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ipl\"/>
    </mc:Choice>
  </mc:AlternateContent>
  <xr:revisionPtr revIDLastSave="0" documentId="13_ncr:1_{3D4BBB85-DF66-42F3-95CC-8204279F8221}" xr6:coauthVersionLast="47" xr6:coauthVersionMax="47" xr10:uidLastSave="{00000000-0000-0000-0000-000000000000}"/>
  <bookViews>
    <workbookView xWindow="4635" yWindow="10980" windowWidth="30960" windowHeight="18435" activeTab="1" xr2:uid="{00000000-000D-0000-FFFF-FFFF00000000}"/>
  </bookViews>
  <sheets>
    <sheet name="оригинальный продууукт" sheetId="1" r:id="rId1"/>
    <sheet name="Лист1" sheetId="6" r:id="rId2"/>
    <sheet name="векторизация тематик( 13 призн)" sheetId="4" r:id="rId3"/>
    <sheet name="правки" sheetId="3" r:id="rId4"/>
    <sheet name="Лист2" sheetId="2" r:id="rId5"/>
    <sheet name="вект акт(слишком много призн)" sheetId="5" r:id="rId6"/>
  </sheets>
  <definedNames>
    <definedName name="_xlchart.v1.0" hidden="1">'оригинальный продууукт'!$Z$2:$Z$117</definedName>
    <definedName name="_xlchart.v1.1" hidden="1">Лист2!$A$1:$A$5</definedName>
    <definedName name="activityVect_1" localSheetId="5">'вект акт(слишком много призн)'!$B$1:$S$117</definedName>
    <definedName name="labels" localSheetId="0">'оригинальный продууукт'!#REF!</definedName>
    <definedName name="labels_1" localSheetId="0">'оригинальный продууукт'!$A$2:$A$117</definedName>
    <definedName name="themeVect_1" localSheetId="2">'векторизация тематик( 13 призн)'!$B$2:$N$117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F74" i="3"/>
  <c r="G74" i="3"/>
  <c r="H74" i="3"/>
  <c r="I74" i="3"/>
  <c r="J74" i="3"/>
  <c r="F75" i="3"/>
  <c r="G75" i="3"/>
  <c r="H75" i="3"/>
  <c r="I75" i="3"/>
  <c r="J75" i="3"/>
  <c r="F76" i="3"/>
  <c r="G76" i="3"/>
  <c r="H76" i="3"/>
  <c r="I76" i="3"/>
  <c r="J76" i="3"/>
  <c r="F77" i="3"/>
  <c r="G77" i="3"/>
  <c r="H77" i="3"/>
  <c r="I77" i="3"/>
  <c r="J77" i="3"/>
  <c r="F78" i="3"/>
  <c r="G78" i="3"/>
  <c r="H78" i="3"/>
  <c r="I78" i="3"/>
  <c r="J78" i="3"/>
  <c r="F79" i="3"/>
  <c r="G79" i="3"/>
  <c r="H79" i="3"/>
  <c r="I79" i="3"/>
  <c r="J79" i="3"/>
  <c r="F80" i="3"/>
  <c r="G80" i="3"/>
  <c r="H80" i="3"/>
  <c r="I80" i="3"/>
  <c r="J80" i="3"/>
  <c r="F81" i="3"/>
  <c r="G81" i="3"/>
  <c r="H81" i="3"/>
  <c r="I81" i="3"/>
  <c r="J81" i="3"/>
  <c r="F82" i="3"/>
  <c r="G82" i="3"/>
  <c r="H82" i="3"/>
  <c r="I82" i="3"/>
  <c r="J82" i="3"/>
  <c r="F83" i="3"/>
  <c r="G83" i="3"/>
  <c r="H83" i="3"/>
  <c r="I83" i="3"/>
  <c r="J83" i="3"/>
  <c r="F84" i="3"/>
  <c r="G84" i="3"/>
  <c r="H84" i="3"/>
  <c r="I84" i="3"/>
  <c r="J84" i="3"/>
  <c r="F85" i="3"/>
  <c r="G85" i="3"/>
  <c r="H85" i="3"/>
  <c r="I85" i="3"/>
  <c r="J85" i="3"/>
  <c r="F86" i="3"/>
  <c r="G86" i="3"/>
  <c r="H86" i="3"/>
  <c r="I86" i="3"/>
  <c r="J86" i="3"/>
  <c r="F87" i="3"/>
  <c r="G87" i="3"/>
  <c r="H87" i="3"/>
  <c r="I87" i="3"/>
  <c r="J87" i="3"/>
  <c r="F88" i="3"/>
  <c r="G88" i="3"/>
  <c r="H88" i="3"/>
  <c r="I88" i="3"/>
  <c r="J88" i="3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F96" i="3"/>
  <c r="G96" i="3"/>
  <c r="H96" i="3"/>
  <c r="I96" i="3"/>
  <c r="J96" i="3"/>
  <c r="F97" i="3"/>
  <c r="G97" i="3"/>
  <c r="H97" i="3"/>
  <c r="I97" i="3"/>
  <c r="J97" i="3"/>
  <c r="F98" i="3"/>
  <c r="G98" i="3"/>
  <c r="H98" i="3"/>
  <c r="I98" i="3"/>
  <c r="J98" i="3"/>
  <c r="F99" i="3"/>
  <c r="G99" i="3"/>
  <c r="H99" i="3"/>
  <c r="I99" i="3"/>
  <c r="J99" i="3"/>
  <c r="F100" i="3"/>
  <c r="G100" i="3"/>
  <c r="H100" i="3"/>
  <c r="I100" i="3"/>
  <c r="J100" i="3"/>
  <c r="F101" i="3"/>
  <c r="G101" i="3"/>
  <c r="H101" i="3"/>
  <c r="I101" i="3"/>
  <c r="J101" i="3"/>
  <c r="F102" i="3"/>
  <c r="G102" i="3"/>
  <c r="H102" i="3"/>
  <c r="I102" i="3"/>
  <c r="J102" i="3"/>
  <c r="F103" i="3"/>
  <c r="G103" i="3"/>
  <c r="H103" i="3"/>
  <c r="I103" i="3"/>
  <c r="J103" i="3"/>
  <c r="F104" i="3"/>
  <c r="G104" i="3"/>
  <c r="H104" i="3"/>
  <c r="I104" i="3"/>
  <c r="J104" i="3"/>
  <c r="F105" i="3"/>
  <c r="G105" i="3"/>
  <c r="H105" i="3"/>
  <c r="I105" i="3"/>
  <c r="J105" i="3"/>
  <c r="F106" i="3"/>
  <c r="G106" i="3"/>
  <c r="H106" i="3"/>
  <c r="I106" i="3"/>
  <c r="J106" i="3"/>
  <c r="F107" i="3"/>
  <c r="G107" i="3"/>
  <c r="H107" i="3"/>
  <c r="I107" i="3"/>
  <c r="J107" i="3"/>
  <c r="F108" i="3"/>
  <c r="G108" i="3"/>
  <c r="H108" i="3"/>
  <c r="I108" i="3"/>
  <c r="J108" i="3"/>
  <c r="F109" i="3"/>
  <c r="G109" i="3"/>
  <c r="H109" i="3"/>
  <c r="I109" i="3"/>
  <c r="J109" i="3"/>
  <c r="F110" i="3"/>
  <c r="G110" i="3"/>
  <c r="H110" i="3"/>
  <c r="I110" i="3"/>
  <c r="J110" i="3"/>
  <c r="F111" i="3"/>
  <c r="G111" i="3"/>
  <c r="H111" i="3"/>
  <c r="I111" i="3"/>
  <c r="J111" i="3"/>
  <c r="F112" i="3"/>
  <c r="G112" i="3"/>
  <c r="H112" i="3"/>
  <c r="I112" i="3"/>
  <c r="J112" i="3"/>
  <c r="F113" i="3"/>
  <c r="G113" i="3"/>
  <c r="H113" i="3"/>
  <c r="I113" i="3"/>
  <c r="J113" i="3"/>
  <c r="F114" i="3"/>
  <c r="G114" i="3"/>
  <c r="H114" i="3"/>
  <c r="I114" i="3"/>
  <c r="J114" i="3"/>
  <c r="F115" i="3"/>
  <c r="G115" i="3"/>
  <c r="H115" i="3"/>
  <c r="I115" i="3"/>
  <c r="J115" i="3"/>
  <c r="F116" i="3"/>
  <c r="G116" i="3"/>
  <c r="H116" i="3"/>
  <c r="I116" i="3"/>
  <c r="J116" i="3"/>
  <c r="F117" i="3"/>
  <c r="G117" i="3"/>
  <c r="H117" i="3"/>
  <c r="I117" i="3"/>
  <c r="J117" i="3"/>
  <c r="F118" i="3"/>
  <c r="G118" i="3"/>
  <c r="H118" i="3"/>
  <c r="I118" i="3"/>
  <c r="J118" i="3"/>
  <c r="F3" i="3"/>
  <c r="G3" i="3"/>
  <c r="H3" i="3"/>
  <c r="I3" i="3"/>
  <c r="J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4" i="3"/>
  <c r="E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3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3" i="3"/>
  <c r="T5" i="3"/>
  <c r="T6" i="3"/>
  <c r="T7" i="3"/>
  <c r="T8" i="3"/>
  <c r="T9" i="3"/>
  <c r="T1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2" i="3"/>
  <c r="T93" i="3"/>
  <c r="T94" i="3"/>
  <c r="T95" i="3"/>
  <c r="T98" i="3"/>
  <c r="T100" i="3"/>
  <c r="T101" i="3"/>
  <c r="T102" i="3"/>
  <c r="T103" i="3"/>
  <c r="T104" i="3"/>
  <c r="T105" i="3"/>
  <c r="T106" i="3"/>
  <c r="T108" i="3"/>
  <c r="T109" i="3"/>
  <c r="T110" i="3"/>
  <c r="T111" i="3"/>
  <c r="T112" i="3"/>
  <c r="T113" i="3"/>
  <c r="T114" i="3"/>
  <c r="T115" i="3"/>
  <c r="T116" i="3"/>
  <c r="T117" i="3"/>
  <c r="T118" i="3"/>
  <c r="T4" i="3"/>
  <c r="T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C118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3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79" i="3"/>
  <c r="P79" i="3"/>
  <c r="Q79" i="3"/>
  <c r="R79" i="3"/>
  <c r="S79" i="3"/>
  <c r="O80" i="3"/>
  <c r="P80" i="3"/>
  <c r="Q80" i="3"/>
  <c r="R80" i="3"/>
  <c r="S80" i="3"/>
  <c r="O81" i="3"/>
  <c r="P81" i="3"/>
  <c r="Q81" i="3"/>
  <c r="R81" i="3"/>
  <c r="S81" i="3"/>
  <c r="O82" i="3"/>
  <c r="P82" i="3"/>
  <c r="Q82" i="3"/>
  <c r="R82" i="3"/>
  <c r="S82" i="3"/>
  <c r="O83" i="3"/>
  <c r="P83" i="3"/>
  <c r="Q83" i="3"/>
  <c r="R83" i="3"/>
  <c r="S83" i="3"/>
  <c r="O84" i="3"/>
  <c r="P84" i="3"/>
  <c r="Q84" i="3"/>
  <c r="R84" i="3"/>
  <c r="S84" i="3"/>
  <c r="O85" i="3"/>
  <c r="P85" i="3"/>
  <c r="Q85" i="3"/>
  <c r="R85" i="3"/>
  <c r="S85" i="3"/>
  <c r="O86" i="3"/>
  <c r="P86" i="3"/>
  <c r="Q86" i="3"/>
  <c r="R86" i="3"/>
  <c r="S86" i="3"/>
  <c r="O87" i="3"/>
  <c r="P87" i="3"/>
  <c r="Q87" i="3"/>
  <c r="R87" i="3"/>
  <c r="S87" i="3"/>
  <c r="O88" i="3"/>
  <c r="P88" i="3"/>
  <c r="Q88" i="3"/>
  <c r="R88" i="3"/>
  <c r="S88" i="3"/>
  <c r="O89" i="3"/>
  <c r="P89" i="3"/>
  <c r="Q89" i="3"/>
  <c r="R89" i="3"/>
  <c r="S89" i="3"/>
  <c r="O90" i="3"/>
  <c r="P90" i="3"/>
  <c r="Q90" i="3"/>
  <c r="R90" i="3"/>
  <c r="S90" i="3"/>
  <c r="O91" i="3"/>
  <c r="P91" i="3"/>
  <c r="Q91" i="3"/>
  <c r="R91" i="3"/>
  <c r="S91" i="3"/>
  <c r="O92" i="3"/>
  <c r="P92" i="3"/>
  <c r="Q92" i="3"/>
  <c r="R92" i="3"/>
  <c r="S92" i="3"/>
  <c r="O93" i="3"/>
  <c r="P93" i="3"/>
  <c r="Q93" i="3"/>
  <c r="R93" i="3"/>
  <c r="S93" i="3"/>
  <c r="O94" i="3"/>
  <c r="P94" i="3"/>
  <c r="Q94" i="3"/>
  <c r="R94" i="3"/>
  <c r="S94" i="3"/>
  <c r="O95" i="3"/>
  <c r="P95" i="3"/>
  <c r="Q95" i="3"/>
  <c r="R95" i="3"/>
  <c r="S95" i="3"/>
  <c r="O96" i="3"/>
  <c r="P96" i="3"/>
  <c r="Q96" i="3"/>
  <c r="R96" i="3"/>
  <c r="S96" i="3"/>
  <c r="O97" i="3"/>
  <c r="P97" i="3"/>
  <c r="Q97" i="3"/>
  <c r="R97" i="3"/>
  <c r="S97" i="3"/>
  <c r="O98" i="3"/>
  <c r="P98" i="3"/>
  <c r="Q98" i="3"/>
  <c r="R98" i="3"/>
  <c r="S98" i="3"/>
  <c r="O99" i="3"/>
  <c r="P99" i="3"/>
  <c r="Q99" i="3"/>
  <c r="R99" i="3"/>
  <c r="S99" i="3"/>
  <c r="O100" i="3"/>
  <c r="P100" i="3"/>
  <c r="Q100" i="3"/>
  <c r="R100" i="3"/>
  <c r="S100" i="3"/>
  <c r="O101" i="3"/>
  <c r="P101" i="3"/>
  <c r="Q101" i="3"/>
  <c r="R101" i="3"/>
  <c r="S101" i="3"/>
  <c r="O102" i="3"/>
  <c r="P102" i="3"/>
  <c r="Q102" i="3"/>
  <c r="R102" i="3"/>
  <c r="S102" i="3"/>
  <c r="O103" i="3"/>
  <c r="P103" i="3"/>
  <c r="Q103" i="3"/>
  <c r="R103" i="3"/>
  <c r="S103" i="3"/>
  <c r="O104" i="3"/>
  <c r="P104" i="3"/>
  <c r="Q104" i="3"/>
  <c r="R104" i="3"/>
  <c r="S104" i="3"/>
  <c r="O105" i="3"/>
  <c r="P105" i="3"/>
  <c r="Q105" i="3"/>
  <c r="R105" i="3"/>
  <c r="S105" i="3"/>
  <c r="O106" i="3"/>
  <c r="P106" i="3"/>
  <c r="Q106" i="3"/>
  <c r="R106" i="3"/>
  <c r="S106" i="3"/>
  <c r="O107" i="3"/>
  <c r="P107" i="3"/>
  <c r="Q107" i="3"/>
  <c r="R107" i="3"/>
  <c r="S107" i="3"/>
  <c r="O108" i="3"/>
  <c r="P108" i="3"/>
  <c r="Q108" i="3"/>
  <c r="R108" i="3"/>
  <c r="S108" i="3"/>
  <c r="O109" i="3"/>
  <c r="P109" i="3"/>
  <c r="Q109" i="3"/>
  <c r="R109" i="3"/>
  <c r="S109" i="3"/>
  <c r="O110" i="3"/>
  <c r="P110" i="3"/>
  <c r="Q110" i="3"/>
  <c r="R110" i="3"/>
  <c r="S110" i="3"/>
  <c r="O111" i="3"/>
  <c r="P111" i="3"/>
  <c r="Q111" i="3"/>
  <c r="R111" i="3"/>
  <c r="S111" i="3"/>
  <c r="O112" i="3"/>
  <c r="P112" i="3"/>
  <c r="Q112" i="3"/>
  <c r="R112" i="3"/>
  <c r="S112" i="3"/>
  <c r="O113" i="3"/>
  <c r="P113" i="3"/>
  <c r="Q113" i="3"/>
  <c r="R113" i="3"/>
  <c r="S113" i="3"/>
  <c r="O114" i="3"/>
  <c r="P114" i="3"/>
  <c r="Q114" i="3"/>
  <c r="R114" i="3"/>
  <c r="S114" i="3"/>
  <c r="O115" i="3"/>
  <c r="P115" i="3"/>
  <c r="Q115" i="3"/>
  <c r="R115" i="3"/>
  <c r="S115" i="3"/>
  <c r="O116" i="3"/>
  <c r="P116" i="3"/>
  <c r="Q116" i="3"/>
  <c r="R116" i="3"/>
  <c r="S116" i="3"/>
  <c r="O117" i="3"/>
  <c r="P117" i="3"/>
  <c r="Q117" i="3"/>
  <c r="R117" i="3"/>
  <c r="S117" i="3"/>
  <c r="O118" i="3"/>
  <c r="P118" i="3"/>
  <c r="Q118" i="3"/>
  <c r="R118" i="3"/>
  <c r="S118" i="3"/>
  <c r="P3" i="3"/>
  <c r="Q3" i="3"/>
  <c r="R3" i="3"/>
  <c r="S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3" i="3"/>
  <c r="AL3" i="3"/>
  <c r="AM3" i="3"/>
  <c r="Y91" i="1"/>
  <c r="Z108" i="1"/>
  <c r="Z37" i="1"/>
  <c r="Z109" i="1"/>
  <c r="Z85" i="1"/>
  <c r="Z110" i="1"/>
  <c r="D8" i="3" s="1"/>
  <c r="Z111" i="1"/>
  <c r="Z112" i="1"/>
  <c r="Z38" i="1"/>
  <c r="Z39" i="1"/>
  <c r="Z40" i="1"/>
  <c r="Z86" i="1"/>
  <c r="D14" i="3" s="1"/>
  <c r="Z41" i="1"/>
  <c r="Z42" i="1"/>
  <c r="Z43" i="1"/>
  <c r="Z44" i="1"/>
  <c r="Z45" i="1"/>
  <c r="Z46" i="1"/>
  <c r="D20" i="3" s="1"/>
  <c r="Z47" i="1"/>
  <c r="Z48" i="1"/>
  <c r="Z49" i="1"/>
  <c r="D23" i="3" s="1"/>
  <c r="Z50" i="1"/>
  <c r="D24" i="3" s="1"/>
  <c r="Z51" i="1"/>
  <c r="Z87" i="1"/>
  <c r="D26" i="3" s="1"/>
  <c r="Z92" i="1"/>
  <c r="Z52" i="1"/>
  <c r="Z1" i="1"/>
  <c r="Z88" i="1"/>
  <c r="Z89" i="1"/>
  <c r="Z113" i="1"/>
  <c r="Z114" i="1"/>
  <c r="Z53" i="1"/>
  <c r="Z26" i="1"/>
  <c r="D35" i="3" s="1"/>
  <c r="Z27" i="1"/>
  <c r="Z28" i="1"/>
  <c r="Z93" i="1"/>
  <c r="D38" i="3" s="1"/>
  <c r="Z94" i="1"/>
  <c r="Z95" i="1"/>
  <c r="Z96" i="1"/>
  <c r="Z97" i="1"/>
  <c r="Z98" i="1"/>
  <c r="Z99" i="1"/>
  <c r="D44" i="3" s="1"/>
  <c r="Z100" i="1"/>
  <c r="Z101" i="1"/>
  <c r="Z102" i="1"/>
  <c r="Z2" i="1"/>
  <c r="Z54" i="1"/>
  <c r="Z3" i="1"/>
  <c r="Z4" i="1"/>
  <c r="Z5" i="1"/>
  <c r="Z6" i="1"/>
  <c r="Z55" i="1"/>
  <c r="Z7" i="1"/>
  <c r="Z29" i="1"/>
  <c r="D56" i="3" s="1"/>
  <c r="Z30" i="1"/>
  <c r="Z8" i="1"/>
  <c r="Z9" i="1"/>
  <c r="D59" i="3" s="1"/>
  <c r="Z10" i="1"/>
  <c r="Z103" i="1"/>
  <c r="Z104" i="1"/>
  <c r="Z105" i="1"/>
  <c r="Z106" i="1"/>
  <c r="Z56" i="1"/>
  <c r="Z11" i="1"/>
  <c r="Z57" i="1"/>
  <c r="Z58" i="1"/>
  <c r="Z59" i="1"/>
  <c r="Z60" i="1"/>
  <c r="Z12" i="1"/>
  <c r="D71" i="3" s="1"/>
  <c r="Z107" i="1"/>
  <c r="D72" i="3" s="1"/>
  <c r="Z13" i="1"/>
  <c r="Z61" i="1"/>
  <c r="D74" i="3" s="1"/>
  <c r="Z62" i="1"/>
  <c r="Z63" i="1"/>
  <c r="Z64" i="1"/>
  <c r="Z65" i="1"/>
  <c r="Z66" i="1"/>
  <c r="Z67" i="1"/>
  <c r="Z68" i="1"/>
  <c r="Z69" i="1"/>
  <c r="D82" i="3" s="1"/>
  <c r="Z115" i="1"/>
  <c r="Z14" i="1"/>
  <c r="D84" i="3" s="1"/>
  <c r="Z15" i="1"/>
  <c r="Z16" i="1"/>
  <c r="D86" i="3" s="1"/>
  <c r="Z70" i="1"/>
  <c r="Z71" i="1"/>
  <c r="Z72" i="1"/>
  <c r="Z31" i="1"/>
  <c r="Z32" i="1"/>
  <c r="Z73" i="1"/>
  <c r="Z74" i="1"/>
  <c r="Z75" i="1"/>
  <c r="Z76" i="1"/>
  <c r="D95" i="3" s="1"/>
  <c r="Z33" i="1"/>
  <c r="D96" i="3" s="1"/>
  <c r="Z34" i="1"/>
  <c r="Z17" i="1"/>
  <c r="D98" i="3" s="1"/>
  <c r="Z35" i="1"/>
  <c r="Z18" i="1"/>
  <c r="Z19" i="1"/>
  <c r="Z77" i="1"/>
  <c r="Z90" i="1"/>
  <c r="Z20" i="1"/>
  <c r="Z21" i="1"/>
  <c r="Z22" i="1"/>
  <c r="Z36" i="1"/>
  <c r="D107" i="3" s="1"/>
  <c r="Z116" i="1"/>
  <c r="D108" i="3" s="1"/>
  <c r="Z78" i="1"/>
  <c r="Z79" i="1"/>
  <c r="D110" i="3" s="1"/>
  <c r="Z80" i="1"/>
  <c r="Z81" i="1"/>
  <c r="Z82" i="1"/>
  <c r="Z83" i="1"/>
  <c r="Z23" i="1"/>
  <c r="Z24" i="1"/>
  <c r="Z84" i="1"/>
  <c r="Z25" i="1"/>
  <c r="D118" i="3" s="1"/>
  <c r="Z91" i="1"/>
  <c r="Y108" i="1"/>
  <c r="Y37" i="1"/>
  <c r="Y109" i="1"/>
  <c r="Y85" i="1"/>
  <c r="Y110" i="1"/>
  <c r="Y111" i="1"/>
  <c r="Y112" i="1"/>
  <c r="Y38" i="1"/>
  <c r="Y39" i="1"/>
  <c r="Y40" i="1"/>
  <c r="Y86" i="1"/>
  <c r="Y41" i="1"/>
  <c r="Y42" i="1"/>
  <c r="Y43" i="1"/>
  <c r="Y44" i="1"/>
  <c r="Y45" i="1"/>
  <c r="Y46" i="1"/>
  <c r="Y47" i="1"/>
  <c r="Y48" i="1"/>
  <c r="Y49" i="1"/>
  <c r="Y50" i="1"/>
  <c r="Y51" i="1"/>
  <c r="Y87" i="1"/>
  <c r="Y92" i="1"/>
  <c r="Y52" i="1"/>
  <c r="Y1" i="1"/>
  <c r="Y88" i="1"/>
  <c r="Y89" i="1"/>
  <c r="Y113" i="1"/>
  <c r="Y114" i="1"/>
  <c r="Y53" i="1"/>
  <c r="Y26" i="1"/>
  <c r="Y27" i="1"/>
  <c r="Y28" i="1"/>
  <c r="Y93" i="1"/>
  <c r="Y94" i="1"/>
  <c r="Y95" i="1"/>
  <c r="Y96" i="1"/>
  <c r="Y97" i="1"/>
  <c r="Y98" i="1"/>
  <c r="Y99" i="1"/>
  <c r="Y100" i="1"/>
  <c r="Y101" i="1"/>
  <c r="Y102" i="1"/>
  <c r="Y2" i="1"/>
  <c r="Y54" i="1"/>
  <c r="Y3" i="1"/>
  <c r="Y4" i="1"/>
  <c r="Y5" i="1"/>
  <c r="Y6" i="1"/>
  <c r="Y55" i="1"/>
  <c r="Y7" i="1"/>
  <c r="Y29" i="1"/>
  <c r="Y30" i="1"/>
  <c r="Y8" i="1"/>
  <c r="Y9" i="1"/>
  <c r="Y10" i="1"/>
  <c r="Y103" i="1"/>
  <c r="Y104" i="1"/>
  <c r="Y105" i="1"/>
  <c r="Y106" i="1"/>
  <c r="Y56" i="1"/>
  <c r="Y11" i="1"/>
  <c r="Y57" i="1"/>
  <c r="Y58" i="1"/>
  <c r="Y59" i="1"/>
  <c r="Y60" i="1"/>
  <c r="Y12" i="1"/>
  <c r="Y107" i="1"/>
  <c r="Y13" i="1"/>
  <c r="Y61" i="1"/>
  <c r="Y62" i="1"/>
  <c r="Y63" i="1"/>
  <c r="Y64" i="1"/>
  <c r="Y65" i="1"/>
  <c r="Y66" i="1"/>
  <c r="Y67" i="1"/>
  <c r="Y68" i="1"/>
  <c r="Y69" i="1"/>
  <c r="Y115" i="1"/>
  <c r="Y14" i="1"/>
  <c r="Y15" i="1"/>
  <c r="Y16" i="1"/>
  <c r="Y70" i="1"/>
  <c r="Y71" i="1"/>
  <c r="Y72" i="1"/>
  <c r="Y31" i="1"/>
  <c r="Y32" i="1"/>
  <c r="Y73" i="1"/>
  <c r="Y74" i="1"/>
  <c r="Y75" i="1"/>
  <c r="Y76" i="1"/>
  <c r="Y33" i="1"/>
  <c r="Y34" i="1"/>
  <c r="Y17" i="1"/>
  <c r="Y35" i="1"/>
  <c r="Y18" i="1"/>
  <c r="Y19" i="1"/>
  <c r="Y77" i="1"/>
  <c r="Y90" i="1"/>
  <c r="Y20" i="1"/>
  <c r="Y21" i="1"/>
  <c r="Y22" i="1"/>
  <c r="Y36" i="1"/>
  <c r="Y116" i="1"/>
  <c r="Y78" i="1"/>
  <c r="Y79" i="1"/>
  <c r="Y80" i="1"/>
  <c r="Y81" i="1"/>
  <c r="Y82" i="1"/>
  <c r="Y83" i="1"/>
  <c r="Y23" i="1"/>
  <c r="Y24" i="1"/>
  <c r="Y84" i="1"/>
  <c r="Y25" i="1"/>
  <c r="D42" i="3"/>
  <c r="D54" i="3"/>
  <c r="D113" i="3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3" i="3"/>
  <c r="C3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F20" i="1"/>
  <c r="F86" i="1"/>
  <c r="D58" i="3" l="1"/>
  <c r="D46" i="3"/>
  <c r="D34" i="3"/>
  <c r="D62" i="3"/>
  <c r="D3" i="3"/>
  <c r="D90" i="3"/>
  <c r="D5" i="3"/>
  <c r="D99" i="3"/>
  <c r="D60" i="3"/>
  <c r="D48" i="3"/>
  <c r="D12" i="3"/>
  <c r="D70" i="3"/>
  <c r="D22" i="3"/>
  <c r="D105" i="3"/>
  <c r="D116" i="3"/>
  <c r="D68" i="3"/>
  <c r="D80" i="3"/>
  <c r="D32" i="3"/>
  <c r="D115" i="3"/>
  <c r="D91" i="3"/>
  <c r="D18" i="3"/>
  <c r="D77" i="3"/>
  <c r="D65" i="3"/>
  <c r="D88" i="3"/>
  <c r="D40" i="3"/>
  <c r="D28" i="3"/>
  <c r="D37" i="3"/>
  <c r="D83" i="3"/>
  <c r="D47" i="3"/>
  <c r="D11" i="3"/>
  <c r="D36" i="3"/>
  <c r="D106" i="3"/>
  <c r="D10" i="3"/>
  <c r="D94" i="3"/>
  <c r="D117" i="3"/>
  <c r="D93" i="3"/>
  <c r="D81" i="3"/>
  <c r="D69" i="3"/>
  <c r="D57" i="3"/>
  <c r="D45" i="3"/>
  <c r="D33" i="3"/>
  <c r="D21" i="3"/>
  <c r="D9" i="3"/>
  <c r="D104" i="3"/>
  <c r="D92" i="3"/>
  <c r="D30" i="3"/>
  <c r="D103" i="3"/>
  <c r="D79" i="3"/>
  <c r="D67" i="3"/>
  <c r="D55" i="3"/>
  <c r="D43" i="3"/>
  <c r="D31" i="3"/>
  <c r="D19" i="3"/>
  <c r="D7" i="3"/>
  <c r="D114" i="3"/>
  <c r="D102" i="3"/>
  <c r="D78" i="3"/>
  <c r="D66" i="3"/>
  <c r="D6" i="3"/>
  <c r="D101" i="3"/>
  <c r="D89" i="3"/>
  <c r="D53" i="3"/>
  <c r="D41" i="3"/>
  <c r="D29" i="3"/>
  <c r="D17" i="3"/>
  <c r="D112" i="3"/>
  <c r="D100" i="3"/>
  <c r="D76" i="3"/>
  <c r="D64" i="3"/>
  <c r="D52" i="3"/>
  <c r="D16" i="3"/>
  <c r="D4" i="3"/>
  <c r="D111" i="3"/>
  <c r="D87" i="3"/>
  <c r="D75" i="3"/>
  <c r="D63" i="3"/>
  <c r="D51" i="3"/>
  <c r="D39" i="3"/>
  <c r="D27" i="3"/>
  <c r="D15" i="3"/>
  <c r="D50" i="3"/>
  <c r="D109" i="3"/>
  <c r="D97" i="3"/>
  <c r="D85" i="3"/>
  <c r="D73" i="3"/>
  <c r="D61" i="3"/>
  <c r="D49" i="3"/>
  <c r="D25" i="3"/>
  <c r="D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 IVANOV</author>
  </authors>
  <commentList>
    <comment ref="B78" authorId="0" shapeId="0" xr:uid="{C9C4C374-CD3B-48F7-8616-75E3E73E0DB7}">
      <text>
        <r>
          <rPr>
            <b/>
            <sz val="9"/>
            <color indexed="81"/>
            <rFont val="Tahoma"/>
            <charset val="1"/>
          </rPr>
          <t>kos IVANOV:</t>
        </r>
        <r>
          <rPr>
            <sz val="9"/>
            <color indexed="81"/>
            <rFont val="Tahoma"/>
            <charset val="1"/>
          </rPr>
          <t xml:space="preserve">
Корпоративный тур не для организаций ЛОЛ!!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012F4-9A62-470F-8628-9FC3013C1E51}" name="activityVect" type="6" refreshedVersion="7" background="1" saveData="1">
    <textPr codePage="65001" sourceFile="D:\dipl\diplomat\activityVect.csv" decimal="," thousands=" 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14236F6-63D8-4809-AD7E-ECD81D0A74E7}" name="labels1" type="6" refreshedVersion="7" background="1" saveData="1">
    <textPr codePage="866" sourceFile="D:\dipl\labels.csv" decimal="," thousands=" ">
      <textFields>
        <textField/>
      </textFields>
    </textPr>
  </connection>
  <connection id="3" xr16:uid="{189DC863-B6E8-492C-93AD-22BE41089F37}" name="themeVect" type="6" refreshedVersion="7" background="1" saveData="1">
    <textPr codePage="866" sourceFile="D:\dipl\themeVect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<sst xmlns="http://schemas.openxmlformats.org/spreadsheetml/2006/main" count="2116" uniqueCount="315">
  <si>
    <t>продолжительность</t>
  </si>
  <si>
    <t>4 дня 3 ночи</t>
  </si>
  <si>
    <t>3 дня 2 ночи</t>
  </si>
  <si>
    <t>Сезон</t>
  </si>
  <si>
    <t>стоимость(взрослый)</t>
  </si>
  <si>
    <t>ст(дети)</t>
  </si>
  <si>
    <t>ст(пенсионеры)</t>
  </si>
  <si>
    <t>Зимний</t>
  </si>
  <si>
    <t>тип отдыха</t>
  </si>
  <si>
    <t>активность</t>
  </si>
  <si>
    <t>активности</t>
  </si>
  <si>
    <t>тематика</t>
  </si>
  <si>
    <t>способы перемещения в течение  тура</t>
  </si>
  <si>
    <t>время трансфера</t>
  </si>
  <si>
    <t>В России</t>
  </si>
  <si>
    <t>нужна ли виза</t>
  </si>
  <si>
    <t>Город</t>
  </si>
  <si>
    <t xml:space="preserve">одиночный, семейный, групповой </t>
  </si>
  <si>
    <t>проживание</t>
  </si>
  <si>
    <t xml:space="preserve">доступность </t>
  </si>
  <si>
    <t>язык</t>
  </si>
  <si>
    <t>переводчик</t>
  </si>
  <si>
    <t>количество раз в день от организаторов</t>
  </si>
  <si>
    <t>шведский стол, меню заранее запланировано.</t>
  </si>
  <si>
    <t>домашние животные</t>
  </si>
  <si>
    <t>нет</t>
  </si>
  <si>
    <t>автобус</t>
  </si>
  <si>
    <t>да</t>
  </si>
  <si>
    <t>Петрозаводск</t>
  </si>
  <si>
    <t>групповой</t>
  </si>
  <si>
    <t>В выбранной гостинице</t>
  </si>
  <si>
    <t>Для детей от 5 лет, Не для организаций, Не для школьников, Не для иностранных граждан.</t>
  </si>
  <si>
    <t>Летний</t>
  </si>
  <si>
    <t>русский</t>
  </si>
  <si>
    <t>4 завтрака, 3 обеда</t>
  </si>
  <si>
    <t>3 завтрака, 1 обед</t>
  </si>
  <si>
    <t>не указано</t>
  </si>
  <si>
    <t xml:space="preserve">переезды около 300 км </t>
  </si>
  <si>
    <t>1  день</t>
  </si>
  <si>
    <t>не указан</t>
  </si>
  <si>
    <t>автобус, водный транспорт</t>
  </si>
  <si>
    <t>без проживания</t>
  </si>
  <si>
    <t xml:space="preserve">Для детей с 5 лет, Не для организации, Не для школьников, Не для иностранных граждан. </t>
  </si>
  <si>
    <t>обед</t>
  </si>
  <si>
    <t>5 дней 4 ночи</t>
  </si>
  <si>
    <t>Для детей от 7 лет,Не для организаций, Не для школьников, Не для иностранных граждан.</t>
  </si>
  <si>
    <t>не предоставляется</t>
  </si>
  <si>
    <t>Новый год</t>
  </si>
  <si>
    <t>Экскурсии, развлечения, посещение резиденции Деда Мороза</t>
  </si>
  <si>
    <t>Посещение достопримечательностей, пешие прогулки</t>
  </si>
  <si>
    <t>История, культура, природа.</t>
  </si>
  <si>
    <t xml:space="preserve">История, культура, религия, природа. </t>
  </si>
  <si>
    <t>Экскурсионный, природный.</t>
  </si>
  <si>
    <t xml:space="preserve"> Посещение достопримечательностей, пешие прогулки</t>
  </si>
  <si>
    <t>7 дней / 6 ночей</t>
  </si>
  <si>
    <t>экскурсии, пешие прогулки</t>
  </si>
  <si>
    <t>отель</t>
  </si>
  <si>
    <t>7 завтраков, 4 обеда</t>
  </si>
  <si>
    <t>4 дня / 3 ночи</t>
  </si>
  <si>
    <t>3 дня / 2 ночи</t>
  </si>
  <si>
    <t>25 100 р</t>
  </si>
  <si>
    <t>Природа, история, культура</t>
  </si>
  <si>
    <t>экскурсии</t>
  </si>
  <si>
    <t>3 завтрака</t>
  </si>
  <si>
    <t>экскурсии, сплав на рафтах</t>
  </si>
  <si>
    <t>Природа</t>
  </si>
  <si>
    <t>1 день</t>
  </si>
  <si>
    <t>Не для организаций, Не для школьников, Не для иностранных граждан.</t>
  </si>
  <si>
    <t xml:space="preserve">не указано </t>
  </si>
  <si>
    <t>8 дней / 7 ночей</t>
  </si>
  <si>
    <t>7 завтраков, 4 обеда, 1 пикник</t>
  </si>
  <si>
    <t>культура, история</t>
  </si>
  <si>
    <t>автомобиль</t>
  </si>
  <si>
    <t>природа</t>
  </si>
  <si>
    <t xml:space="preserve"> История, природа, культура</t>
  </si>
  <si>
    <t xml:space="preserve"> История, природа, культура, религия</t>
  </si>
  <si>
    <t xml:space="preserve"> История, культура</t>
  </si>
  <si>
    <t>чаепитие</t>
  </si>
  <si>
    <t>автобус, автомобиль</t>
  </si>
  <si>
    <t>природа, культура</t>
  </si>
  <si>
    <t>водный транспорт</t>
  </si>
  <si>
    <t>История, культура, природа</t>
  </si>
  <si>
    <t>дегустация</t>
  </si>
  <si>
    <t>История, культура, религия</t>
  </si>
  <si>
    <t>Кемь</t>
  </si>
  <si>
    <t xml:space="preserve"> Природа, история, культура, </t>
  </si>
  <si>
    <t>гостиницы</t>
  </si>
  <si>
    <t>5 завтраков, 2 обеда, 1 пикник</t>
  </si>
  <si>
    <t>сплав на рафтах</t>
  </si>
  <si>
    <t>Для детей от 14 лет,Не для организаций, Не для школьников, Не для иностранных граждан.</t>
  </si>
  <si>
    <t>пикник</t>
  </si>
  <si>
    <t>пешие прогулки</t>
  </si>
  <si>
    <t>4 завтрака, 1 обед, пикник</t>
  </si>
  <si>
    <t>8 дней/7 ночей</t>
  </si>
  <si>
    <t>8 завтраков, 4 обеда, 1 ужин</t>
  </si>
  <si>
    <t>экскурсии, посещение достопримечательностей</t>
  </si>
  <si>
    <t>6 дней/5 ночей</t>
  </si>
  <si>
    <t>Сортавала</t>
  </si>
  <si>
    <t>6 завтраков, 2 обеда, 1 ужин</t>
  </si>
  <si>
    <t>4 дня/3 ночи</t>
  </si>
  <si>
    <t>4 завтрака, 1 обед, 1 ужин</t>
  </si>
  <si>
    <t>5 дней/4 ночи</t>
  </si>
  <si>
    <t>3 дня/2 ночи</t>
  </si>
  <si>
    <t>предосотвляется</t>
  </si>
  <si>
    <t>Отель Карелия</t>
  </si>
  <si>
    <t>Питание по программе</t>
  </si>
  <si>
    <t>4 завтрака, 1 обед, чаепитие с калитками</t>
  </si>
  <si>
    <t>Тула</t>
  </si>
  <si>
    <t>экскурсии, мастер-класс</t>
  </si>
  <si>
    <t>составная</t>
  </si>
  <si>
    <t>Белгород</t>
  </si>
  <si>
    <t>отель Карелия</t>
  </si>
  <si>
    <t xml:space="preserve"> 5 завтраков, 1 обед, чаепитие с калитками</t>
  </si>
  <si>
    <t>Весенний</t>
  </si>
  <si>
    <t xml:space="preserve"> Отель Карелия</t>
  </si>
  <si>
    <t>3 завтрака, 1 обед, чаепитие с калитками</t>
  </si>
  <si>
    <t>завтрак, обед</t>
  </si>
  <si>
    <t xml:space="preserve">Белгород </t>
  </si>
  <si>
    <t>1/2 дня</t>
  </si>
  <si>
    <t>завтрак</t>
  </si>
  <si>
    <t>Отель</t>
  </si>
  <si>
    <t>гостиница</t>
  </si>
  <si>
    <t>осенний</t>
  </si>
  <si>
    <t>4 завтрака</t>
  </si>
  <si>
    <t>Без физических нагрузок!</t>
  </si>
  <si>
    <t>Для детей от 6 лет,Не для организаций, Не для школьников, Не для иностранных граждан.</t>
  </si>
  <si>
    <t>3 завтрака, 2 обеда</t>
  </si>
  <si>
    <t xml:space="preserve"> Гостиница "Теремок" в г. Кондопога</t>
  </si>
  <si>
    <t>4 завтрака, 2 обеда, 2 ужина</t>
  </si>
  <si>
    <t xml:space="preserve"> 3 завтрака, 3 обеда</t>
  </si>
  <si>
    <t>экскурсии, катание на собачих упряжках</t>
  </si>
  <si>
    <t>4 дней, 3 ночей</t>
  </si>
  <si>
    <t>4 завтрака, 3 обеда, 2 ужина</t>
  </si>
  <si>
    <t>4 дня/3ночи</t>
  </si>
  <si>
    <t>культура, история, рождество</t>
  </si>
  <si>
    <t>экскурсии, катание на собачих упряжках, катание на оленьих упряжках</t>
  </si>
  <si>
    <t>4 дня /3 ночи</t>
  </si>
  <si>
    <t>Соловецкая Слобода</t>
  </si>
  <si>
    <t>4 завтрака и 1 обед</t>
  </si>
  <si>
    <t>пешие прогулки, экскурсии</t>
  </si>
  <si>
    <t>2 дня/1 ночь</t>
  </si>
  <si>
    <t>39700\58 701</t>
  </si>
  <si>
    <t>22700\21900</t>
  </si>
  <si>
    <t>Причал</t>
  </si>
  <si>
    <t>2 завтрака, 1 обед</t>
  </si>
  <si>
    <t>5 завтраков, 1 обед</t>
  </si>
  <si>
    <t>Причал или "Соловки Отель"</t>
  </si>
  <si>
    <t>5 дней / 4 ночи</t>
  </si>
  <si>
    <t>49100\71750</t>
  </si>
  <si>
    <t xml:space="preserve">Беломорск </t>
  </si>
  <si>
    <t>Беломорск</t>
  </si>
  <si>
    <t>"Причал", "Соловки Отель",  "Соловецкая Слобода"</t>
  </si>
  <si>
    <t>4 завтрака, 1 обед</t>
  </si>
  <si>
    <t>42 400/57000</t>
  </si>
  <si>
    <t>скидка 1500</t>
  </si>
  <si>
    <t>3 дня /2 ночи</t>
  </si>
  <si>
    <t>32950/44950</t>
  </si>
  <si>
    <t>"Соловецкая Слобода"</t>
  </si>
  <si>
    <t>2 дня /1 ночь</t>
  </si>
  <si>
    <t>2 завтрака и 1 обед</t>
  </si>
  <si>
    <t xml:space="preserve">Кемь </t>
  </si>
  <si>
    <t>"Соловки Отель", "Соловецкая Слобода"</t>
  </si>
  <si>
    <t>История, природа, культура</t>
  </si>
  <si>
    <t xml:space="preserve"> "Соловецкая Слобода", "Причал"</t>
  </si>
  <si>
    <t>Саратов</t>
  </si>
  <si>
    <t>2 дня</t>
  </si>
  <si>
    <t>5 завтраков, 1 ужин, чаепитие</t>
  </si>
  <si>
    <t>экскурсии, Развлекательные программы</t>
  </si>
  <si>
    <t>Ростов-на-Дону</t>
  </si>
  <si>
    <t>5 завтраков, 1 ужин, чаепитие с калитками</t>
  </si>
  <si>
    <t>База отдыха Карелия</t>
  </si>
  <si>
    <t>8 завтраков, чаепитие</t>
  </si>
  <si>
    <t>семейный</t>
  </si>
  <si>
    <t>6 завтраков, чаепитие</t>
  </si>
  <si>
    <t>3 завтрака, 1 обед, чаепитие</t>
  </si>
  <si>
    <t>завтраки</t>
  </si>
  <si>
    <t>"Карелия Спа"</t>
  </si>
  <si>
    <t>Для детей от 5 лет,Не для организаций, Не для школьников, Не для иностранных граждан.</t>
  </si>
  <si>
    <t xml:space="preserve"> 2 завтрака</t>
  </si>
  <si>
    <t>Обед</t>
  </si>
  <si>
    <t>Животные, природа</t>
  </si>
  <si>
    <t>катание на собачих упряжках</t>
  </si>
  <si>
    <t>"причал"</t>
  </si>
  <si>
    <t>личный транспорт</t>
  </si>
  <si>
    <t>групповой, семейный</t>
  </si>
  <si>
    <t>база отдыха "Карелия"</t>
  </si>
  <si>
    <t>История, религия, природа</t>
  </si>
  <si>
    <t>д.Ватнаволок</t>
  </si>
  <si>
    <t>активный отдых</t>
  </si>
  <si>
    <t>4 дня/4 ночи</t>
  </si>
  <si>
    <t>"причал", "Соло"</t>
  </si>
  <si>
    <t>поезд</t>
  </si>
  <si>
    <t>Москва</t>
  </si>
  <si>
    <t xml:space="preserve"> Природа, история, культура, животные</t>
  </si>
  <si>
    <t>экскурсии, олени, собаки</t>
  </si>
  <si>
    <t>3 завтрака, 3 обеда, 3 ужина</t>
  </si>
  <si>
    <t>включено в стоимость</t>
  </si>
  <si>
    <t>Религия, история, природа</t>
  </si>
  <si>
    <t>Кондопога</t>
  </si>
  <si>
    <t>культура</t>
  </si>
  <si>
    <t>"питер ин"</t>
  </si>
  <si>
    <t>2 дня/1 ночи</t>
  </si>
  <si>
    <t>групповой, школьный</t>
  </si>
  <si>
    <t>по программе</t>
  </si>
  <si>
    <t>Не для организаций, Не для иностранных граждан.</t>
  </si>
  <si>
    <t>праздничное меню</t>
  </si>
  <si>
    <t>культура, природа</t>
  </si>
  <si>
    <t>4 завтрака, 1 обед, чаепитие с калитками,</t>
  </si>
  <si>
    <t>завтраки, обед</t>
  </si>
  <si>
    <t>3 дня/2ночи</t>
  </si>
  <si>
    <t>3 завтрака, 1 обед, чаепитие с калитками,</t>
  </si>
  <si>
    <t>Зима, природа</t>
  </si>
  <si>
    <t>экстримальный</t>
  </si>
  <si>
    <t>Снегоход</t>
  </si>
  <si>
    <t>катание на снегоходах</t>
  </si>
  <si>
    <t>не для детей, Не для организаций, Не для школьников, Не для иностранных граждан.</t>
  </si>
  <si>
    <t>завтраки, обед, ужин</t>
  </si>
  <si>
    <t>3 завтрака, 1 обед , 1 ужин, чаепитие с калитками</t>
  </si>
  <si>
    <t>отель "Карелия"</t>
  </si>
  <si>
    <t>Нижний Новгород</t>
  </si>
  <si>
    <t>4 завтрака, 1 обед , 1 ужин, чаепитие с калитками</t>
  </si>
  <si>
    <t>1 день/1 ночь</t>
  </si>
  <si>
    <t>новый год</t>
  </si>
  <si>
    <t>Праздничное меню</t>
  </si>
  <si>
    <t>Новогодняя программа</t>
  </si>
  <si>
    <t>новый год, животные</t>
  </si>
  <si>
    <t>Чаепитие</t>
  </si>
  <si>
    <t>посещение резиденции деда мороза, экскурсии</t>
  </si>
  <si>
    <t>2 завтрака, обед, ужин, чаепитие с калитками</t>
  </si>
  <si>
    <t>завтрак, обед , ужин</t>
  </si>
  <si>
    <t>6 дней / 5 ночей</t>
  </si>
  <si>
    <t>3 завтрака, обед, ужин, чаепитие с калитками</t>
  </si>
  <si>
    <t>4 завтрака, обед, ужин, чаепитие с калитками</t>
  </si>
  <si>
    <t>3 завтрака, обед, чаепитие с калитками</t>
  </si>
  <si>
    <t>3 завтрака, обед, чаепитие с калитками, перекус на маршруте</t>
  </si>
  <si>
    <t>4 завтрака, обед, чаепитие с калитками, перекус на маршруте</t>
  </si>
  <si>
    <t>2 завтрака, чаепитие с калитками, перекус на маршруте</t>
  </si>
  <si>
    <t>6 дней /5 ночей</t>
  </si>
  <si>
    <t>6 завтраков, 3 обеда</t>
  </si>
  <si>
    <t>5 дней /4 ночи</t>
  </si>
  <si>
    <t>"Petra", "PIIPUN PIHA"</t>
  </si>
  <si>
    <t>рождество</t>
  </si>
  <si>
    <t>питание по программе</t>
  </si>
  <si>
    <t xml:space="preserve">завтрак </t>
  </si>
  <si>
    <t>животные</t>
  </si>
  <si>
    <t xml:space="preserve"> 3 завтрака, 1 пикник на сплаве</t>
  </si>
  <si>
    <t>Природа, история, культура, религия</t>
  </si>
  <si>
    <t>История, археология, культура, природа</t>
  </si>
  <si>
    <t>экскурсии, сплав на рафтах, пешие прогулки</t>
  </si>
  <si>
    <t>5 завтраков, 1 обед, чаепитие с калитками</t>
  </si>
  <si>
    <t xml:space="preserve">Минск </t>
  </si>
  <si>
    <t>до 9000</t>
  </si>
  <si>
    <t>до 20000</t>
  </si>
  <si>
    <t>до 30000</t>
  </si>
  <si>
    <t>более 30000</t>
  </si>
  <si>
    <t>пустая</t>
  </si>
  <si>
    <t xml:space="preserve">дней </t>
  </si>
  <si>
    <t>ночей</t>
  </si>
  <si>
    <t>стоимость взрослый</t>
  </si>
  <si>
    <t>количество приемов пищи от организаторов</t>
  </si>
  <si>
    <t>ужин</t>
  </si>
  <si>
    <t>доп питание</t>
  </si>
  <si>
    <t>снегоход</t>
  </si>
  <si>
    <t>для иностранных граждан</t>
  </si>
  <si>
    <t>для организаций</t>
  </si>
  <si>
    <t>для школьников</t>
  </si>
  <si>
    <t>для детей от</t>
  </si>
  <si>
    <t>Семейный, праздничный</t>
  </si>
  <si>
    <t>Экскурсионный, природный</t>
  </si>
  <si>
    <t>Экскурсионный, религиозный, природный</t>
  </si>
  <si>
    <t>Активный</t>
  </si>
  <si>
    <t xml:space="preserve">Семейный, праздничный, </t>
  </si>
  <si>
    <t>Экскурсионный, природный, приключенческий</t>
  </si>
  <si>
    <t>приключенческий</t>
  </si>
  <si>
    <t>Экскурсионный, природный, религиозный</t>
  </si>
  <si>
    <t xml:space="preserve">школьный, семейный, групповой </t>
  </si>
  <si>
    <t>школьный</t>
  </si>
  <si>
    <t>экскурсионный</t>
  </si>
  <si>
    <t>праздничный</t>
  </si>
  <si>
    <t>религиозный</t>
  </si>
  <si>
    <t>природный</t>
  </si>
  <si>
    <t>экскурсии, концерт</t>
  </si>
  <si>
    <t>экскурсии, мастер-класс, анимационная шоу программа</t>
  </si>
  <si>
    <t>активный</t>
  </si>
  <si>
    <t>археология</t>
  </si>
  <si>
    <t>природа, археология, мистика</t>
  </si>
  <si>
    <t>год</t>
  </si>
  <si>
    <t>зима</t>
  </si>
  <si>
    <t>история</t>
  </si>
  <si>
    <t>мистика</t>
  </si>
  <si>
    <t>новый</t>
  </si>
  <si>
    <t>отдых</t>
  </si>
  <si>
    <t>религия</t>
  </si>
  <si>
    <t>анимационная шоу программа</t>
  </si>
  <si>
    <t>катание на оленьих упряжках</t>
  </si>
  <si>
    <t>класс</t>
  </si>
  <si>
    <t>концерт</t>
  </si>
  <si>
    <t>новогодняя программа</t>
  </si>
  <si>
    <t>олени</t>
  </si>
  <si>
    <t>посещение достопримечательностей</t>
  </si>
  <si>
    <t>посещение резиденции деда мороза</t>
  </si>
  <si>
    <t>развлекательные программы</t>
  </si>
  <si>
    <t>развлечения</t>
  </si>
  <si>
    <t>собаки</t>
  </si>
  <si>
    <t>Проживание</t>
  </si>
  <si>
    <t>Питание</t>
  </si>
  <si>
    <t>Начальная точка</t>
  </si>
  <si>
    <t>Длительность трансфера</t>
  </si>
  <si>
    <t>Транспорт</t>
  </si>
  <si>
    <t>Тематика</t>
  </si>
  <si>
    <t>Тип отдыха</t>
  </si>
  <si>
    <t>Активности</t>
  </si>
  <si>
    <t>Длительность</t>
  </si>
  <si>
    <t>Стоимость</t>
  </si>
  <si>
    <t>№ кластера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</si>
</sst>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3" fontId="0" fillId="0" borderId="0" xfId="0" applyNumberForma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" fontId="0" fillId="0" borderId="0" xfId="0" applyNumberFormat="1" applyAlignment="1">
      <alignment shrinkToFit="1"/>
    </xf>
    <xf numFmtId="0" fontId="0" fillId="0" borderId="0" xfId="0" quotePrefix="1"/>
    <xf numFmtId="0" fontId="0" fillId="0" borderId="0" xfId="0" applyAlignment="1">
      <alignment horizontal="center" shrinkToFit="1"/>
    </xf>
    <xf numFmtId="0" fontId="1" fillId="0" borderId="0" xfId="0" applyFont="1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wrapText="1"/>
    </xf>
    <xf numFmtId="0" fontId="0" fillId="0" borderId="0" xfId="0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9E9803D-57F1-4CED-8982-245AE397013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251732</xdr:colOff>
      <xdr:row>2</xdr:row>
      <xdr:rowOff>730702</xdr:rowOff>
    </xdr:from>
    <xdr:to>
      <xdr:col>38</xdr:col>
      <xdr:colOff>571500</xdr:colOff>
      <xdr:row>9</xdr:row>
      <xdr:rowOff>544286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260010F-AB07-4205-9319-32D1130ED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92632" y="2092777"/>
              <a:ext cx="7634968" cy="4547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1" connectionId="2" xr16:uid="{BBA98007-0665-4959-A483-E7AF9636AA3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meVect_1" connectionId="3" xr16:uid="{AA7FB730-D9A1-4708-87E2-3E090BF4DD5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ivityVect_1" connectionId="1" xr16:uid="{EC5E97BE-7285-4AA1-8F16-2A52473D6B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7"/>
  <sheetViews>
    <sheetView zoomScale="68" zoomScaleNormal="68" workbookViewId="0">
      <selection activeCell="A31" sqref="A31:W33"/>
    </sheetView>
  </sheetViews>
  <sheetFormatPr defaultRowHeight="15" x14ac:dyDescent="0.25"/>
  <cols>
    <col min="1" max="1" width="2.42578125" style="1" bestFit="1" customWidth="1"/>
    <col min="2" max="2" width="9.140625" style="1"/>
    <col min="3" max="3" width="19.5703125" style="1" customWidth="1"/>
    <col min="4" max="4" width="9.140625" style="1"/>
    <col min="5" max="5" width="10.85546875" style="1" customWidth="1"/>
    <col min="6" max="6" width="8.5703125" style="1" customWidth="1"/>
    <col min="7" max="7" width="16.85546875" style="1" customWidth="1"/>
    <col min="8" max="8" width="13.5703125" style="1" customWidth="1"/>
    <col min="9" max="9" width="16.7109375" style="1" customWidth="1"/>
    <col min="10" max="10" width="20.28515625" style="1" customWidth="1"/>
    <col min="11" max="11" width="15.28515625" style="1" customWidth="1"/>
    <col min="12" max="12" width="13.5703125" style="1" customWidth="1"/>
    <col min="13" max="13" width="12.42578125" style="1" customWidth="1"/>
    <col min="14" max="15" width="9.140625" style="1"/>
    <col min="16" max="16" width="13.5703125" style="1" customWidth="1"/>
    <col min="17" max="17" width="12.42578125" style="1" customWidth="1"/>
    <col min="18" max="18" width="13" style="1" customWidth="1"/>
    <col min="19" max="19" width="31.28515625" style="1" customWidth="1"/>
    <col min="20" max="20" width="9.140625" style="1"/>
    <col min="21" max="21" width="11.7109375" style="1" customWidth="1"/>
    <col min="22" max="22" width="13.42578125" style="1" customWidth="1"/>
    <col min="23" max="23" width="15.42578125" style="1" customWidth="1"/>
    <col min="24" max="24" width="11.5703125" style="1" customWidth="1"/>
    <col min="25" max="16384" width="9.140625" style="1"/>
  </cols>
  <sheetData>
    <row r="1" spans="1:26" ht="75" x14ac:dyDescent="0.25">
      <c r="A1" s="1">
        <v>0</v>
      </c>
      <c r="B1" s="1">
        <v>139</v>
      </c>
      <c r="C1" s="1" t="s">
        <v>58</v>
      </c>
      <c r="D1" s="1" t="s">
        <v>32</v>
      </c>
      <c r="E1" s="1">
        <v>32900</v>
      </c>
      <c r="H1" s="1" t="s">
        <v>272</v>
      </c>
      <c r="I1" s="1" t="s">
        <v>270</v>
      </c>
      <c r="J1" s="1" t="s">
        <v>64</v>
      </c>
      <c r="K1" s="1" t="s">
        <v>61</v>
      </c>
      <c r="L1" s="1" t="s">
        <v>26</v>
      </c>
      <c r="M1" s="1" t="s">
        <v>36</v>
      </c>
      <c r="N1" s="1" t="s">
        <v>27</v>
      </c>
      <c r="O1" s="1" t="s">
        <v>25</v>
      </c>
      <c r="P1" s="1" t="s">
        <v>28</v>
      </c>
      <c r="Q1" s="1" t="s">
        <v>29</v>
      </c>
      <c r="R1" s="1" t="s">
        <v>56</v>
      </c>
      <c r="S1" s="1" t="s">
        <v>67</v>
      </c>
      <c r="T1" s="1" t="s">
        <v>33</v>
      </c>
      <c r="U1" s="1" t="s">
        <v>25</v>
      </c>
      <c r="V1" s="1" t="s">
        <v>92</v>
      </c>
      <c r="Y1" s="1" t="str">
        <f t="shared" ref="Y1:Y32" si="0">IF(E1="", "пустая",IF(E1&lt;10000,"до 10000", IF(E1&lt;20000,"до 20000", IF(E1&lt;30000,"до 30000","более 30000"))))</f>
        <v>более 30000</v>
      </c>
      <c r="Z1" s="1">
        <f t="shared" ref="Z1:Z32" si="1">IF(E1="", -1,IF(E1&lt;10000,0, IF(E1&lt;20000,1, IF(E1&lt;30000,2,3))))</f>
        <v>3</v>
      </c>
    </row>
    <row r="2" spans="1:26" ht="45" x14ac:dyDescent="0.25">
      <c r="A2" s="1">
        <v>0</v>
      </c>
      <c r="B2" s="1">
        <v>158</v>
      </c>
      <c r="C2" s="1" t="s">
        <v>136</v>
      </c>
      <c r="D2" s="1" t="s">
        <v>32</v>
      </c>
      <c r="E2" s="3" t="s">
        <v>141</v>
      </c>
      <c r="F2" s="3"/>
      <c r="H2" s="1" t="s">
        <v>268</v>
      </c>
      <c r="I2" s="1" t="s">
        <v>91</v>
      </c>
      <c r="J2" s="1" t="s">
        <v>139</v>
      </c>
      <c r="K2" s="1" t="s">
        <v>81</v>
      </c>
      <c r="L2" s="1" t="s">
        <v>40</v>
      </c>
      <c r="M2" s="1" t="s">
        <v>36</v>
      </c>
      <c r="N2" s="1" t="s">
        <v>27</v>
      </c>
      <c r="O2" s="1" t="s">
        <v>25</v>
      </c>
      <c r="P2" s="1" t="s">
        <v>84</v>
      </c>
      <c r="Q2" s="1" t="s">
        <v>29</v>
      </c>
      <c r="R2" s="1" t="s">
        <v>137</v>
      </c>
      <c r="S2" s="1" t="s">
        <v>67</v>
      </c>
      <c r="T2" s="1" t="s">
        <v>33</v>
      </c>
      <c r="U2" s="1" t="s">
        <v>25</v>
      </c>
      <c r="V2" s="1" t="s">
        <v>138</v>
      </c>
      <c r="Y2" s="1" t="str">
        <f t="shared" si="0"/>
        <v>более 30000</v>
      </c>
      <c r="Z2" s="1">
        <f t="shared" si="1"/>
        <v>3</v>
      </c>
    </row>
    <row r="3" spans="1:26" ht="45" x14ac:dyDescent="0.25">
      <c r="A3" s="1">
        <v>0</v>
      </c>
      <c r="B3" s="1">
        <v>160</v>
      </c>
      <c r="C3" s="1" t="s">
        <v>147</v>
      </c>
      <c r="D3" s="1" t="s">
        <v>32</v>
      </c>
      <c r="E3" s="1" t="s">
        <v>148</v>
      </c>
      <c r="H3" s="1" t="s">
        <v>268</v>
      </c>
      <c r="I3" s="1" t="s">
        <v>91</v>
      </c>
      <c r="J3" s="1" t="s">
        <v>62</v>
      </c>
      <c r="K3" s="1" t="s">
        <v>81</v>
      </c>
      <c r="L3" s="1" t="s">
        <v>40</v>
      </c>
      <c r="M3" s="1" t="s">
        <v>36</v>
      </c>
      <c r="N3" s="1" t="s">
        <v>27</v>
      </c>
      <c r="O3" s="1" t="s">
        <v>25</v>
      </c>
      <c r="P3" s="1" t="s">
        <v>84</v>
      </c>
      <c r="Q3" s="1" t="s">
        <v>29</v>
      </c>
      <c r="R3" s="1" t="s">
        <v>146</v>
      </c>
      <c r="S3" s="1" t="s">
        <v>67</v>
      </c>
      <c r="T3" s="1" t="s">
        <v>33</v>
      </c>
      <c r="U3" s="1" t="s">
        <v>25</v>
      </c>
      <c r="V3" s="1" t="s">
        <v>145</v>
      </c>
      <c r="Y3" s="1" t="str">
        <f t="shared" si="0"/>
        <v>более 30000</v>
      </c>
      <c r="Z3" s="1">
        <f t="shared" si="1"/>
        <v>3</v>
      </c>
    </row>
    <row r="4" spans="1:26" ht="75" x14ac:dyDescent="0.25">
      <c r="A4" s="1">
        <v>0</v>
      </c>
      <c r="B4" s="1">
        <v>161</v>
      </c>
      <c r="C4" s="1" t="s">
        <v>136</v>
      </c>
      <c r="D4" s="1" t="s">
        <v>32</v>
      </c>
      <c r="E4" s="1" t="s">
        <v>153</v>
      </c>
      <c r="F4" s="1" t="s">
        <v>154</v>
      </c>
      <c r="H4" s="1" t="s">
        <v>268</v>
      </c>
      <c r="I4" s="1" t="s">
        <v>91</v>
      </c>
      <c r="J4" s="1" t="s">
        <v>62</v>
      </c>
      <c r="K4" s="1" t="s">
        <v>81</v>
      </c>
      <c r="L4" s="1" t="s">
        <v>40</v>
      </c>
      <c r="M4" s="1" t="s">
        <v>36</v>
      </c>
      <c r="N4" s="1" t="s">
        <v>27</v>
      </c>
      <c r="O4" s="1" t="s">
        <v>25</v>
      </c>
      <c r="P4" s="1" t="s">
        <v>150</v>
      </c>
      <c r="Q4" s="1" t="s">
        <v>29</v>
      </c>
      <c r="R4" s="1" t="s">
        <v>151</v>
      </c>
      <c r="S4" s="1" t="s">
        <v>67</v>
      </c>
      <c r="T4" s="1" t="s">
        <v>33</v>
      </c>
      <c r="U4" s="1" t="s">
        <v>25</v>
      </c>
      <c r="V4" s="1" t="s">
        <v>152</v>
      </c>
      <c r="Y4" s="1" t="str">
        <f t="shared" si="0"/>
        <v>более 30000</v>
      </c>
      <c r="Z4" s="1">
        <f t="shared" si="1"/>
        <v>3</v>
      </c>
    </row>
    <row r="5" spans="1:26" ht="45" x14ac:dyDescent="0.25">
      <c r="A5" s="1">
        <v>0</v>
      </c>
      <c r="B5" s="1">
        <v>162</v>
      </c>
      <c r="C5" s="1" t="s">
        <v>155</v>
      </c>
      <c r="D5" s="1" t="s">
        <v>32</v>
      </c>
      <c r="E5" s="1" t="s">
        <v>156</v>
      </c>
      <c r="H5" s="1" t="s">
        <v>268</v>
      </c>
      <c r="I5" s="1" t="s">
        <v>91</v>
      </c>
      <c r="J5" s="1" t="s">
        <v>62</v>
      </c>
      <c r="K5" s="1" t="s">
        <v>81</v>
      </c>
      <c r="L5" s="1" t="s">
        <v>40</v>
      </c>
      <c r="M5" s="1" t="s">
        <v>36</v>
      </c>
      <c r="N5" s="1" t="s">
        <v>27</v>
      </c>
      <c r="O5" s="1" t="s">
        <v>25</v>
      </c>
      <c r="P5" s="1" t="s">
        <v>150</v>
      </c>
      <c r="Q5" s="1" t="s">
        <v>29</v>
      </c>
      <c r="R5" s="1" t="s">
        <v>157</v>
      </c>
      <c r="S5" s="1" t="s">
        <v>67</v>
      </c>
      <c r="V5" s="1" t="s">
        <v>35</v>
      </c>
      <c r="Y5" s="1" t="str">
        <f t="shared" si="0"/>
        <v>более 30000</v>
      </c>
      <c r="Z5" s="1">
        <f t="shared" si="1"/>
        <v>3</v>
      </c>
    </row>
    <row r="6" spans="1:26" ht="45" x14ac:dyDescent="0.25">
      <c r="A6" s="1">
        <v>0</v>
      </c>
      <c r="B6" s="1">
        <v>163</v>
      </c>
      <c r="C6" s="1" t="s">
        <v>102</v>
      </c>
      <c r="E6" s="1">
        <v>28350</v>
      </c>
      <c r="H6" s="1" t="s">
        <v>268</v>
      </c>
      <c r="I6" s="1" t="s">
        <v>91</v>
      </c>
      <c r="J6" s="1" t="s">
        <v>62</v>
      </c>
      <c r="K6" s="1" t="s">
        <v>81</v>
      </c>
      <c r="L6" s="1" t="s">
        <v>40</v>
      </c>
      <c r="M6" s="1" t="s">
        <v>36</v>
      </c>
      <c r="N6" s="1" t="s">
        <v>27</v>
      </c>
      <c r="O6" s="1" t="s">
        <v>25</v>
      </c>
      <c r="P6" s="1" t="s">
        <v>160</v>
      </c>
      <c r="Q6" s="1" t="s">
        <v>29</v>
      </c>
      <c r="R6" s="1" t="s">
        <v>56</v>
      </c>
      <c r="S6" s="1" t="s">
        <v>67</v>
      </c>
      <c r="T6" s="1" t="s">
        <v>33</v>
      </c>
      <c r="U6" s="1" t="s">
        <v>25</v>
      </c>
      <c r="V6" s="1" t="s">
        <v>35</v>
      </c>
      <c r="Y6" s="1" t="str">
        <f t="shared" si="0"/>
        <v>до 30000</v>
      </c>
      <c r="Z6" s="1">
        <f t="shared" si="1"/>
        <v>2</v>
      </c>
    </row>
    <row r="7" spans="1:26" ht="60" x14ac:dyDescent="0.25">
      <c r="A7" s="1">
        <v>0</v>
      </c>
      <c r="B7" s="1">
        <v>165</v>
      </c>
      <c r="C7" s="1" t="s">
        <v>155</v>
      </c>
      <c r="D7" s="1" t="s">
        <v>32</v>
      </c>
      <c r="E7" s="3">
        <v>32500</v>
      </c>
      <c r="H7" s="1" t="s">
        <v>268</v>
      </c>
      <c r="I7" s="1" t="s">
        <v>91</v>
      </c>
      <c r="J7" s="1" t="s">
        <v>62</v>
      </c>
      <c r="K7" s="1" t="s">
        <v>81</v>
      </c>
      <c r="L7" s="1" t="s">
        <v>80</v>
      </c>
      <c r="M7" s="1" t="s">
        <v>36</v>
      </c>
      <c r="N7" s="1" t="s">
        <v>27</v>
      </c>
      <c r="O7" s="1" t="s">
        <v>25</v>
      </c>
      <c r="P7" s="1" t="s">
        <v>150</v>
      </c>
      <c r="Q7" s="1" t="s">
        <v>29</v>
      </c>
      <c r="R7" s="1" t="s">
        <v>163</v>
      </c>
      <c r="S7" s="1" t="s">
        <v>67</v>
      </c>
      <c r="T7" s="1" t="s">
        <v>33</v>
      </c>
      <c r="U7" s="1" t="s">
        <v>25</v>
      </c>
      <c r="V7" s="1" t="s">
        <v>35</v>
      </c>
      <c r="Y7" s="1" t="str">
        <f t="shared" si="0"/>
        <v>более 30000</v>
      </c>
      <c r="Z7" s="1">
        <f t="shared" si="1"/>
        <v>3</v>
      </c>
    </row>
    <row r="8" spans="1:26" ht="45" x14ac:dyDescent="0.25">
      <c r="A8" s="1">
        <v>0</v>
      </c>
      <c r="B8" s="1">
        <v>168</v>
      </c>
      <c r="C8" s="1" t="s">
        <v>93</v>
      </c>
      <c r="D8" s="1" t="s">
        <v>32</v>
      </c>
      <c r="E8" s="1">
        <v>27700</v>
      </c>
      <c r="H8" s="1" t="s">
        <v>268</v>
      </c>
      <c r="I8" s="1" t="s">
        <v>91</v>
      </c>
      <c r="J8" s="1" t="s">
        <v>167</v>
      </c>
      <c r="K8" s="1" t="s">
        <v>61</v>
      </c>
      <c r="L8" s="1" t="s">
        <v>26</v>
      </c>
      <c r="M8" s="1" t="s">
        <v>36</v>
      </c>
      <c r="N8" s="1" t="s">
        <v>27</v>
      </c>
      <c r="O8" s="1" t="s">
        <v>25</v>
      </c>
      <c r="P8" s="1" t="s">
        <v>28</v>
      </c>
      <c r="Q8" s="1" t="s">
        <v>29</v>
      </c>
      <c r="R8" s="1" t="s">
        <v>170</v>
      </c>
      <c r="S8" s="1" t="s">
        <v>67</v>
      </c>
      <c r="T8" s="1" t="s">
        <v>33</v>
      </c>
      <c r="U8" s="1" t="s">
        <v>25</v>
      </c>
      <c r="V8" s="1" t="s">
        <v>171</v>
      </c>
      <c r="Y8" s="1" t="str">
        <f t="shared" si="0"/>
        <v>до 30000</v>
      </c>
      <c r="Z8" s="1">
        <f t="shared" si="1"/>
        <v>2</v>
      </c>
    </row>
    <row r="9" spans="1:26" ht="45" x14ac:dyDescent="0.25">
      <c r="A9" s="1">
        <v>0</v>
      </c>
      <c r="B9" s="1">
        <v>169</v>
      </c>
      <c r="C9" s="1" t="s">
        <v>96</v>
      </c>
      <c r="D9" s="1" t="s">
        <v>32</v>
      </c>
      <c r="E9" s="1">
        <v>20650</v>
      </c>
      <c r="H9" s="1" t="s">
        <v>268</v>
      </c>
      <c r="I9" s="1" t="s">
        <v>91</v>
      </c>
      <c r="J9" s="1" t="s">
        <v>167</v>
      </c>
      <c r="K9" s="1" t="s">
        <v>61</v>
      </c>
      <c r="L9" s="1" t="s">
        <v>26</v>
      </c>
      <c r="M9" s="1" t="s">
        <v>36</v>
      </c>
      <c r="N9" s="1" t="s">
        <v>27</v>
      </c>
      <c r="O9" s="1" t="s">
        <v>25</v>
      </c>
      <c r="P9" s="1" t="s">
        <v>28</v>
      </c>
      <c r="Q9" s="1" t="s">
        <v>172</v>
      </c>
      <c r="R9" s="1" t="s">
        <v>170</v>
      </c>
      <c r="S9" s="1" t="s">
        <v>67</v>
      </c>
      <c r="T9" s="1" t="s">
        <v>33</v>
      </c>
      <c r="U9" s="1" t="s">
        <v>25</v>
      </c>
      <c r="V9" s="1" t="s">
        <v>173</v>
      </c>
      <c r="Y9" s="1" t="str">
        <f t="shared" si="0"/>
        <v>до 30000</v>
      </c>
      <c r="Z9" s="1">
        <f t="shared" si="1"/>
        <v>2</v>
      </c>
    </row>
    <row r="10" spans="1:26" ht="45" x14ac:dyDescent="0.25">
      <c r="A10" s="1">
        <v>0</v>
      </c>
      <c r="B10" s="1">
        <v>170</v>
      </c>
      <c r="C10" s="1" t="s">
        <v>102</v>
      </c>
      <c r="D10" s="1" t="s">
        <v>32</v>
      </c>
      <c r="E10" s="1">
        <v>12800</v>
      </c>
      <c r="H10" s="1" t="s">
        <v>268</v>
      </c>
      <c r="I10" s="1" t="s">
        <v>91</v>
      </c>
      <c r="J10" s="1" t="s">
        <v>167</v>
      </c>
      <c r="K10" s="1" t="s">
        <v>61</v>
      </c>
      <c r="L10" s="1" t="s">
        <v>26</v>
      </c>
      <c r="M10" s="1" t="s">
        <v>36</v>
      </c>
      <c r="N10" s="1" t="s">
        <v>27</v>
      </c>
      <c r="O10" s="1" t="s">
        <v>25</v>
      </c>
      <c r="P10" s="1" t="s">
        <v>28</v>
      </c>
      <c r="Q10" s="1" t="s">
        <v>29</v>
      </c>
      <c r="R10" s="1" t="s">
        <v>170</v>
      </c>
      <c r="S10" s="1" t="s">
        <v>67</v>
      </c>
      <c r="T10" s="1" t="s">
        <v>33</v>
      </c>
      <c r="U10" s="1" t="s">
        <v>25</v>
      </c>
      <c r="V10" s="1" t="s">
        <v>174</v>
      </c>
      <c r="W10" s="1" t="s">
        <v>175</v>
      </c>
      <c r="Y10" s="1" t="str">
        <f t="shared" si="0"/>
        <v>до 20000</v>
      </c>
      <c r="Z10" s="1">
        <f t="shared" si="1"/>
        <v>1</v>
      </c>
    </row>
    <row r="11" spans="1:26" ht="45" x14ac:dyDescent="0.25">
      <c r="A11" s="1">
        <v>0</v>
      </c>
      <c r="B11" s="1">
        <v>179</v>
      </c>
      <c r="C11" s="1" t="s">
        <v>102</v>
      </c>
      <c r="E11" s="1">
        <v>8900</v>
      </c>
      <c r="H11" s="1" t="s">
        <v>268</v>
      </c>
      <c r="I11" s="1" t="s">
        <v>91</v>
      </c>
      <c r="J11" s="1" t="s">
        <v>62</v>
      </c>
      <c r="K11" s="1" t="s">
        <v>61</v>
      </c>
      <c r="L11" s="1" t="s">
        <v>26</v>
      </c>
      <c r="M11" s="1" t="s">
        <v>36</v>
      </c>
      <c r="N11" s="1" t="s">
        <v>27</v>
      </c>
      <c r="O11" s="1" t="s">
        <v>25</v>
      </c>
      <c r="P11" s="1" t="s">
        <v>28</v>
      </c>
      <c r="Q11" s="1" t="s">
        <v>29</v>
      </c>
      <c r="R11" s="1" t="s">
        <v>104</v>
      </c>
      <c r="S11" s="1" t="s">
        <v>67</v>
      </c>
      <c r="T11" s="1" t="s">
        <v>33</v>
      </c>
      <c r="U11" s="1" t="s">
        <v>25</v>
      </c>
      <c r="V11" s="1" t="s">
        <v>63</v>
      </c>
      <c r="W11" s="1" t="s">
        <v>175</v>
      </c>
      <c r="Y11" s="1" t="str">
        <f t="shared" si="0"/>
        <v>до 10000</v>
      </c>
      <c r="Z11" s="1">
        <f t="shared" si="1"/>
        <v>0</v>
      </c>
    </row>
    <row r="12" spans="1:26" ht="45" x14ac:dyDescent="0.25">
      <c r="A12" s="1">
        <v>0</v>
      </c>
      <c r="B12" s="1">
        <v>187</v>
      </c>
      <c r="C12" s="1" t="s">
        <v>189</v>
      </c>
      <c r="E12" s="1">
        <v>39000</v>
      </c>
      <c r="H12" s="1" t="s">
        <v>268</v>
      </c>
      <c r="I12" s="1" t="s">
        <v>91</v>
      </c>
      <c r="J12" s="1" t="s">
        <v>62</v>
      </c>
      <c r="K12" s="1" t="s">
        <v>186</v>
      </c>
      <c r="L12" s="1" t="s">
        <v>191</v>
      </c>
      <c r="M12" s="1" t="s">
        <v>36</v>
      </c>
      <c r="N12" s="1" t="s">
        <v>27</v>
      </c>
      <c r="O12" s="1" t="s">
        <v>25</v>
      </c>
      <c r="P12" s="1" t="s">
        <v>192</v>
      </c>
      <c r="Q12" s="1" t="s">
        <v>29</v>
      </c>
      <c r="R12" s="4" t="s">
        <v>190</v>
      </c>
      <c r="S12" s="1" t="s">
        <v>67</v>
      </c>
      <c r="T12" s="1" t="s">
        <v>33</v>
      </c>
      <c r="U12" s="1" t="s">
        <v>25</v>
      </c>
      <c r="V12" s="1" t="s">
        <v>196</v>
      </c>
      <c r="Y12" s="1" t="str">
        <f t="shared" si="0"/>
        <v>более 30000</v>
      </c>
      <c r="Z12" s="1">
        <f t="shared" si="1"/>
        <v>3</v>
      </c>
    </row>
    <row r="13" spans="1:26" ht="45" x14ac:dyDescent="0.25">
      <c r="A13" s="1">
        <v>0</v>
      </c>
      <c r="B13" s="1">
        <v>189</v>
      </c>
      <c r="C13" s="1" t="s">
        <v>102</v>
      </c>
      <c r="D13" s="1" t="s">
        <v>32</v>
      </c>
      <c r="E13" s="1">
        <v>34500</v>
      </c>
      <c r="H13" s="1" t="s">
        <v>268</v>
      </c>
      <c r="I13" s="1" t="s">
        <v>91</v>
      </c>
      <c r="J13" s="1" t="s">
        <v>108</v>
      </c>
      <c r="K13" s="1" t="s">
        <v>186</v>
      </c>
      <c r="L13" s="1" t="s">
        <v>40</v>
      </c>
      <c r="M13" s="1" t="s">
        <v>36</v>
      </c>
      <c r="N13" s="1" t="s">
        <v>27</v>
      </c>
      <c r="O13" s="1" t="s">
        <v>25</v>
      </c>
      <c r="P13" s="1" t="s">
        <v>97</v>
      </c>
      <c r="Q13" s="1" t="s">
        <v>29</v>
      </c>
      <c r="R13" s="1" t="s">
        <v>121</v>
      </c>
      <c r="S13" s="1" t="s">
        <v>67</v>
      </c>
      <c r="T13" s="1" t="s">
        <v>33</v>
      </c>
      <c r="U13" s="1" t="s">
        <v>25</v>
      </c>
      <c r="V13" s="1" t="s">
        <v>195</v>
      </c>
      <c r="Y13" s="1" t="str">
        <f t="shared" si="0"/>
        <v>более 30000</v>
      </c>
      <c r="Z13" s="1">
        <f t="shared" si="1"/>
        <v>3</v>
      </c>
    </row>
    <row r="14" spans="1:26" ht="60" x14ac:dyDescent="0.25">
      <c r="A14" s="1">
        <v>0</v>
      </c>
      <c r="B14" s="1">
        <v>209</v>
      </c>
      <c r="C14" s="1" t="s">
        <v>99</v>
      </c>
      <c r="E14" s="1">
        <v>19000</v>
      </c>
      <c r="H14" s="1" t="s">
        <v>268</v>
      </c>
      <c r="I14" s="1" t="s">
        <v>91</v>
      </c>
      <c r="J14" s="1" t="s">
        <v>282</v>
      </c>
      <c r="K14" s="1" t="s">
        <v>81</v>
      </c>
      <c r="L14" s="1" t="s">
        <v>26</v>
      </c>
      <c r="M14" s="1" t="s">
        <v>36</v>
      </c>
      <c r="N14" s="1" t="s">
        <v>27</v>
      </c>
      <c r="O14" s="1" t="s">
        <v>25</v>
      </c>
      <c r="P14" s="1" t="s">
        <v>28</v>
      </c>
      <c r="Q14" s="1" t="s">
        <v>29</v>
      </c>
      <c r="R14" s="1" t="s">
        <v>185</v>
      </c>
      <c r="S14" s="1" t="s">
        <v>67</v>
      </c>
      <c r="T14" s="1" t="s">
        <v>33</v>
      </c>
      <c r="U14" s="1" t="s">
        <v>25</v>
      </c>
      <c r="V14" s="1" t="s">
        <v>207</v>
      </c>
      <c r="W14" s="1" t="s">
        <v>208</v>
      </c>
      <c r="Y14" s="1" t="str">
        <f t="shared" si="0"/>
        <v>до 20000</v>
      </c>
      <c r="Z14" s="1">
        <f t="shared" si="1"/>
        <v>1</v>
      </c>
    </row>
    <row r="15" spans="1:26" ht="60" x14ac:dyDescent="0.25">
      <c r="A15" s="1">
        <v>0</v>
      </c>
      <c r="B15" s="1">
        <v>210</v>
      </c>
      <c r="C15" s="1" t="s">
        <v>209</v>
      </c>
      <c r="E15" s="1">
        <v>14600</v>
      </c>
      <c r="H15" s="1" t="s">
        <v>268</v>
      </c>
      <c r="I15" s="1" t="s">
        <v>91</v>
      </c>
      <c r="J15" s="1" t="s">
        <v>282</v>
      </c>
      <c r="K15" s="1" t="s">
        <v>81</v>
      </c>
      <c r="L15" s="1" t="s">
        <v>26</v>
      </c>
      <c r="M15" s="1" t="s">
        <v>36</v>
      </c>
      <c r="N15" s="1" t="s">
        <v>27</v>
      </c>
      <c r="O15" s="1" t="s">
        <v>25</v>
      </c>
      <c r="P15" s="1" t="s">
        <v>28</v>
      </c>
      <c r="Q15" s="1" t="s">
        <v>29</v>
      </c>
      <c r="R15" s="1" t="s">
        <v>185</v>
      </c>
      <c r="S15" s="1" t="s">
        <v>67</v>
      </c>
      <c r="T15" s="1" t="s">
        <v>33</v>
      </c>
      <c r="U15" s="1" t="s">
        <v>25</v>
      </c>
      <c r="V15" s="1" t="s">
        <v>210</v>
      </c>
      <c r="W15" s="1" t="s">
        <v>208</v>
      </c>
      <c r="Y15" s="1" t="str">
        <f t="shared" si="0"/>
        <v>до 20000</v>
      </c>
      <c r="Z15" s="1">
        <f t="shared" si="1"/>
        <v>1</v>
      </c>
    </row>
    <row r="16" spans="1:26" ht="60" x14ac:dyDescent="0.25">
      <c r="A16" s="1">
        <v>0</v>
      </c>
      <c r="B16" s="1">
        <v>211</v>
      </c>
      <c r="C16" s="1" t="s">
        <v>133</v>
      </c>
      <c r="E16" s="1">
        <v>19900</v>
      </c>
      <c r="H16" s="1" t="s">
        <v>268</v>
      </c>
      <c r="I16" s="1" t="s">
        <v>91</v>
      </c>
      <c r="J16" s="1" t="s">
        <v>282</v>
      </c>
      <c r="K16" s="1" t="s">
        <v>81</v>
      </c>
      <c r="L16" s="1" t="s">
        <v>26</v>
      </c>
      <c r="M16" s="1" t="s">
        <v>36</v>
      </c>
      <c r="N16" s="1" t="s">
        <v>27</v>
      </c>
      <c r="O16" s="1" t="s">
        <v>25</v>
      </c>
      <c r="P16" s="1" t="s">
        <v>28</v>
      </c>
      <c r="Q16" s="1" t="s">
        <v>29</v>
      </c>
      <c r="R16" s="1" t="s">
        <v>185</v>
      </c>
      <c r="S16" s="1" t="s">
        <v>67</v>
      </c>
      <c r="T16" s="1" t="s">
        <v>33</v>
      </c>
      <c r="U16" s="1" t="s">
        <v>25</v>
      </c>
      <c r="V16" s="1" t="s">
        <v>207</v>
      </c>
      <c r="W16" s="1" t="s">
        <v>208</v>
      </c>
      <c r="Y16" s="1" t="str">
        <f t="shared" si="0"/>
        <v>до 20000</v>
      </c>
      <c r="Z16" s="1">
        <f t="shared" si="1"/>
        <v>1</v>
      </c>
    </row>
    <row r="17" spans="1:26" ht="60" x14ac:dyDescent="0.25">
      <c r="A17" s="1">
        <v>0</v>
      </c>
      <c r="B17" s="1">
        <v>224</v>
      </c>
      <c r="C17" s="1" t="s">
        <v>136</v>
      </c>
      <c r="D17" s="1" t="s">
        <v>7</v>
      </c>
      <c r="E17" s="1">
        <v>17350</v>
      </c>
      <c r="F17"/>
      <c r="G17"/>
      <c r="H17" s="1" t="s">
        <v>267</v>
      </c>
      <c r="I17" s="1" t="s">
        <v>91</v>
      </c>
      <c r="J17" s="1" t="s">
        <v>282</v>
      </c>
      <c r="K17" s="1" t="s">
        <v>225</v>
      </c>
      <c r="L17" s="1" t="s">
        <v>26</v>
      </c>
      <c r="M17" s="1" t="s">
        <v>36</v>
      </c>
      <c r="N17" s="1" t="s">
        <v>27</v>
      </c>
      <c r="O17" s="1" t="s">
        <v>25</v>
      </c>
      <c r="P17" s="1" t="s">
        <v>28</v>
      </c>
      <c r="Q17" s="1" t="s">
        <v>29</v>
      </c>
      <c r="R17" s="1" t="s">
        <v>218</v>
      </c>
      <c r="S17" s="1" t="s">
        <v>67</v>
      </c>
      <c r="T17" s="1" t="s">
        <v>33</v>
      </c>
      <c r="U17" s="1" t="s">
        <v>25</v>
      </c>
      <c r="V17" s="1" t="s">
        <v>232</v>
      </c>
      <c r="W17" s="1" t="s">
        <v>229</v>
      </c>
      <c r="Y17" s="1" t="str">
        <f t="shared" si="0"/>
        <v>до 20000</v>
      </c>
      <c r="Z17" s="1">
        <f t="shared" si="1"/>
        <v>1</v>
      </c>
    </row>
    <row r="18" spans="1:26" ht="90" x14ac:dyDescent="0.25">
      <c r="A18" s="1">
        <v>0</v>
      </c>
      <c r="B18" s="1">
        <v>226</v>
      </c>
      <c r="C18" s="1" t="s">
        <v>102</v>
      </c>
      <c r="D18" s="1" t="s">
        <v>7</v>
      </c>
      <c r="E18" s="1">
        <v>27000</v>
      </c>
      <c r="H18" s="1" t="s">
        <v>267</v>
      </c>
      <c r="I18" s="1" t="s">
        <v>91</v>
      </c>
      <c r="J18" s="1" t="s">
        <v>108</v>
      </c>
      <c r="K18" s="1" t="s">
        <v>73</v>
      </c>
      <c r="L18" s="1" t="s">
        <v>26</v>
      </c>
      <c r="M18" s="1" t="s">
        <v>36</v>
      </c>
      <c r="N18" s="1" t="s">
        <v>27</v>
      </c>
      <c r="O18" s="1" t="s">
        <v>25</v>
      </c>
      <c r="P18" s="1" t="s">
        <v>28</v>
      </c>
      <c r="Q18" s="1" t="s">
        <v>29</v>
      </c>
      <c r="R18" s="1" t="s">
        <v>218</v>
      </c>
      <c r="S18" s="1" t="s">
        <v>67</v>
      </c>
      <c r="T18" s="1" t="s">
        <v>33</v>
      </c>
      <c r="U18" s="1" t="s">
        <v>25</v>
      </c>
      <c r="V18" s="1" t="s">
        <v>234</v>
      </c>
      <c r="Y18" s="1" t="str">
        <f t="shared" si="0"/>
        <v>до 30000</v>
      </c>
      <c r="Z18" s="1">
        <f t="shared" si="1"/>
        <v>2</v>
      </c>
    </row>
    <row r="19" spans="1:26" ht="90" x14ac:dyDescent="0.25">
      <c r="A19" s="1">
        <v>0</v>
      </c>
      <c r="B19" s="1">
        <v>227</v>
      </c>
      <c r="C19" s="1" t="s">
        <v>102</v>
      </c>
      <c r="D19" s="1" t="s">
        <v>7</v>
      </c>
      <c r="E19" s="1">
        <v>17900</v>
      </c>
      <c r="H19" s="1" t="s">
        <v>267</v>
      </c>
      <c r="I19" s="1" t="s">
        <v>91</v>
      </c>
      <c r="J19" s="1" t="s">
        <v>108</v>
      </c>
      <c r="K19" s="1" t="s">
        <v>81</v>
      </c>
      <c r="L19" s="1" t="s">
        <v>26</v>
      </c>
      <c r="M19" s="1" t="s">
        <v>36</v>
      </c>
      <c r="N19" s="1" t="s">
        <v>27</v>
      </c>
      <c r="O19" s="1" t="s">
        <v>25</v>
      </c>
      <c r="P19" s="1" t="s">
        <v>28</v>
      </c>
      <c r="Q19" s="1" t="s">
        <v>29</v>
      </c>
      <c r="R19" s="1" t="s">
        <v>218</v>
      </c>
      <c r="S19" s="1" t="s">
        <v>67</v>
      </c>
      <c r="T19" s="1" t="s">
        <v>33</v>
      </c>
      <c r="U19" s="1" t="s">
        <v>25</v>
      </c>
      <c r="V19" s="1" t="s">
        <v>235</v>
      </c>
      <c r="Y19" s="1" t="str">
        <f t="shared" si="0"/>
        <v>до 20000</v>
      </c>
      <c r="Z19" s="1">
        <f t="shared" si="1"/>
        <v>1</v>
      </c>
    </row>
    <row r="20" spans="1:26" ht="45" x14ac:dyDescent="0.25">
      <c r="A20" s="1">
        <v>0</v>
      </c>
      <c r="B20" s="1">
        <v>231</v>
      </c>
      <c r="C20" s="1" t="s">
        <v>239</v>
      </c>
      <c r="D20" s="1" t="s">
        <v>7</v>
      </c>
      <c r="E20" s="1">
        <v>61800</v>
      </c>
      <c r="F20" s="1">
        <f>E20-1700</f>
        <v>60100</v>
      </c>
      <c r="H20" s="1" t="s">
        <v>268</v>
      </c>
      <c r="I20" s="1" t="s">
        <v>91</v>
      </c>
      <c r="J20" s="1" t="s">
        <v>62</v>
      </c>
      <c r="K20" s="1" t="s">
        <v>225</v>
      </c>
      <c r="L20" s="1" t="s">
        <v>26</v>
      </c>
      <c r="M20" s="1" t="s">
        <v>36</v>
      </c>
      <c r="N20" s="1" t="s">
        <v>27</v>
      </c>
      <c r="O20" s="1" t="s">
        <v>25</v>
      </c>
      <c r="P20" s="1" t="s">
        <v>28</v>
      </c>
      <c r="Q20" s="1" t="s">
        <v>184</v>
      </c>
      <c r="R20" s="1" t="s">
        <v>240</v>
      </c>
      <c r="S20" s="1" t="s">
        <v>67</v>
      </c>
      <c r="T20" s="1" t="s">
        <v>33</v>
      </c>
      <c r="U20" s="1" t="s">
        <v>25</v>
      </c>
      <c r="V20" s="1" t="s">
        <v>34</v>
      </c>
      <c r="Y20" s="1" t="str">
        <f t="shared" si="0"/>
        <v>более 30000</v>
      </c>
      <c r="Z20" s="1">
        <f t="shared" si="1"/>
        <v>3</v>
      </c>
    </row>
    <row r="21" spans="1:26" ht="45" x14ac:dyDescent="0.25">
      <c r="A21" s="1">
        <v>0</v>
      </c>
      <c r="B21" s="1">
        <v>232</v>
      </c>
      <c r="C21" s="1" t="s">
        <v>136</v>
      </c>
      <c r="D21" s="1" t="s">
        <v>7</v>
      </c>
      <c r="E21" s="1">
        <v>33650</v>
      </c>
      <c r="H21" s="1" t="s">
        <v>268</v>
      </c>
      <c r="I21" s="1" t="s">
        <v>91</v>
      </c>
      <c r="J21" s="1" t="s">
        <v>62</v>
      </c>
      <c r="K21" s="1" t="s">
        <v>225</v>
      </c>
      <c r="L21" s="1" t="s">
        <v>26</v>
      </c>
      <c r="M21" s="1" t="s">
        <v>36</v>
      </c>
      <c r="N21" s="1" t="s">
        <v>27</v>
      </c>
      <c r="O21" s="1" t="s">
        <v>25</v>
      </c>
      <c r="P21" s="1" t="s">
        <v>28</v>
      </c>
      <c r="Q21" s="1" t="s">
        <v>29</v>
      </c>
      <c r="R21" s="1" t="s">
        <v>200</v>
      </c>
      <c r="S21" s="1" t="s">
        <v>67</v>
      </c>
      <c r="T21" s="1" t="s">
        <v>33</v>
      </c>
      <c r="U21" s="1" t="s">
        <v>25</v>
      </c>
      <c r="V21" s="1" t="s">
        <v>105</v>
      </c>
      <c r="Y21" s="1" t="str">
        <f t="shared" si="0"/>
        <v>более 30000</v>
      </c>
      <c r="Z21" s="1">
        <f t="shared" si="1"/>
        <v>3</v>
      </c>
    </row>
    <row r="22" spans="1:26" ht="45" x14ac:dyDescent="0.25">
      <c r="A22" s="1">
        <v>0</v>
      </c>
      <c r="B22" s="1">
        <v>233</v>
      </c>
      <c r="C22" s="1" t="s">
        <v>239</v>
      </c>
      <c r="D22" s="1" t="s">
        <v>7</v>
      </c>
      <c r="E22" s="1">
        <v>53750</v>
      </c>
      <c r="H22" s="1" t="s">
        <v>268</v>
      </c>
      <c r="I22" s="1" t="s">
        <v>91</v>
      </c>
      <c r="J22" s="1" t="s">
        <v>62</v>
      </c>
      <c r="K22" s="1" t="s">
        <v>241</v>
      </c>
      <c r="L22" s="1" t="s">
        <v>26</v>
      </c>
      <c r="M22" s="1" t="s">
        <v>36</v>
      </c>
      <c r="N22" s="1" t="s">
        <v>27</v>
      </c>
      <c r="O22" s="1" t="s">
        <v>25</v>
      </c>
      <c r="P22" s="1" t="s">
        <v>28</v>
      </c>
      <c r="Q22" s="1" t="s">
        <v>29</v>
      </c>
      <c r="R22" s="1" t="s">
        <v>240</v>
      </c>
      <c r="S22" s="1" t="s">
        <v>67</v>
      </c>
      <c r="T22" s="1" t="s">
        <v>33</v>
      </c>
      <c r="U22" s="1" t="s">
        <v>25</v>
      </c>
      <c r="V22" s="1" t="s">
        <v>242</v>
      </c>
      <c r="Y22" s="1" t="str">
        <f t="shared" si="0"/>
        <v>более 30000</v>
      </c>
      <c r="Z22" s="1">
        <f t="shared" si="1"/>
        <v>3</v>
      </c>
    </row>
    <row r="23" spans="1:26" ht="60" x14ac:dyDescent="0.25">
      <c r="A23" s="1">
        <v>0</v>
      </c>
      <c r="B23" s="1">
        <v>259</v>
      </c>
      <c r="C23" s="1" t="s">
        <v>96</v>
      </c>
      <c r="D23" s="1" t="s">
        <v>32</v>
      </c>
      <c r="E23" s="3">
        <v>19450</v>
      </c>
      <c r="H23" s="1" t="s">
        <v>268</v>
      </c>
      <c r="I23" s="1" t="s">
        <v>91</v>
      </c>
      <c r="J23" s="1" t="s">
        <v>248</v>
      </c>
      <c r="K23" s="1" t="s">
        <v>61</v>
      </c>
      <c r="L23" s="1" t="s">
        <v>40</v>
      </c>
      <c r="M23" s="1" t="s">
        <v>36</v>
      </c>
      <c r="N23" s="1" t="s">
        <v>27</v>
      </c>
      <c r="O23" s="1" t="s">
        <v>25</v>
      </c>
      <c r="P23" s="1" t="s">
        <v>219</v>
      </c>
      <c r="Q23" s="1" t="s">
        <v>29</v>
      </c>
      <c r="R23" s="1" t="s">
        <v>218</v>
      </c>
      <c r="S23" s="1" t="s">
        <v>67</v>
      </c>
      <c r="T23" s="1" t="s">
        <v>33</v>
      </c>
      <c r="U23" s="1" t="s">
        <v>25</v>
      </c>
      <c r="V23" s="1" t="s">
        <v>115</v>
      </c>
      <c r="Y23" s="1" t="str">
        <f t="shared" si="0"/>
        <v>до 20000</v>
      </c>
      <c r="Z23" s="1">
        <f t="shared" si="1"/>
        <v>1</v>
      </c>
    </row>
    <row r="24" spans="1:26" ht="60" x14ac:dyDescent="0.25">
      <c r="A24" s="1">
        <v>0</v>
      </c>
      <c r="B24" s="1">
        <v>260</v>
      </c>
      <c r="C24" s="1" t="s">
        <v>93</v>
      </c>
      <c r="E24" s="1">
        <v>23350</v>
      </c>
      <c r="H24" s="1" t="s">
        <v>268</v>
      </c>
      <c r="I24" s="1" t="s">
        <v>91</v>
      </c>
      <c r="J24" s="1" t="s">
        <v>282</v>
      </c>
      <c r="K24" s="1" t="s">
        <v>61</v>
      </c>
      <c r="L24" s="1" t="s">
        <v>26</v>
      </c>
      <c r="M24" s="1" t="s">
        <v>36</v>
      </c>
      <c r="N24" s="1" t="s">
        <v>27</v>
      </c>
      <c r="O24" s="1" t="s">
        <v>25</v>
      </c>
      <c r="P24" s="1" t="s">
        <v>250</v>
      </c>
      <c r="Q24" s="1" t="s">
        <v>29</v>
      </c>
      <c r="R24" s="1" t="s">
        <v>218</v>
      </c>
      <c r="S24" s="1" t="s">
        <v>67</v>
      </c>
      <c r="T24" s="1" t="s">
        <v>33</v>
      </c>
      <c r="U24" s="1" t="s">
        <v>25</v>
      </c>
      <c r="V24" s="1" t="s">
        <v>249</v>
      </c>
      <c r="Y24" s="1" t="str">
        <f t="shared" si="0"/>
        <v>до 30000</v>
      </c>
      <c r="Z24" s="1">
        <f t="shared" si="1"/>
        <v>2</v>
      </c>
    </row>
    <row r="25" spans="1:26" ht="60" x14ac:dyDescent="0.25">
      <c r="A25" s="1">
        <v>0</v>
      </c>
      <c r="B25" s="1">
        <v>262</v>
      </c>
      <c r="C25" s="1" t="s">
        <v>93</v>
      </c>
      <c r="E25" s="1">
        <v>26350</v>
      </c>
      <c r="H25" s="1" t="s">
        <v>268</v>
      </c>
      <c r="I25" s="1" t="s">
        <v>91</v>
      </c>
      <c r="J25" s="1" t="s">
        <v>282</v>
      </c>
      <c r="K25" s="1" t="s">
        <v>61</v>
      </c>
      <c r="L25" s="1" t="s">
        <v>26</v>
      </c>
      <c r="M25" s="1" t="s">
        <v>36</v>
      </c>
      <c r="N25" s="1" t="s">
        <v>27</v>
      </c>
      <c r="O25" s="1" t="s">
        <v>25</v>
      </c>
      <c r="P25" s="1" t="s">
        <v>250</v>
      </c>
      <c r="Q25" s="1" t="s">
        <v>29</v>
      </c>
      <c r="R25" s="1" t="s">
        <v>185</v>
      </c>
      <c r="S25" s="1" t="s">
        <v>67</v>
      </c>
      <c r="T25" s="1" t="s">
        <v>33</v>
      </c>
      <c r="U25" s="1" t="s">
        <v>25</v>
      </c>
      <c r="V25" s="1" t="s">
        <v>249</v>
      </c>
      <c r="Y25" s="1" t="str">
        <f t="shared" si="0"/>
        <v>до 30000</v>
      </c>
      <c r="Z25" s="1">
        <f t="shared" si="1"/>
        <v>2</v>
      </c>
    </row>
    <row r="26" spans="1:26" ht="60" x14ac:dyDescent="0.25">
      <c r="A26" s="1">
        <v>1</v>
      </c>
      <c r="B26" s="1">
        <v>145</v>
      </c>
      <c r="C26" s="1" t="s">
        <v>96</v>
      </c>
      <c r="D26" s="1" t="s">
        <v>32</v>
      </c>
      <c r="E26" s="1" t="s">
        <v>109</v>
      </c>
      <c r="H26" s="1" t="s">
        <v>268</v>
      </c>
      <c r="I26" s="1" t="s">
        <v>91</v>
      </c>
      <c r="J26" s="1" t="s">
        <v>108</v>
      </c>
      <c r="K26" s="1" t="s">
        <v>61</v>
      </c>
      <c r="L26" s="1" t="s">
        <v>40</v>
      </c>
      <c r="M26" s="1" t="s">
        <v>118</v>
      </c>
      <c r="N26" s="1" t="s">
        <v>27</v>
      </c>
      <c r="O26" s="1" t="s">
        <v>25</v>
      </c>
      <c r="P26" s="1" t="s">
        <v>107</v>
      </c>
      <c r="Q26" s="1" t="s">
        <v>29</v>
      </c>
      <c r="R26" s="1" t="s">
        <v>104</v>
      </c>
      <c r="S26" s="1" t="s">
        <v>67</v>
      </c>
      <c r="T26" s="1" t="s">
        <v>33</v>
      </c>
      <c r="U26" s="1" t="s">
        <v>25</v>
      </c>
      <c r="V26" s="1" t="s">
        <v>106</v>
      </c>
      <c r="Y26" s="1" t="str">
        <f t="shared" si="0"/>
        <v>более 30000</v>
      </c>
      <c r="Z26" s="1">
        <f t="shared" si="1"/>
        <v>3</v>
      </c>
    </row>
    <row r="27" spans="1:26" ht="60" x14ac:dyDescent="0.25">
      <c r="A27" s="1">
        <v>1</v>
      </c>
      <c r="B27" s="1">
        <v>146</v>
      </c>
      <c r="C27" s="1" t="s">
        <v>93</v>
      </c>
      <c r="D27" s="1" t="s">
        <v>32</v>
      </c>
      <c r="E27" s="1" t="s">
        <v>109</v>
      </c>
      <c r="H27" s="1" t="s">
        <v>268</v>
      </c>
      <c r="I27" s="1" t="s">
        <v>91</v>
      </c>
      <c r="J27" s="1" t="s">
        <v>108</v>
      </c>
      <c r="K27" s="1" t="s">
        <v>61</v>
      </c>
      <c r="L27" s="1" t="s">
        <v>40</v>
      </c>
      <c r="M27" s="1" t="s">
        <v>118</v>
      </c>
      <c r="N27" s="1" t="s">
        <v>27</v>
      </c>
      <c r="O27" s="1" t="s">
        <v>25</v>
      </c>
      <c r="P27" s="1" t="s">
        <v>110</v>
      </c>
      <c r="Q27" s="1" t="s">
        <v>29</v>
      </c>
      <c r="R27" s="1" t="s">
        <v>111</v>
      </c>
      <c r="S27" s="1" t="s">
        <v>67</v>
      </c>
      <c r="T27" s="1" t="s">
        <v>33</v>
      </c>
      <c r="U27" s="1" t="s">
        <v>25</v>
      </c>
      <c r="V27" s="1" t="s">
        <v>112</v>
      </c>
      <c r="Y27" s="1" t="str">
        <f t="shared" si="0"/>
        <v>более 30000</v>
      </c>
      <c r="Z27" s="1">
        <f t="shared" si="1"/>
        <v>3</v>
      </c>
    </row>
    <row r="28" spans="1:26" ht="60" x14ac:dyDescent="0.25">
      <c r="A28" s="1">
        <v>1</v>
      </c>
      <c r="B28" s="1">
        <v>147</v>
      </c>
      <c r="C28" s="1" t="s">
        <v>96</v>
      </c>
      <c r="D28" s="1" t="s">
        <v>113</v>
      </c>
      <c r="E28" s="1">
        <v>15000</v>
      </c>
      <c r="H28" s="1" t="s">
        <v>268</v>
      </c>
      <c r="I28" s="1" t="s">
        <v>91</v>
      </c>
      <c r="J28" s="1" t="s">
        <v>108</v>
      </c>
      <c r="K28" s="1" t="s">
        <v>61</v>
      </c>
      <c r="L28" s="1" t="s">
        <v>40</v>
      </c>
      <c r="M28" s="1" t="s">
        <v>118</v>
      </c>
      <c r="N28" s="1" t="s">
        <v>27</v>
      </c>
      <c r="O28" s="1" t="s">
        <v>25</v>
      </c>
      <c r="P28" s="1" t="s">
        <v>117</v>
      </c>
      <c r="Q28" s="1" t="s">
        <v>29</v>
      </c>
      <c r="R28" s="1" t="s">
        <v>114</v>
      </c>
      <c r="S28" s="1" t="s">
        <v>67</v>
      </c>
      <c r="T28" s="1" t="s">
        <v>33</v>
      </c>
      <c r="U28" s="1" t="s">
        <v>25</v>
      </c>
      <c r="V28" s="1" t="s">
        <v>115</v>
      </c>
      <c r="W28" s="1" t="s">
        <v>116</v>
      </c>
      <c r="Y28" s="1" t="str">
        <f t="shared" si="0"/>
        <v>до 20000</v>
      </c>
      <c r="Z28" s="1">
        <f t="shared" si="1"/>
        <v>1</v>
      </c>
    </row>
    <row r="29" spans="1:26" ht="45" x14ac:dyDescent="0.25">
      <c r="A29" s="1">
        <v>1</v>
      </c>
      <c r="B29" s="1">
        <v>166</v>
      </c>
      <c r="C29" s="1" t="s">
        <v>93</v>
      </c>
      <c r="E29" s="3">
        <v>29750</v>
      </c>
      <c r="H29" s="1" t="s">
        <v>268</v>
      </c>
      <c r="I29" s="1" t="s">
        <v>91</v>
      </c>
      <c r="J29" s="1" t="s">
        <v>167</v>
      </c>
      <c r="K29" s="1" t="s">
        <v>61</v>
      </c>
      <c r="L29" s="1" t="s">
        <v>26</v>
      </c>
      <c r="M29" s="1" t="s">
        <v>165</v>
      </c>
      <c r="N29" s="1" t="s">
        <v>27</v>
      </c>
      <c r="O29" s="1" t="s">
        <v>25</v>
      </c>
      <c r="P29" s="1" t="s">
        <v>164</v>
      </c>
      <c r="Q29" s="1" t="s">
        <v>29</v>
      </c>
      <c r="R29" s="1" t="s">
        <v>104</v>
      </c>
      <c r="S29" s="1" t="s">
        <v>67</v>
      </c>
      <c r="T29" s="1" t="s">
        <v>33</v>
      </c>
      <c r="U29" s="1" t="s">
        <v>25</v>
      </c>
      <c r="V29" s="1" t="s">
        <v>166</v>
      </c>
      <c r="Y29" s="1" t="str">
        <f t="shared" si="0"/>
        <v>до 30000</v>
      </c>
      <c r="Z29" s="1">
        <f t="shared" si="1"/>
        <v>2</v>
      </c>
    </row>
    <row r="30" spans="1:26" ht="60" x14ac:dyDescent="0.25">
      <c r="A30" s="1">
        <v>1</v>
      </c>
      <c r="B30" s="1">
        <v>167</v>
      </c>
      <c r="C30" s="1" t="s">
        <v>93</v>
      </c>
      <c r="D30" s="1" t="s">
        <v>32</v>
      </c>
      <c r="E30" s="1">
        <v>32400</v>
      </c>
      <c r="H30" s="1" t="s">
        <v>268</v>
      </c>
      <c r="I30" s="1" t="s">
        <v>91</v>
      </c>
      <c r="J30" s="1" t="s">
        <v>167</v>
      </c>
      <c r="K30" s="1" t="s">
        <v>61</v>
      </c>
      <c r="L30" s="1" t="s">
        <v>26</v>
      </c>
      <c r="M30" s="1" t="s">
        <v>165</v>
      </c>
      <c r="N30" s="1" t="s">
        <v>27</v>
      </c>
      <c r="O30" s="1" t="s">
        <v>25</v>
      </c>
      <c r="P30" s="1" t="s">
        <v>168</v>
      </c>
      <c r="Q30" s="1" t="s">
        <v>29</v>
      </c>
      <c r="R30" s="1" t="s">
        <v>104</v>
      </c>
      <c r="S30" s="1" t="s">
        <v>67</v>
      </c>
      <c r="T30" s="1" t="s">
        <v>33</v>
      </c>
      <c r="U30" s="1" t="s">
        <v>25</v>
      </c>
      <c r="V30" s="1" t="s">
        <v>169</v>
      </c>
      <c r="Y30" s="1" t="str">
        <f t="shared" si="0"/>
        <v>более 30000</v>
      </c>
      <c r="Z30" s="1">
        <f t="shared" si="1"/>
        <v>3</v>
      </c>
    </row>
    <row r="31" spans="1:26" ht="75" x14ac:dyDescent="0.25">
      <c r="A31" s="1">
        <v>1</v>
      </c>
      <c r="B31" s="1">
        <v>215</v>
      </c>
      <c r="C31" s="1" t="s">
        <v>96</v>
      </c>
      <c r="E31" s="1">
        <v>24000</v>
      </c>
      <c r="H31" s="1" t="s">
        <v>268</v>
      </c>
      <c r="I31" s="1" t="s">
        <v>91</v>
      </c>
      <c r="J31" s="1" t="s">
        <v>108</v>
      </c>
      <c r="K31" s="1" t="s">
        <v>81</v>
      </c>
      <c r="L31" s="1" t="s">
        <v>26</v>
      </c>
      <c r="M31" s="1" t="s">
        <v>165</v>
      </c>
      <c r="N31" s="1" t="s">
        <v>27</v>
      </c>
      <c r="O31" s="1" t="s">
        <v>25</v>
      </c>
      <c r="P31" s="1" t="s">
        <v>110</v>
      </c>
      <c r="Q31" s="1" t="s">
        <v>29</v>
      </c>
      <c r="R31" s="1" t="s">
        <v>218</v>
      </c>
      <c r="S31" s="1" t="s">
        <v>67</v>
      </c>
      <c r="T31" s="1" t="s">
        <v>33</v>
      </c>
      <c r="U31" s="1" t="s">
        <v>25</v>
      </c>
      <c r="V31" s="1" t="s">
        <v>217</v>
      </c>
      <c r="W31" s="1" t="s">
        <v>216</v>
      </c>
      <c r="Y31" s="1" t="str">
        <f t="shared" si="0"/>
        <v>до 30000</v>
      </c>
      <c r="Z31" s="1">
        <f t="shared" si="1"/>
        <v>2</v>
      </c>
    </row>
    <row r="32" spans="1:26" ht="75" x14ac:dyDescent="0.25">
      <c r="A32" s="1">
        <v>1</v>
      </c>
      <c r="B32" s="1">
        <v>216</v>
      </c>
      <c r="C32" s="1" t="s">
        <v>96</v>
      </c>
      <c r="E32" s="1">
        <v>22000</v>
      </c>
      <c r="H32" s="1" t="s">
        <v>268</v>
      </c>
      <c r="I32" s="1" t="s">
        <v>91</v>
      </c>
      <c r="J32" s="1" t="s">
        <v>282</v>
      </c>
      <c r="K32" s="1" t="s">
        <v>81</v>
      </c>
      <c r="L32" s="1" t="s">
        <v>26</v>
      </c>
      <c r="M32" s="1" t="s">
        <v>165</v>
      </c>
      <c r="N32" s="1" t="s">
        <v>27</v>
      </c>
      <c r="O32" s="1" t="s">
        <v>25</v>
      </c>
      <c r="P32" s="1" t="s">
        <v>219</v>
      </c>
      <c r="Q32" s="1" t="s">
        <v>29</v>
      </c>
      <c r="R32" s="1" t="s">
        <v>218</v>
      </c>
      <c r="S32" s="1" t="s">
        <v>67</v>
      </c>
      <c r="T32" s="1" t="s">
        <v>33</v>
      </c>
      <c r="U32" s="1" t="s">
        <v>25</v>
      </c>
      <c r="V32" s="1" t="s">
        <v>220</v>
      </c>
      <c r="W32" s="1" t="s">
        <v>216</v>
      </c>
      <c r="Y32" s="1" t="str">
        <f t="shared" si="0"/>
        <v>до 30000</v>
      </c>
      <c r="Z32" s="1">
        <f t="shared" si="1"/>
        <v>2</v>
      </c>
    </row>
    <row r="33" spans="1:26" ht="60" x14ac:dyDescent="0.25">
      <c r="A33" s="1">
        <v>1</v>
      </c>
      <c r="B33" s="1">
        <v>222</v>
      </c>
      <c r="C33" s="1" t="s">
        <v>147</v>
      </c>
      <c r="D33" s="1" t="s">
        <v>7</v>
      </c>
      <c r="E33" s="1">
        <v>20900</v>
      </c>
      <c r="F33"/>
      <c r="G33"/>
      <c r="H33" s="1" t="s">
        <v>267</v>
      </c>
      <c r="I33" s="1" t="s">
        <v>91</v>
      </c>
      <c r="J33" s="1" t="s">
        <v>108</v>
      </c>
      <c r="K33" s="1" t="s">
        <v>225</v>
      </c>
      <c r="L33" s="1" t="s">
        <v>26</v>
      </c>
      <c r="M33" s="1" t="s">
        <v>165</v>
      </c>
      <c r="N33" s="1" t="s">
        <v>27</v>
      </c>
      <c r="O33" s="1" t="s">
        <v>25</v>
      </c>
      <c r="P33" s="1" t="s">
        <v>110</v>
      </c>
      <c r="Q33" s="1" t="s">
        <v>29</v>
      </c>
      <c r="R33" s="1" t="s">
        <v>218</v>
      </c>
      <c r="S33" s="1" t="s">
        <v>67</v>
      </c>
      <c r="T33" s="1" t="s">
        <v>33</v>
      </c>
      <c r="U33" s="1" t="s">
        <v>25</v>
      </c>
      <c r="V33" s="1" t="s">
        <v>228</v>
      </c>
      <c r="W33" s="1" t="s">
        <v>229</v>
      </c>
      <c r="Y33" s="1" t="str">
        <f t="shared" ref="Y33:Y64" si="2">IF(E33="", "пустая",IF(E33&lt;10000,"до 10000", IF(E33&lt;20000,"до 20000", IF(E33&lt;30000,"до 30000","более 30000"))))</f>
        <v>до 30000</v>
      </c>
      <c r="Z33" s="1">
        <f t="shared" ref="Z33:Z64" si="3">IF(E33="", -1,IF(E33&lt;10000,0, IF(E33&lt;20000,1, IF(E33&lt;30000,2,3))))</f>
        <v>2</v>
      </c>
    </row>
    <row r="34" spans="1:26" ht="60" x14ac:dyDescent="0.25">
      <c r="A34" s="1">
        <v>1</v>
      </c>
      <c r="B34" s="1">
        <v>223</v>
      </c>
      <c r="C34" s="1" t="s">
        <v>230</v>
      </c>
      <c r="D34" s="1" t="s">
        <v>7</v>
      </c>
      <c r="E34" s="1">
        <v>22000</v>
      </c>
      <c r="F34"/>
      <c r="G34"/>
      <c r="H34" s="1" t="s">
        <v>267</v>
      </c>
      <c r="I34" s="1" t="s">
        <v>91</v>
      </c>
      <c r="J34" s="1" t="s">
        <v>108</v>
      </c>
      <c r="K34" s="1" t="s">
        <v>225</v>
      </c>
      <c r="L34" s="1" t="s">
        <v>26</v>
      </c>
      <c r="M34" s="1" t="s">
        <v>165</v>
      </c>
      <c r="N34" s="1" t="s">
        <v>27</v>
      </c>
      <c r="O34" s="1" t="s">
        <v>25</v>
      </c>
      <c r="P34" s="1" t="s">
        <v>219</v>
      </c>
      <c r="Q34" s="1" t="s">
        <v>29</v>
      </c>
      <c r="R34" s="1" t="s">
        <v>185</v>
      </c>
      <c r="S34" s="1" t="s">
        <v>67</v>
      </c>
      <c r="T34" s="1" t="s">
        <v>33</v>
      </c>
      <c r="U34" s="1" t="s">
        <v>25</v>
      </c>
      <c r="V34" s="1" t="s">
        <v>231</v>
      </c>
      <c r="W34" s="1" t="s">
        <v>229</v>
      </c>
      <c r="Y34" s="1" t="str">
        <f t="shared" si="2"/>
        <v>до 30000</v>
      </c>
      <c r="Z34" s="1">
        <f t="shared" si="3"/>
        <v>2</v>
      </c>
    </row>
    <row r="35" spans="1:26" ht="60" x14ac:dyDescent="0.25">
      <c r="A35" s="1">
        <v>1</v>
      </c>
      <c r="B35" s="1">
        <v>225</v>
      </c>
      <c r="C35" s="1" t="s">
        <v>230</v>
      </c>
      <c r="D35" s="1" t="s">
        <v>7</v>
      </c>
      <c r="E35" s="1">
        <v>24000</v>
      </c>
      <c r="F35"/>
      <c r="G35"/>
      <c r="H35" s="1" t="s">
        <v>267</v>
      </c>
      <c r="I35" s="1" t="s">
        <v>91</v>
      </c>
      <c r="J35" s="1" t="s">
        <v>108</v>
      </c>
      <c r="K35" s="1" t="s">
        <v>225</v>
      </c>
      <c r="L35" s="1" t="s">
        <v>26</v>
      </c>
      <c r="M35" s="1" t="s">
        <v>165</v>
      </c>
      <c r="N35" s="1" t="s">
        <v>27</v>
      </c>
      <c r="O35" s="1" t="s">
        <v>25</v>
      </c>
      <c r="P35" s="1" t="s">
        <v>110</v>
      </c>
      <c r="Q35" s="1" t="s">
        <v>29</v>
      </c>
      <c r="R35" s="1" t="s">
        <v>218</v>
      </c>
      <c r="S35" s="1" t="s">
        <v>67</v>
      </c>
      <c r="T35" s="1" t="s">
        <v>33</v>
      </c>
      <c r="U35" s="1" t="s">
        <v>25</v>
      </c>
      <c r="V35" s="1" t="s">
        <v>233</v>
      </c>
      <c r="W35" s="1" t="s">
        <v>116</v>
      </c>
      <c r="Y35" s="1" t="str">
        <f t="shared" si="2"/>
        <v>до 30000</v>
      </c>
      <c r="Z35" s="1">
        <f t="shared" si="3"/>
        <v>2</v>
      </c>
    </row>
    <row r="36" spans="1:26" ht="60" x14ac:dyDescent="0.25">
      <c r="A36" s="1">
        <v>1</v>
      </c>
      <c r="B36" s="1">
        <v>248</v>
      </c>
      <c r="C36" s="1" t="s">
        <v>102</v>
      </c>
      <c r="D36" s="1" t="s">
        <v>7</v>
      </c>
      <c r="E36" s="1">
        <v>22500</v>
      </c>
      <c r="H36" s="1" t="s">
        <v>268</v>
      </c>
      <c r="I36" s="1" t="s">
        <v>270</v>
      </c>
      <c r="J36" s="1" t="s">
        <v>62</v>
      </c>
      <c r="K36" s="1" t="s">
        <v>244</v>
      </c>
      <c r="L36" s="1" t="s">
        <v>26</v>
      </c>
      <c r="M36" s="1" t="s">
        <v>36</v>
      </c>
      <c r="N36" s="1" t="s">
        <v>27</v>
      </c>
      <c r="O36" s="1" t="s">
        <v>25</v>
      </c>
      <c r="P36" s="1" t="s">
        <v>28</v>
      </c>
      <c r="Q36" s="1" t="s">
        <v>184</v>
      </c>
      <c r="S36" s="1" t="s">
        <v>177</v>
      </c>
      <c r="T36" s="1" t="s">
        <v>33</v>
      </c>
      <c r="U36" s="1" t="s">
        <v>25</v>
      </c>
      <c r="V36" s="1" t="s">
        <v>105</v>
      </c>
      <c r="Y36" s="1" t="str">
        <f t="shared" si="2"/>
        <v>до 30000</v>
      </c>
      <c r="Z36" s="1">
        <f t="shared" si="3"/>
        <v>2</v>
      </c>
    </row>
    <row r="37" spans="1:26" ht="60" x14ac:dyDescent="0.25">
      <c r="A37" s="1">
        <v>2</v>
      </c>
      <c r="B37" s="1">
        <v>115</v>
      </c>
      <c r="C37" s="1" t="s">
        <v>38</v>
      </c>
      <c r="D37" s="1" t="s">
        <v>39</v>
      </c>
      <c r="E37" s="1">
        <v>7900</v>
      </c>
      <c r="F37" s="1">
        <v>6000</v>
      </c>
      <c r="G37" s="1" t="s">
        <v>25</v>
      </c>
      <c r="H37" s="1" t="s">
        <v>269</v>
      </c>
      <c r="I37" s="1" t="s">
        <v>91</v>
      </c>
      <c r="J37" s="1" t="s">
        <v>49</v>
      </c>
      <c r="K37" s="1" t="s">
        <v>51</v>
      </c>
      <c r="L37" s="1" t="s">
        <v>40</v>
      </c>
      <c r="M37" s="1" t="s">
        <v>36</v>
      </c>
      <c r="N37" s="1" t="s">
        <v>27</v>
      </c>
      <c r="O37" s="1" t="s">
        <v>25</v>
      </c>
      <c r="P37" s="1" t="s">
        <v>28</v>
      </c>
      <c r="Q37" s="1" t="s">
        <v>29</v>
      </c>
      <c r="R37" s="1" t="s">
        <v>41</v>
      </c>
      <c r="S37" s="1" t="s">
        <v>42</v>
      </c>
      <c r="T37" s="1" t="s">
        <v>33</v>
      </c>
      <c r="U37" s="1" t="s">
        <v>25</v>
      </c>
      <c r="V37" s="1" t="s">
        <v>43</v>
      </c>
      <c r="Y37" s="1" t="str">
        <f t="shared" si="2"/>
        <v>до 10000</v>
      </c>
      <c r="Z37" s="1">
        <f t="shared" si="3"/>
        <v>0</v>
      </c>
    </row>
    <row r="38" spans="1:26" ht="45" x14ac:dyDescent="0.25">
      <c r="A38" s="1">
        <v>2</v>
      </c>
      <c r="B38" s="1">
        <v>121</v>
      </c>
      <c r="C38" s="1" t="s">
        <v>66</v>
      </c>
      <c r="E38" s="3">
        <v>2600</v>
      </c>
      <c r="F38" s="1">
        <v>2400</v>
      </c>
      <c r="G38" s="1">
        <v>2400</v>
      </c>
      <c r="H38" s="1" t="s">
        <v>268</v>
      </c>
      <c r="I38" s="1" t="s">
        <v>91</v>
      </c>
      <c r="J38" s="1" t="s">
        <v>62</v>
      </c>
      <c r="K38" s="1" t="s">
        <v>65</v>
      </c>
      <c r="L38" s="1" t="s">
        <v>26</v>
      </c>
      <c r="M38" s="1" t="s">
        <v>68</v>
      </c>
      <c r="N38" s="1" t="s">
        <v>27</v>
      </c>
      <c r="O38" s="1" t="s">
        <v>25</v>
      </c>
      <c r="P38" s="1" t="s">
        <v>28</v>
      </c>
      <c r="Q38" s="1" t="s">
        <v>29</v>
      </c>
      <c r="R38" s="1" t="s">
        <v>41</v>
      </c>
      <c r="S38" s="1" t="s">
        <v>67</v>
      </c>
      <c r="T38" s="1" t="s">
        <v>33</v>
      </c>
      <c r="U38" s="1" t="s">
        <v>25</v>
      </c>
      <c r="V38" s="1" t="s">
        <v>43</v>
      </c>
      <c r="Y38" s="1" t="str">
        <f t="shared" si="2"/>
        <v>до 10000</v>
      </c>
      <c r="Z38" s="1">
        <f t="shared" si="3"/>
        <v>0</v>
      </c>
    </row>
    <row r="39" spans="1:26" ht="45" x14ac:dyDescent="0.25">
      <c r="A39" s="1">
        <v>2</v>
      </c>
      <c r="B39" s="1">
        <v>122</v>
      </c>
      <c r="C39" s="1" t="s">
        <v>66</v>
      </c>
      <c r="E39" s="1">
        <v>3600</v>
      </c>
      <c r="F39" s="1">
        <v>3400</v>
      </c>
      <c r="G39" s="1">
        <v>3400</v>
      </c>
      <c r="H39" s="1" t="s">
        <v>268</v>
      </c>
      <c r="I39" s="1" t="s">
        <v>91</v>
      </c>
      <c r="J39" s="1" t="s">
        <v>55</v>
      </c>
      <c r="K39" s="1" t="s">
        <v>65</v>
      </c>
      <c r="L39" s="1" t="s">
        <v>26</v>
      </c>
      <c r="M39" s="1" t="s">
        <v>68</v>
      </c>
      <c r="N39" s="1" t="s">
        <v>27</v>
      </c>
      <c r="O39" s="1" t="s">
        <v>25</v>
      </c>
      <c r="P39" s="1" t="s">
        <v>28</v>
      </c>
      <c r="Q39" s="1" t="s">
        <v>29</v>
      </c>
      <c r="R39" s="1" t="s">
        <v>41</v>
      </c>
      <c r="S39" s="1" t="s">
        <v>67</v>
      </c>
      <c r="T39" s="1" t="s">
        <v>33</v>
      </c>
      <c r="U39" s="1" t="s">
        <v>25</v>
      </c>
      <c r="V39" s="1" t="s">
        <v>46</v>
      </c>
      <c r="Y39" s="1" t="str">
        <f t="shared" si="2"/>
        <v>до 10000</v>
      </c>
      <c r="Z39" s="1">
        <f t="shared" si="3"/>
        <v>0</v>
      </c>
    </row>
    <row r="40" spans="1:26" ht="45" x14ac:dyDescent="0.25">
      <c r="A40" s="1">
        <v>2</v>
      </c>
      <c r="B40" s="1">
        <v>123</v>
      </c>
      <c r="C40" s="1" t="s">
        <v>66</v>
      </c>
      <c r="E40" s="1">
        <v>5500</v>
      </c>
      <c r="F40" s="1">
        <v>3500</v>
      </c>
      <c r="G40" s="1">
        <v>5000</v>
      </c>
      <c r="H40" s="1" t="s">
        <v>268</v>
      </c>
      <c r="I40" s="1" t="s">
        <v>91</v>
      </c>
      <c r="J40" s="1" t="s">
        <v>62</v>
      </c>
      <c r="K40" s="1" t="s">
        <v>61</v>
      </c>
      <c r="L40" s="1" t="s">
        <v>26</v>
      </c>
      <c r="M40" s="1" t="s">
        <v>68</v>
      </c>
      <c r="N40" s="1" t="s">
        <v>27</v>
      </c>
      <c r="O40" s="1" t="s">
        <v>25</v>
      </c>
      <c r="P40" s="1" t="s">
        <v>28</v>
      </c>
      <c r="Q40" s="1" t="s">
        <v>29</v>
      </c>
      <c r="R40" s="1" t="s">
        <v>41</v>
      </c>
      <c r="S40" s="1" t="s">
        <v>67</v>
      </c>
      <c r="T40" s="1" t="s">
        <v>33</v>
      </c>
      <c r="U40" s="1" t="s">
        <v>25</v>
      </c>
      <c r="V40" s="1" t="s">
        <v>46</v>
      </c>
      <c r="Y40" s="1" t="str">
        <f t="shared" si="2"/>
        <v>до 10000</v>
      </c>
      <c r="Z40" s="1">
        <f t="shared" si="3"/>
        <v>0</v>
      </c>
    </row>
    <row r="41" spans="1:26" ht="45" x14ac:dyDescent="0.25">
      <c r="A41" s="1">
        <v>2</v>
      </c>
      <c r="B41" s="1">
        <v>125</v>
      </c>
      <c r="C41" s="1" t="s">
        <v>66</v>
      </c>
      <c r="E41" s="1">
        <v>1000</v>
      </c>
      <c r="F41" s="1">
        <v>900</v>
      </c>
      <c r="H41" s="1" t="s">
        <v>268</v>
      </c>
      <c r="I41" s="1" t="s">
        <v>91</v>
      </c>
      <c r="J41" s="1" t="s">
        <v>62</v>
      </c>
      <c r="K41" s="1" t="s">
        <v>71</v>
      </c>
      <c r="L41" s="1" t="s">
        <v>26</v>
      </c>
      <c r="M41" s="1" t="s">
        <v>36</v>
      </c>
      <c r="N41" s="1" t="s">
        <v>27</v>
      </c>
      <c r="O41" s="1" t="s">
        <v>25</v>
      </c>
      <c r="P41" s="1" t="s">
        <v>28</v>
      </c>
      <c r="Q41" s="1" t="s">
        <v>29</v>
      </c>
      <c r="R41" s="1" t="s">
        <v>41</v>
      </c>
      <c r="S41" s="1" t="s">
        <v>67</v>
      </c>
      <c r="T41" s="1" t="s">
        <v>33</v>
      </c>
      <c r="U41" s="1" t="s">
        <v>25</v>
      </c>
      <c r="V41" s="1" t="s">
        <v>46</v>
      </c>
      <c r="Y41" s="1" t="str">
        <f t="shared" si="2"/>
        <v>до 10000</v>
      </c>
      <c r="Z41" s="1">
        <f t="shared" si="3"/>
        <v>0</v>
      </c>
    </row>
    <row r="42" spans="1:26" ht="45" x14ac:dyDescent="0.25">
      <c r="A42" s="1">
        <v>2</v>
      </c>
      <c r="B42" s="1">
        <v>126</v>
      </c>
      <c r="C42" s="1" t="s">
        <v>66</v>
      </c>
      <c r="E42" s="1">
        <v>2500</v>
      </c>
      <c r="F42" s="1">
        <v>2200</v>
      </c>
      <c r="G42" s="1">
        <v>2300</v>
      </c>
      <c r="H42" s="1" t="s">
        <v>268</v>
      </c>
      <c r="I42" s="1" t="s">
        <v>91</v>
      </c>
      <c r="J42" s="1" t="s">
        <v>62</v>
      </c>
      <c r="K42" s="1" t="s">
        <v>65</v>
      </c>
      <c r="L42" s="1" t="s">
        <v>26</v>
      </c>
      <c r="M42" s="1" t="s">
        <v>36</v>
      </c>
      <c r="N42" s="1" t="s">
        <v>27</v>
      </c>
      <c r="O42" s="1" t="s">
        <v>25</v>
      </c>
      <c r="P42" s="1" t="s">
        <v>28</v>
      </c>
      <c r="Q42" s="1" t="s">
        <v>29</v>
      </c>
      <c r="R42" s="1" t="s">
        <v>41</v>
      </c>
      <c r="S42" s="1" t="s">
        <v>67</v>
      </c>
      <c r="T42" s="1" t="s">
        <v>33</v>
      </c>
      <c r="U42" s="1" t="s">
        <v>25</v>
      </c>
      <c r="V42" s="1" t="s">
        <v>46</v>
      </c>
      <c r="Y42" s="1" t="str">
        <f t="shared" si="2"/>
        <v>до 10000</v>
      </c>
      <c r="Z42" s="1">
        <f t="shared" si="3"/>
        <v>0</v>
      </c>
    </row>
    <row r="43" spans="1:26" ht="45" x14ac:dyDescent="0.25">
      <c r="A43" s="1">
        <v>2</v>
      </c>
      <c r="B43" s="1">
        <v>127</v>
      </c>
      <c r="C43" s="1" t="s">
        <v>66</v>
      </c>
      <c r="E43" s="1">
        <v>2000</v>
      </c>
      <c r="H43" s="1" t="s">
        <v>268</v>
      </c>
      <c r="I43" s="1" t="s">
        <v>91</v>
      </c>
      <c r="J43" s="1" t="s">
        <v>62</v>
      </c>
      <c r="K43" s="1" t="s">
        <v>74</v>
      </c>
      <c r="L43" s="1" t="s">
        <v>72</v>
      </c>
      <c r="M43" s="1" t="s">
        <v>36</v>
      </c>
      <c r="N43" s="1" t="s">
        <v>27</v>
      </c>
      <c r="O43" s="1" t="s">
        <v>25</v>
      </c>
      <c r="P43" s="1" t="s">
        <v>28</v>
      </c>
      <c r="Q43" s="1" t="s">
        <v>29</v>
      </c>
      <c r="R43" s="1" t="s">
        <v>41</v>
      </c>
      <c r="S43" s="1" t="s">
        <v>67</v>
      </c>
      <c r="T43" s="1" t="s">
        <v>33</v>
      </c>
      <c r="U43" s="1" t="s">
        <v>25</v>
      </c>
      <c r="V43" s="1" t="s">
        <v>46</v>
      </c>
      <c r="Y43" s="1" t="str">
        <f t="shared" si="2"/>
        <v>до 10000</v>
      </c>
      <c r="Z43" s="1">
        <f t="shared" si="3"/>
        <v>0</v>
      </c>
    </row>
    <row r="44" spans="1:26" ht="60" x14ac:dyDescent="0.25">
      <c r="A44" s="1">
        <v>2</v>
      </c>
      <c r="B44" s="1">
        <v>128</v>
      </c>
      <c r="C44" s="1" t="s">
        <v>66</v>
      </c>
      <c r="E44" s="1">
        <v>11000</v>
      </c>
      <c r="F44" s="1">
        <v>8700</v>
      </c>
      <c r="G44" s="1">
        <v>10000</v>
      </c>
      <c r="H44" s="1" t="s">
        <v>274</v>
      </c>
      <c r="I44" s="1" t="s">
        <v>91</v>
      </c>
      <c r="J44" s="1" t="s">
        <v>62</v>
      </c>
      <c r="K44" s="1" t="s">
        <v>75</v>
      </c>
      <c r="L44" s="1" t="s">
        <v>40</v>
      </c>
      <c r="M44" s="1" t="s">
        <v>36</v>
      </c>
      <c r="N44" s="1" t="s">
        <v>27</v>
      </c>
      <c r="O44" s="1" t="s">
        <v>25</v>
      </c>
      <c r="P44" s="1" t="s">
        <v>28</v>
      </c>
      <c r="Q44" s="1" t="s">
        <v>29</v>
      </c>
      <c r="R44" s="1" t="s">
        <v>41</v>
      </c>
      <c r="S44" s="1" t="s">
        <v>67</v>
      </c>
      <c r="T44" s="1" t="s">
        <v>33</v>
      </c>
      <c r="U44" s="1" t="s">
        <v>25</v>
      </c>
      <c r="V44" s="1" t="s">
        <v>46</v>
      </c>
      <c r="Y44" s="1" t="str">
        <f t="shared" si="2"/>
        <v>до 20000</v>
      </c>
      <c r="Z44" s="1">
        <f t="shared" si="3"/>
        <v>1</v>
      </c>
    </row>
    <row r="45" spans="1:26" ht="45" x14ac:dyDescent="0.25">
      <c r="A45" s="1">
        <v>2</v>
      </c>
      <c r="B45" s="1">
        <v>129</v>
      </c>
      <c r="C45" s="1" t="s">
        <v>66</v>
      </c>
      <c r="D45" s="1" t="s">
        <v>7</v>
      </c>
      <c r="E45" s="1">
        <v>7500</v>
      </c>
      <c r="F45" s="1">
        <v>7300</v>
      </c>
      <c r="G45" s="1">
        <v>7300</v>
      </c>
      <c r="H45" s="1" t="s">
        <v>268</v>
      </c>
      <c r="I45" s="1" t="s">
        <v>91</v>
      </c>
      <c r="J45" s="1" t="s">
        <v>62</v>
      </c>
      <c r="K45" s="1" t="s">
        <v>76</v>
      </c>
      <c r="L45" s="1" t="s">
        <v>40</v>
      </c>
      <c r="M45" s="1" t="s">
        <v>36</v>
      </c>
      <c r="N45" s="1" t="s">
        <v>27</v>
      </c>
      <c r="O45" s="1" t="s">
        <v>25</v>
      </c>
      <c r="P45" s="1" t="s">
        <v>28</v>
      </c>
      <c r="Q45" s="1" t="s">
        <v>29</v>
      </c>
      <c r="R45" s="1" t="s">
        <v>41</v>
      </c>
      <c r="S45" s="1" t="s">
        <v>67</v>
      </c>
      <c r="T45" s="1" t="s">
        <v>33</v>
      </c>
      <c r="U45" s="1" t="s">
        <v>25</v>
      </c>
      <c r="V45" s="1" t="s">
        <v>46</v>
      </c>
      <c r="Y45" s="1" t="str">
        <f t="shared" si="2"/>
        <v>до 10000</v>
      </c>
      <c r="Z45" s="1">
        <f t="shared" si="3"/>
        <v>0</v>
      </c>
    </row>
    <row r="46" spans="1:26" ht="75" x14ac:dyDescent="0.25">
      <c r="A46" s="1">
        <v>2</v>
      </c>
      <c r="B46" s="1">
        <v>130</v>
      </c>
      <c r="C46" s="1" t="s">
        <v>66</v>
      </c>
      <c r="D46" s="1" t="s">
        <v>7</v>
      </c>
      <c r="E46" s="1">
        <v>2200</v>
      </c>
      <c r="F46" s="1">
        <v>2000</v>
      </c>
      <c r="H46" s="1" t="s">
        <v>271</v>
      </c>
      <c r="I46" s="1" t="s">
        <v>270</v>
      </c>
      <c r="J46" s="1" t="s">
        <v>48</v>
      </c>
      <c r="K46" s="1" t="s">
        <v>47</v>
      </c>
      <c r="L46" s="1" t="s">
        <v>26</v>
      </c>
      <c r="M46" s="1" t="s">
        <v>36</v>
      </c>
      <c r="N46" s="1" t="s">
        <v>27</v>
      </c>
      <c r="O46" s="1" t="s">
        <v>25</v>
      </c>
      <c r="P46" s="1" t="s">
        <v>28</v>
      </c>
      <c r="Q46" s="1" t="s">
        <v>29</v>
      </c>
      <c r="R46" s="1" t="s">
        <v>41</v>
      </c>
      <c r="S46" s="1" t="s">
        <v>67</v>
      </c>
      <c r="T46" s="1" t="s">
        <v>33</v>
      </c>
      <c r="U46" s="1" t="s">
        <v>25</v>
      </c>
      <c r="V46" s="1" t="s">
        <v>77</v>
      </c>
      <c r="Y46" s="1" t="str">
        <f t="shared" si="2"/>
        <v>до 10000</v>
      </c>
      <c r="Z46" s="1">
        <f t="shared" si="3"/>
        <v>0</v>
      </c>
    </row>
    <row r="47" spans="1:26" ht="45" x14ac:dyDescent="0.25">
      <c r="A47" s="1">
        <v>2</v>
      </c>
      <c r="B47" s="1">
        <v>131</v>
      </c>
      <c r="C47" s="1" t="s">
        <v>66</v>
      </c>
      <c r="E47" s="1">
        <v>2500</v>
      </c>
      <c r="H47" s="1" t="s">
        <v>267</v>
      </c>
      <c r="I47" s="1" t="s">
        <v>91</v>
      </c>
      <c r="J47" s="1" t="s">
        <v>281</v>
      </c>
      <c r="K47" s="1" t="s">
        <v>79</v>
      </c>
      <c r="L47" s="1" t="s">
        <v>78</v>
      </c>
      <c r="M47" s="1" t="s">
        <v>36</v>
      </c>
      <c r="N47" s="1" t="s">
        <v>27</v>
      </c>
      <c r="O47" s="1" t="s">
        <v>25</v>
      </c>
      <c r="P47" s="1" t="s">
        <v>28</v>
      </c>
      <c r="Q47" s="1" t="s">
        <v>29</v>
      </c>
      <c r="R47" s="1" t="s">
        <v>41</v>
      </c>
      <c r="S47" s="1" t="s">
        <v>67</v>
      </c>
      <c r="T47" s="1" t="s">
        <v>33</v>
      </c>
      <c r="U47" s="1" t="s">
        <v>25</v>
      </c>
      <c r="V47" s="1" t="s">
        <v>46</v>
      </c>
      <c r="Y47" s="1" t="str">
        <f t="shared" si="2"/>
        <v>до 10000</v>
      </c>
      <c r="Z47" s="1">
        <f t="shared" si="3"/>
        <v>0</v>
      </c>
    </row>
    <row r="48" spans="1:26" ht="45" x14ac:dyDescent="0.25">
      <c r="A48" s="1">
        <v>2</v>
      </c>
      <c r="B48" s="1">
        <v>132</v>
      </c>
      <c r="C48" s="1" t="s">
        <v>66</v>
      </c>
      <c r="D48" s="1" t="s">
        <v>7</v>
      </c>
      <c r="E48" s="1">
        <v>7500</v>
      </c>
      <c r="H48" s="1" t="s">
        <v>268</v>
      </c>
      <c r="I48" s="1" t="s">
        <v>91</v>
      </c>
      <c r="J48" s="1" t="s">
        <v>62</v>
      </c>
      <c r="K48" s="1" t="s">
        <v>71</v>
      </c>
      <c r="L48" s="1" t="s">
        <v>80</v>
      </c>
      <c r="M48" s="1" t="s">
        <v>36</v>
      </c>
      <c r="N48" s="1" t="s">
        <v>27</v>
      </c>
      <c r="O48" s="1" t="s">
        <v>25</v>
      </c>
      <c r="P48" s="1" t="s">
        <v>28</v>
      </c>
      <c r="Q48" s="1" t="s">
        <v>29</v>
      </c>
      <c r="R48" s="1" t="s">
        <v>41</v>
      </c>
      <c r="S48" s="1" t="s">
        <v>67</v>
      </c>
      <c r="T48" s="1" t="s">
        <v>33</v>
      </c>
      <c r="U48" s="1" t="s">
        <v>25</v>
      </c>
      <c r="V48" s="1" t="s">
        <v>46</v>
      </c>
      <c r="Y48" s="1" t="str">
        <f t="shared" si="2"/>
        <v>до 10000</v>
      </c>
      <c r="Z48" s="1">
        <f t="shared" si="3"/>
        <v>0</v>
      </c>
    </row>
    <row r="49" spans="1:26" ht="45" x14ac:dyDescent="0.25">
      <c r="A49" s="1">
        <v>2</v>
      </c>
      <c r="B49" s="1">
        <v>133</v>
      </c>
      <c r="C49" s="1" t="s">
        <v>66</v>
      </c>
      <c r="E49" s="1">
        <v>7900</v>
      </c>
      <c r="H49" s="1" t="s">
        <v>268</v>
      </c>
      <c r="I49" s="1" t="s">
        <v>91</v>
      </c>
      <c r="J49" s="1" t="s">
        <v>281</v>
      </c>
      <c r="K49" s="1" t="s">
        <v>81</v>
      </c>
      <c r="L49" s="1" t="s">
        <v>26</v>
      </c>
      <c r="M49" s="1" t="s">
        <v>36</v>
      </c>
      <c r="N49" s="1" t="s">
        <v>27</v>
      </c>
      <c r="O49" s="1" t="s">
        <v>25</v>
      </c>
      <c r="P49" s="1" t="s">
        <v>28</v>
      </c>
      <c r="Q49" s="1" t="s">
        <v>29</v>
      </c>
      <c r="R49" s="1" t="s">
        <v>41</v>
      </c>
      <c r="S49" s="1" t="s">
        <v>67</v>
      </c>
      <c r="T49" s="1" t="s">
        <v>33</v>
      </c>
      <c r="U49" s="1" t="s">
        <v>25</v>
      </c>
      <c r="V49" s="1" t="s">
        <v>82</v>
      </c>
      <c r="Y49" s="1" t="str">
        <f t="shared" si="2"/>
        <v>до 10000</v>
      </c>
      <c r="Z49" s="1">
        <f t="shared" si="3"/>
        <v>0</v>
      </c>
    </row>
    <row r="50" spans="1:26" ht="45" x14ac:dyDescent="0.25">
      <c r="A50" s="1">
        <v>2</v>
      </c>
      <c r="B50" s="1">
        <v>134</v>
      </c>
      <c r="C50" s="1" t="s">
        <v>66</v>
      </c>
      <c r="E50" s="1">
        <v>3300</v>
      </c>
      <c r="H50" s="1" t="s">
        <v>268</v>
      </c>
      <c r="I50" s="1" t="s">
        <v>91</v>
      </c>
      <c r="J50" s="1" t="s">
        <v>62</v>
      </c>
      <c r="K50" s="1" t="s">
        <v>47</v>
      </c>
      <c r="L50" s="1" t="s">
        <v>78</v>
      </c>
      <c r="M50" s="1" t="s">
        <v>36</v>
      </c>
      <c r="N50" s="1" t="s">
        <v>27</v>
      </c>
      <c r="O50" s="1" t="s">
        <v>25</v>
      </c>
      <c r="P50" s="1" t="s">
        <v>28</v>
      </c>
      <c r="Q50" s="1" t="s">
        <v>29</v>
      </c>
      <c r="R50" s="1" t="s">
        <v>41</v>
      </c>
      <c r="S50" s="1" t="s">
        <v>67</v>
      </c>
      <c r="T50" s="1" t="s">
        <v>33</v>
      </c>
      <c r="U50" s="1" t="s">
        <v>25</v>
      </c>
      <c r="V50" s="1" t="s">
        <v>77</v>
      </c>
      <c r="Y50" s="1" t="str">
        <f t="shared" si="2"/>
        <v>до 10000</v>
      </c>
      <c r="Z50" s="1">
        <f t="shared" si="3"/>
        <v>0</v>
      </c>
    </row>
    <row r="51" spans="1:26" ht="60" x14ac:dyDescent="0.25">
      <c r="A51" s="1">
        <v>2</v>
      </c>
      <c r="B51" s="1">
        <v>135</v>
      </c>
      <c r="C51" s="1" t="s">
        <v>66</v>
      </c>
      <c r="D51" s="1" t="s">
        <v>32</v>
      </c>
      <c r="E51" s="1">
        <v>8500</v>
      </c>
      <c r="F51" s="1">
        <v>6500</v>
      </c>
      <c r="H51" s="1" t="s">
        <v>274</v>
      </c>
      <c r="I51" s="1" t="s">
        <v>91</v>
      </c>
      <c r="J51" s="1" t="s">
        <v>62</v>
      </c>
      <c r="K51" s="1" t="s">
        <v>83</v>
      </c>
      <c r="L51" s="1" t="s">
        <v>80</v>
      </c>
      <c r="M51" s="1" t="s">
        <v>36</v>
      </c>
      <c r="N51" s="1" t="s">
        <v>27</v>
      </c>
      <c r="O51" s="1" t="s">
        <v>25</v>
      </c>
      <c r="P51" s="1" t="s">
        <v>84</v>
      </c>
      <c r="Q51" s="1" t="s">
        <v>29</v>
      </c>
      <c r="R51" s="1" t="s">
        <v>41</v>
      </c>
      <c r="S51" s="1" t="s">
        <v>67</v>
      </c>
      <c r="T51" s="1" t="s">
        <v>33</v>
      </c>
      <c r="U51" s="1" t="s">
        <v>25</v>
      </c>
      <c r="V51" s="1" t="s">
        <v>43</v>
      </c>
      <c r="Y51" s="1" t="str">
        <f t="shared" si="2"/>
        <v>до 10000</v>
      </c>
      <c r="Z51" s="1">
        <f t="shared" si="3"/>
        <v>0</v>
      </c>
    </row>
    <row r="52" spans="1:26" ht="45" x14ac:dyDescent="0.25">
      <c r="A52" s="1">
        <v>2</v>
      </c>
      <c r="B52" s="1">
        <v>138</v>
      </c>
      <c r="C52" s="1" t="s">
        <v>66</v>
      </c>
      <c r="D52" s="1" t="s">
        <v>32</v>
      </c>
      <c r="E52" s="1">
        <v>7000</v>
      </c>
      <c r="H52" s="1" t="s">
        <v>268</v>
      </c>
      <c r="I52" s="1" t="s">
        <v>91</v>
      </c>
      <c r="J52" s="1" t="s">
        <v>91</v>
      </c>
      <c r="K52" s="1" t="s">
        <v>285</v>
      </c>
      <c r="L52" s="1" t="s">
        <v>26</v>
      </c>
      <c r="M52" s="1" t="s">
        <v>36</v>
      </c>
      <c r="N52" s="1" t="s">
        <v>27</v>
      </c>
      <c r="O52" s="1" t="s">
        <v>25</v>
      </c>
      <c r="P52" s="1" t="s">
        <v>28</v>
      </c>
      <c r="Q52" s="1" t="s">
        <v>29</v>
      </c>
      <c r="R52" s="1" t="s">
        <v>41</v>
      </c>
      <c r="S52" s="1" t="s">
        <v>67</v>
      </c>
      <c r="T52" s="1" t="s">
        <v>33</v>
      </c>
      <c r="U52" s="1" t="s">
        <v>25</v>
      </c>
      <c r="V52" s="1" t="s">
        <v>43</v>
      </c>
      <c r="Y52" s="1" t="str">
        <f t="shared" si="2"/>
        <v>до 10000</v>
      </c>
      <c r="Z52" s="1">
        <f t="shared" si="3"/>
        <v>0</v>
      </c>
    </row>
    <row r="53" spans="1:26" ht="45" x14ac:dyDescent="0.25">
      <c r="A53" s="1">
        <v>2</v>
      </c>
      <c r="B53" s="1">
        <v>144</v>
      </c>
      <c r="C53" s="1" t="s">
        <v>102</v>
      </c>
      <c r="D53" s="1" t="s">
        <v>32</v>
      </c>
      <c r="E53" s="1">
        <v>34500</v>
      </c>
      <c r="H53" s="1" t="s">
        <v>268</v>
      </c>
      <c r="I53" s="1" t="s">
        <v>91</v>
      </c>
      <c r="J53" s="1" t="s">
        <v>62</v>
      </c>
      <c r="K53" s="1" t="s">
        <v>71</v>
      </c>
      <c r="L53" s="1" t="s">
        <v>40</v>
      </c>
      <c r="M53" s="1" t="s">
        <v>37</v>
      </c>
      <c r="N53" s="1" t="s">
        <v>27</v>
      </c>
      <c r="O53" s="1" t="s">
        <v>25</v>
      </c>
      <c r="P53" s="1" t="s">
        <v>28</v>
      </c>
      <c r="Q53" s="1" t="s">
        <v>29</v>
      </c>
      <c r="R53" s="1" t="s">
        <v>56</v>
      </c>
      <c r="S53" s="1" t="s">
        <v>67</v>
      </c>
      <c r="T53" s="1" t="s">
        <v>33</v>
      </c>
      <c r="U53" s="1" t="s">
        <v>25</v>
      </c>
      <c r="V53" s="1" t="s">
        <v>105</v>
      </c>
      <c r="Y53" s="1" t="str">
        <f t="shared" si="2"/>
        <v>более 30000</v>
      </c>
      <c r="Z53" s="1">
        <f t="shared" si="3"/>
        <v>3</v>
      </c>
    </row>
    <row r="54" spans="1:26" ht="45" x14ac:dyDescent="0.25">
      <c r="A54" s="1">
        <v>2</v>
      </c>
      <c r="B54" s="1">
        <v>159</v>
      </c>
      <c r="C54" s="1" t="s">
        <v>140</v>
      </c>
      <c r="D54" s="1" t="s">
        <v>32</v>
      </c>
      <c r="E54" s="3" t="s">
        <v>142</v>
      </c>
      <c r="H54" s="1" t="s">
        <v>268</v>
      </c>
      <c r="I54" s="1" t="s">
        <v>91</v>
      </c>
      <c r="J54" s="1" t="s">
        <v>62</v>
      </c>
      <c r="K54" s="1" t="s">
        <v>81</v>
      </c>
      <c r="L54" s="1" t="s">
        <v>40</v>
      </c>
      <c r="M54" s="1" t="s">
        <v>36</v>
      </c>
      <c r="N54" s="1" t="s">
        <v>27</v>
      </c>
      <c r="O54" s="1" t="s">
        <v>25</v>
      </c>
      <c r="P54" s="1" t="s">
        <v>149</v>
      </c>
      <c r="Q54" s="1" t="s">
        <v>29</v>
      </c>
      <c r="R54" s="1" t="s">
        <v>143</v>
      </c>
      <c r="S54" s="1" t="s">
        <v>67</v>
      </c>
      <c r="T54" s="1" t="s">
        <v>33</v>
      </c>
      <c r="U54" s="1" t="s">
        <v>25</v>
      </c>
      <c r="V54" s="1" t="s">
        <v>144</v>
      </c>
      <c r="Y54" s="1" t="str">
        <f t="shared" si="2"/>
        <v>более 30000</v>
      </c>
      <c r="Z54" s="1">
        <f t="shared" si="3"/>
        <v>3</v>
      </c>
    </row>
    <row r="55" spans="1:26" ht="60" x14ac:dyDescent="0.25">
      <c r="A55" s="1">
        <v>2</v>
      </c>
      <c r="B55" s="1">
        <v>164</v>
      </c>
      <c r="C55" s="1" t="s">
        <v>158</v>
      </c>
      <c r="E55" s="1">
        <v>28350</v>
      </c>
      <c r="H55" s="1" t="s">
        <v>268</v>
      </c>
      <c r="I55" s="1" t="s">
        <v>91</v>
      </c>
      <c r="J55" s="1" t="s">
        <v>62</v>
      </c>
      <c r="K55" s="1" t="s">
        <v>162</v>
      </c>
      <c r="L55" s="1" t="s">
        <v>80</v>
      </c>
      <c r="M55" s="1" t="s">
        <v>36</v>
      </c>
      <c r="N55" s="1" t="s">
        <v>27</v>
      </c>
      <c r="O55" s="1" t="s">
        <v>25</v>
      </c>
      <c r="P55" s="1" t="s">
        <v>84</v>
      </c>
      <c r="Q55" s="1" t="s">
        <v>29</v>
      </c>
      <c r="R55" s="1" t="s">
        <v>161</v>
      </c>
      <c r="S55" s="1" t="s">
        <v>67</v>
      </c>
      <c r="T55" s="1" t="s">
        <v>33</v>
      </c>
      <c r="U55" s="1" t="s">
        <v>25</v>
      </c>
      <c r="V55" s="1" t="s">
        <v>159</v>
      </c>
      <c r="Y55" s="1" t="str">
        <f t="shared" si="2"/>
        <v>до 30000</v>
      </c>
      <c r="Z55" s="1">
        <f t="shared" si="3"/>
        <v>2</v>
      </c>
    </row>
    <row r="56" spans="1:26" ht="60" x14ac:dyDescent="0.25">
      <c r="A56" s="1">
        <v>2</v>
      </c>
      <c r="B56" s="1">
        <v>175</v>
      </c>
      <c r="C56" s="1" t="s">
        <v>66</v>
      </c>
      <c r="E56" s="1">
        <v>6500</v>
      </c>
      <c r="F56" s="3">
        <v>5000</v>
      </c>
      <c r="H56" s="1" t="s">
        <v>268</v>
      </c>
      <c r="I56" s="1" t="s">
        <v>270</v>
      </c>
      <c r="J56" s="1" t="s">
        <v>181</v>
      </c>
      <c r="K56" s="1" t="s">
        <v>180</v>
      </c>
      <c r="L56" s="1" t="s">
        <v>26</v>
      </c>
      <c r="M56" s="1" t="s">
        <v>36</v>
      </c>
      <c r="N56" s="1" t="s">
        <v>27</v>
      </c>
      <c r="O56" s="1" t="s">
        <v>25</v>
      </c>
      <c r="P56" s="1" t="s">
        <v>28</v>
      </c>
      <c r="Q56" s="1" t="s">
        <v>29</v>
      </c>
      <c r="R56" s="1" t="s">
        <v>41</v>
      </c>
      <c r="S56" s="1" t="s">
        <v>177</v>
      </c>
      <c r="T56" s="1" t="s">
        <v>33</v>
      </c>
      <c r="U56" s="1" t="s">
        <v>25</v>
      </c>
      <c r="V56" s="1" t="s">
        <v>179</v>
      </c>
      <c r="Y56" s="1" t="str">
        <f t="shared" si="2"/>
        <v>до 10000</v>
      </c>
      <c r="Z56" s="1">
        <f t="shared" si="3"/>
        <v>0</v>
      </c>
    </row>
    <row r="57" spans="1:26" ht="45" x14ac:dyDescent="0.25">
      <c r="A57" s="1">
        <v>2</v>
      </c>
      <c r="B57" s="1">
        <v>180</v>
      </c>
      <c r="C57" s="1" t="s">
        <v>66</v>
      </c>
      <c r="D57" s="1" t="s">
        <v>32</v>
      </c>
      <c r="E57" s="1">
        <v>12500</v>
      </c>
      <c r="H57" s="1" t="s">
        <v>268</v>
      </c>
      <c r="I57" s="1" t="s">
        <v>91</v>
      </c>
      <c r="J57" s="1" t="s">
        <v>62</v>
      </c>
      <c r="K57" s="1" t="s">
        <v>61</v>
      </c>
      <c r="L57" s="1" t="s">
        <v>40</v>
      </c>
      <c r="M57" s="1" t="s">
        <v>36</v>
      </c>
      <c r="N57" s="1" t="s">
        <v>27</v>
      </c>
      <c r="O57" s="1" t="s">
        <v>25</v>
      </c>
      <c r="P57" s="1" t="s">
        <v>28</v>
      </c>
      <c r="Q57" s="1" t="s">
        <v>29</v>
      </c>
      <c r="R57" s="1" t="s">
        <v>41</v>
      </c>
      <c r="S57" s="1" t="s">
        <v>67</v>
      </c>
      <c r="T57" s="1" t="s">
        <v>33</v>
      </c>
      <c r="U57" s="1" t="s">
        <v>25</v>
      </c>
      <c r="V57" s="1" t="s">
        <v>46</v>
      </c>
      <c r="Y57" s="1" t="str">
        <f t="shared" si="2"/>
        <v>до 20000</v>
      </c>
      <c r="Z57" s="1">
        <f t="shared" si="3"/>
        <v>1</v>
      </c>
    </row>
    <row r="58" spans="1:26" ht="45" x14ac:dyDescent="0.25">
      <c r="A58" s="1">
        <v>2</v>
      </c>
      <c r="B58" s="1">
        <v>181</v>
      </c>
      <c r="C58" s="1" t="s">
        <v>140</v>
      </c>
      <c r="D58" s="1" t="s">
        <v>32</v>
      </c>
      <c r="E58" s="3">
        <v>23000</v>
      </c>
      <c r="F58" s="1">
        <v>21500</v>
      </c>
      <c r="H58" s="1" t="s">
        <v>268</v>
      </c>
      <c r="I58" s="1" t="s">
        <v>91</v>
      </c>
      <c r="J58" s="1" t="s">
        <v>55</v>
      </c>
      <c r="K58" s="1" t="s">
        <v>61</v>
      </c>
      <c r="L58" s="1" t="s">
        <v>40</v>
      </c>
      <c r="M58" s="1" t="s">
        <v>36</v>
      </c>
      <c r="N58" s="1" t="s">
        <v>27</v>
      </c>
      <c r="O58" s="1" t="s">
        <v>25</v>
      </c>
      <c r="P58" s="1" t="s">
        <v>28</v>
      </c>
      <c r="Q58" s="1" t="s">
        <v>29</v>
      </c>
      <c r="R58" s="4" t="s">
        <v>182</v>
      </c>
      <c r="S58" s="1" t="s">
        <v>67</v>
      </c>
      <c r="T58" s="1" t="s">
        <v>33</v>
      </c>
      <c r="U58" s="1" t="s">
        <v>25</v>
      </c>
      <c r="V58" s="1" t="s">
        <v>144</v>
      </c>
      <c r="Y58" s="1" t="str">
        <f t="shared" si="2"/>
        <v>до 30000</v>
      </c>
      <c r="Z58" s="1">
        <f t="shared" si="3"/>
        <v>2</v>
      </c>
    </row>
    <row r="59" spans="1:26" ht="45" x14ac:dyDescent="0.25">
      <c r="A59" s="1">
        <v>2</v>
      </c>
      <c r="B59" s="1">
        <v>183</v>
      </c>
      <c r="C59" s="1" t="s">
        <v>66</v>
      </c>
      <c r="E59" s="1">
        <v>2900</v>
      </c>
      <c r="H59" s="1" t="s">
        <v>268</v>
      </c>
      <c r="I59" s="1" t="s">
        <v>91</v>
      </c>
      <c r="J59" s="1" t="s">
        <v>62</v>
      </c>
      <c r="K59" s="1" t="s">
        <v>65</v>
      </c>
      <c r="L59" s="1" t="s">
        <v>183</v>
      </c>
      <c r="M59" s="1" t="s">
        <v>36</v>
      </c>
      <c r="N59" s="1" t="s">
        <v>27</v>
      </c>
      <c r="O59" s="1" t="s">
        <v>25</v>
      </c>
      <c r="P59" s="1" t="s">
        <v>187</v>
      </c>
      <c r="Q59" s="1" t="s">
        <v>184</v>
      </c>
      <c r="R59" s="1" t="s">
        <v>185</v>
      </c>
      <c r="S59" s="1" t="s">
        <v>67</v>
      </c>
      <c r="T59" s="1" t="s">
        <v>33</v>
      </c>
      <c r="U59" s="1" t="s">
        <v>25</v>
      </c>
      <c r="V59" s="1" t="s">
        <v>46</v>
      </c>
      <c r="Y59" s="1" t="str">
        <f t="shared" si="2"/>
        <v>до 10000</v>
      </c>
      <c r="Z59" s="1">
        <f t="shared" si="3"/>
        <v>0</v>
      </c>
    </row>
    <row r="60" spans="1:26" ht="45" x14ac:dyDescent="0.25">
      <c r="A60" s="1">
        <v>2</v>
      </c>
      <c r="B60" s="1">
        <v>184</v>
      </c>
      <c r="C60" s="1" t="s">
        <v>66</v>
      </c>
      <c r="E60" s="1">
        <v>5000</v>
      </c>
      <c r="F60" s="1">
        <v>2800</v>
      </c>
      <c r="H60" s="1" t="s">
        <v>268</v>
      </c>
      <c r="I60" s="1" t="s">
        <v>91</v>
      </c>
      <c r="J60" s="1" t="s">
        <v>62</v>
      </c>
      <c r="K60" s="1" t="s">
        <v>186</v>
      </c>
      <c r="L60" s="1" t="s">
        <v>80</v>
      </c>
      <c r="M60" s="1" t="s">
        <v>36</v>
      </c>
      <c r="N60" s="1" t="s">
        <v>27</v>
      </c>
      <c r="O60" s="1" t="s">
        <v>25</v>
      </c>
      <c r="P60" s="1" t="s">
        <v>97</v>
      </c>
      <c r="Q60" s="1" t="s">
        <v>29</v>
      </c>
      <c r="R60" s="1" t="s">
        <v>41</v>
      </c>
      <c r="S60" s="1" t="s">
        <v>67</v>
      </c>
      <c r="T60" s="1" t="s">
        <v>33</v>
      </c>
      <c r="U60" s="1" t="s">
        <v>25</v>
      </c>
      <c r="V60" s="1" t="s">
        <v>43</v>
      </c>
      <c r="Y60" s="1" t="str">
        <f t="shared" si="2"/>
        <v>до 10000</v>
      </c>
      <c r="Z60" s="1">
        <f t="shared" si="3"/>
        <v>0</v>
      </c>
    </row>
    <row r="61" spans="1:26" ht="45" x14ac:dyDescent="0.25">
      <c r="A61" s="1">
        <v>2</v>
      </c>
      <c r="B61" s="1">
        <v>190</v>
      </c>
      <c r="C61" s="1" t="s">
        <v>66</v>
      </c>
      <c r="E61" s="1">
        <v>7000</v>
      </c>
      <c r="H61" s="1" t="s">
        <v>268</v>
      </c>
      <c r="I61" s="1" t="s">
        <v>91</v>
      </c>
      <c r="J61" s="1" t="s">
        <v>62</v>
      </c>
      <c r="K61" s="1" t="s">
        <v>197</v>
      </c>
      <c r="L61" s="1" t="s">
        <v>40</v>
      </c>
      <c r="M61" s="1" t="s">
        <v>36</v>
      </c>
      <c r="N61" s="1" t="s">
        <v>27</v>
      </c>
      <c r="O61" s="1" t="s">
        <v>25</v>
      </c>
      <c r="P61" s="1" t="s">
        <v>198</v>
      </c>
      <c r="Q61" s="1" t="s">
        <v>29</v>
      </c>
      <c r="R61" s="1" t="s">
        <v>41</v>
      </c>
      <c r="S61" s="1" t="s">
        <v>67</v>
      </c>
      <c r="T61" s="1" t="s">
        <v>33</v>
      </c>
      <c r="U61" s="1" t="s">
        <v>25</v>
      </c>
      <c r="V61" s="1" t="s">
        <v>43</v>
      </c>
      <c r="Y61" s="1" t="str">
        <f t="shared" si="2"/>
        <v>до 10000</v>
      </c>
      <c r="Z61" s="1">
        <f t="shared" si="3"/>
        <v>0</v>
      </c>
    </row>
    <row r="62" spans="1:26" ht="45" x14ac:dyDescent="0.25">
      <c r="A62" s="1">
        <v>2</v>
      </c>
      <c r="B62" s="1">
        <v>198</v>
      </c>
      <c r="C62" s="1" t="s">
        <v>66</v>
      </c>
      <c r="E62" s="1">
        <v>7700</v>
      </c>
      <c r="H62" s="1" t="s">
        <v>268</v>
      </c>
      <c r="I62" s="1" t="s">
        <v>91</v>
      </c>
      <c r="J62" s="1" t="s">
        <v>62</v>
      </c>
      <c r="K62" s="1" t="s">
        <v>199</v>
      </c>
      <c r="L62" s="1" t="s">
        <v>36</v>
      </c>
      <c r="M62" s="1" t="s">
        <v>36</v>
      </c>
      <c r="N62" s="1" t="s">
        <v>27</v>
      </c>
      <c r="O62" s="1" t="s">
        <v>25</v>
      </c>
      <c r="P62" s="1" t="s">
        <v>28</v>
      </c>
      <c r="Q62" s="1" t="s">
        <v>29</v>
      </c>
      <c r="R62" s="1" t="s">
        <v>41</v>
      </c>
      <c r="S62" s="1" t="s">
        <v>67</v>
      </c>
      <c r="T62" s="1" t="s">
        <v>33</v>
      </c>
      <c r="U62" s="1" t="s">
        <v>25</v>
      </c>
      <c r="V62" s="1" t="s">
        <v>46</v>
      </c>
      <c r="Y62" s="1" t="str">
        <f t="shared" si="2"/>
        <v>до 10000</v>
      </c>
      <c r="Z62" s="1">
        <f t="shared" si="3"/>
        <v>0</v>
      </c>
    </row>
    <row r="63" spans="1:26" ht="45" x14ac:dyDescent="0.25">
      <c r="A63" s="1">
        <v>2</v>
      </c>
      <c r="B63" s="1">
        <v>201</v>
      </c>
      <c r="C63" s="1" t="s">
        <v>201</v>
      </c>
      <c r="D63" s="1" t="s">
        <v>122</v>
      </c>
      <c r="E63" s="1">
        <v>14100</v>
      </c>
      <c r="H63" s="1" t="s">
        <v>268</v>
      </c>
      <c r="I63" s="1" t="s">
        <v>91</v>
      </c>
      <c r="J63" s="1" t="s">
        <v>108</v>
      </c>
      <c r="K63" s="1" t="s">
        <v>81</v>
      </c>
      <c r="L63" s="1" t="s">
        <v>26</v>
      </c>
      <c r="M63" s="1" t="s">
        <v>36</v>
      </c>
      <c r="N63" s="1" t="s">
        <v>27</v>
      </c>
      <c r="O63" s="1" t="s">
        <v>25</v>
      </c>
      <c r="P63" s="1" t="s">
        <v>28</v>
      </c>
      <c r="Q63" s="1" t="s">
        <v>202</v>
      </c>
      <c r="R63" s="1" t="s">
        <v>200</v>
      </c>
      <c r="S63" s="1" t="s">
        <v>204</v>
      </c>
      <c r="T63" s="1" t="s">
        <v>33</v>
      </c>
      <c r="U63" s="1" t="s">
        <v>25</v>
      </c>
      <c r="V63" s="1" t="s">
        <v>203</v>
      </c>
      <c r="Y63" s="1" t="str">
        <f t="shared" si="2"/>
        <v>до 20000</v>
      </c>
      <c r="Z63" s="1">
        <f t="shared" si="3"/>
        <v>1</v>
      </c>
    </row>
    <row r="64" spans="1:26" ht="45" x14ac:dyDescent="0.25">
      <c r="A64" s="1">
        <v>2</v>
      </c>
      <c r="B64" s="1">
        <v>202</v>
      </c>
      <c r="C64" s="1" t="s">
        <v>66</v>
      </c>
      <c r="D64" s="1" t="s">
        <v>7</v>
      </c>
      <c r="E64" s="1">
        <v>9500</v>
      </c>
      <c r="H64" s="1" t="s">
        <v>267</v>
      </c>
      <c r="I64" s="1" t="s">
        <v>91</v>
      </c>
      <c r="J64" s="1" t="s">
        <v>62</v>
      </c>
      <c r="K64" s="1" t="s">
        <v>47</v>
      </c>
      <c r="L64" s="1" t="s">
        <v>36</v>
      </c>
      <c r="M64" s="1" t="s">
        <v>36</v>
      </c>
      <c r="N64" s="1" t="s">
        <v>27</v>
      </c>
      <c r="O64" s="1" t="s">
        <v>25</v>
      </c>
      <c r="P64" s="1" t="s">
        <v>28</v>
      </c>
      <c r="Q64" s="1" t="s">
        <v>29</v>
      </c>
      <c r="R64" s="1" t="s">
        <v>200</v>
      </c>
      <c r="S64" s="1" t="s">
        <v>67</v>
      </c>
      <c r="T64" s="1" t="s">
        <v>33</v>
      </c>
      <c r="U64" s="1" t="s">
        <v>25</v>
      </c>
      <c r="V64" s="1" t="s">
        <v>205</v>
      </c>
      <c r="Y64" s="1" t="str">
        <f t="shared" si="2"/>
        <v>до 10000</v>
      </c>
      <c r="Z64" s="1">
        <f t="shared" si="3"/>
        <v>0</v>
      </c>
    </row>
    <row r="65" spans="1:26" ht="45" x14ac:dyDescent="0.25">
      <c r="A65" s="1">
        <v>2</v>
      </c>
      <c r="B65" s="1">
        <v>203</v>
      </c>
      <c r="C65" s="1" t="s">
        <v>102</v>
      </c>
      <c r="E65" s="1">
        <v>18800</v>
      </c>
      <c r="H65" s="1" t="s">
        <v>268</v>
      </c>
      <c r="I65" s="1" t="s">
        <v>91</v>
      </c>
      <c r="J65" s="1" t="s">
        <v>108</v>
      </c>
      <c r="K65" s="1" t="s">
        <v>81</v>
      </c>
      <c r="L65" s="1" t="s">
        <v>26</v>
      </c>
      <c r="M65" s="1" t="s">
        <v>36</v>
      </c>
      <c r="N65" s="1" t="s">
        <v>27</v>
      </c>
      <c r="O65" s="1" t="s">
        <v>25</v>
      </c>
      <c r="P65" s="1" t="s">
        <v>28</v>
      </c>
      <c r="Q65" s="1" t="s">
        <v>202</v>
      </c>
      <c r="R65" s="1" t="s">
        <v>200</v>
      </c>
      <c r="S65" s="1" t="s">
        <v>204</v>
      </c>
      <c r="T65" s="1" t="s">
        <v>33</v>
      </c>
      <c r="U65" s="1" t="s">
        <v>25</v>
      </c>
      <c r="V65" s="1" t="s">
        <v>105</v>
      </c>
      <c r="Y65" s="1" t="str">
        <f t="shared" ref="Y65:Y96" si="4">IF(E65="", "пустая",IF(E65&lt;10000,"до 10000", IF(E65&lt;20000,"до 20000", IF(E65&lt;30000,"до 30000","более 30000"))))</f>
        <v>до 20000</v>
      </c>
      <c r="Z65" s="1">
        <f t="shared" ref="Z65:Z96" si="5">IF(E65="", -1,IF(E65&lt;10000,0, IF(E65&lt;20000,1, IF(E65&lt;30000,2,3))))</f>
        <v>1</v>
      </c>
    </row>
    <row r="66" spans="1:26" ht="45" x14ac:dyDescent="0.25">
      <c r="A66" s="1">
        <v>2</v>
      </c>
      <c r="B66" s="1">
        <v>204</v>
      </c>
      <c r="C66" s="1" t="s">
        <v>140</v>
      </c>
      <c r="E66" s="1">
        <v>18800</v>
      </c>
      <c r="H66" s="1" t="s">
        <v>268</v>
      </c>
      <c r="I66" s="1" t="s">
        <v>91</v>
      </c>
      <c r="J66" s="1" t="s">
        <v>108</v>
      </c>
      <c r="K66" s="1" t="s">
        <v>81</v>
      </c>
      <c r="L66" s="1" t="s">
        <v>26</v>
      </c>
      <c r="M66" s="1" t="s">
        <v>36</v>
      </c>
      <c r="N66" s="1" t="s">
        <v>27</v>
      </c>
      <c r="O66" s="1" t="s">
        <v>25</v>
      </c>
      <c r="P66" s="1" t="s">
        <v>28</v>
      </c>
      <c r="Q66" s="1" t="s">
        <v>202</v>
      </c>
      <c r="R66" s="1" t="s">
        <v>200</v>
      </c>
      <c r="S66" s="1" t="s">
        <v>204</v>
      </c>
      <c r="T66" s="1" t="s">
        <v>33</v>
      </c>
      <c r="U66" s="1" t="s">
        <v>25</v>
      </c>
      <c r="V66" s="1" t="s">
        <v>105</v>
      </c>
      <c r="Y66" s="1" t="str">
        <f t="shared" si="4"/>
        <v>до 20000</v>
      </c>
      <c r="Z66" s="1">
        <f t="shared" si="5"/>
        <v>1</v>
      </c>
    </row>
    <row r="67" spans="1:26" ht="45" x14ac:dyDescent="0.25">
      <c r="A67" s="1">
        <v>2</v>
      </c>
      <c r="B67" s="1">
        <v>205</v>
      </c>
      <c r="C67" s="1" t="s">
        <v>102</v>
      </c>
      <c r="E67" s="1">
        <v>18000</v>
      </c>
      <c r="H67" s="1" t="s">
        <v>268</v>
      </c>
      <c r="I67" s="1" t="s">
        <v>91</v>
      </c>
      <c r="J67" s="1" t="s">
        <v>62</v>
      </c>
      <c r="K67" s="1" t="s">
        <v>81</v>
      </c>
      <c r="L67" s="1" t="s">
        <v>26</v>
      </c>
      <c r="M67" s="1" t="s">
        <v>36</v>
      </c>
      <c r="N67" s="1" t="s">
        <v>27</v>
      </c>
      <c r="O67" s="1" t="s">
        <v>25</v>
      </c>
      <c r="P67" s="1" t="s">
        <v>28</v>
      </c>
      <c r="Q67" s="1" t="s">
        <v>202</v>
      </c>
      <c r="R67" s="1" t="s">
        <v>200</v>
      </c>
      <c r="S67" s="1" t="s">
        <v>204</v>
      </c>
      <c r="T67" s="1" t="s">
        <v>33</v>
      </c>
      <c r="U67" s="1" t="s">
        <v>25</v>
      </c>
      <c r="V67" s="1" t="s">
        <v>105</v>
      </c>
      <c r="Y67" s="1" t="str">
        <f t="shared" si="4"/>
        <v>до 20000</v>
      </c>
      <c r="Z67" s="1">
        <f t="shared" si="5"/>
        <v>1</v>
      </c>
    </row>
    <row r="68" spans="1:26" ht="45" x14ac:dyDescent="0.25">
      <c r="A68" s="1">
        <v>2</v>
      </c>
      <c r="B68" s="1">
        <v>206</v>
      </c>
      <c r="C68" s="1" t="s">
        <v>102</v>
      </c>
      <c r="E68" s="1">
        <v>21400</v>
      </c>
      <c r="H68" s="1" t="s">
        <v>268</v>
      </c>
      <c r="I68" s="1" t="s">
        <v>91</v>
      </c>
      <c r="J68" s="1" t="s">
        <v>62</v>
      </c>
      <c r="K68" s="1" t="s">
        <v>206</v>
      </c>
      <c r="L68" s="1" t="s">
        <v>26</v>
      </c>
      <c r="M68" s="1" t="s">
        <v>36</v>
      </c>
      <c r="N68" s="1" t="s">
        <v>27</v>
      </c>
      <c r="O68" s="1" t="s">
        <v>25</v>
      </c>
      <c r="P68" s="1" t="s">
        <v>28</v>
      </c>
      <c r="Q68" s="1" t="s">
        <v>202</v>
      </c>
      <c r="R68" s="1" t="s">
        <v>200</v>
      </c>
      <c r="S68" s="1" t="s">
        <v>204</v>
      </c>
      <c r="T68" s="1" t="s">
        <v>33</v>
      </c>
      <c r="U68" s="1" t="s">
        <v>25</v>
      </c>
      <c r="V68" s="1" t="s">
        <v>105</v>
      </c>
      <c r="Y68" s="1" t="str">
        <f t="shared" si="4"/>
        <v>до 30000</v>
      </c>
      <c r="Z68" s="1">
        <f t="shared" si="5"/>
        <v>2</v>
      </c>
    </row>
    <row r="69" spans="1:26" ht="45" x14ac:dyDescent="0.25">
      <c r="A69" s="1">
        <v>2</v>
      </c>
      <c r="B69" s="1">
        <v>207</v>
      </c>
      <c r="C69" s="1" t="s">
        <v>99</v>
      </c>
      <c r="E69" s="1">
        <v>26500</v>
      </c>
      <c r="H69" s="1" t="s">
        <v>268</v>
      </c>
      <c r="I69" s="1" t="s">
        <v>91</v>
      </c>
      <c r="J69" s="1" t="s">
        <v>108</v>
      </c>
      <c r="K69" s="1" t="s">
        <v>206</v>
      </c>
      <c r="L69" s="1" t="s">
        <v>26</v>
      </c>
      <c r="M69" s="1" t="s">
        <v>36</v>
      </c>
      <c r="N69" s="1" t="s">
        <v>27</v>
      </c>
      <c r="O69" s="1" t="s">
        <v>25</v>
      </c>
      <c r="P69" s="1" t="s">
        <v>28</v>
      </c>
      <c r="Q69" s="1" t="s">
        <v>202</v>
      </c>
      <c r="R69" s="1" t="s">
        <v>200</v>
      </c>
      <c r="S69" s="1" t="s">
        <v>204</v>
      </c>
      <c r="T69" s="1" t="s">
        <v>33</v>
      </c>
      <c r="U69" s="1" t="s">
        <v>25</v>
      </c>
      <c r="V69" s="1" t="s">
        <v>105</v>
      </c>
      <c r="Y69" s="1" t="str">
        <f t="shared" si="4"/>
        <v>до 30000</v>
      </c>
      <c r="Z69" s="1">
        <f t="shared" si="5"/>
        <v>2</v>
      </c>
    </row>
    <row r="70" spans="1:26" ht="60" x14ac:dyDescent="0.25">
      <c r="A70" s="1">
        <v>2</v>
      </c>
      <c r="B70" s="1">
        <v>212</v>
      </c>
      <c r="C70" s="1" t="s">
        <v>66</v>
      </c>
      <c r="D70" s="1" t="s">
        <v>7</v>
      </c>
      <c r="E70" s="1">
        <v>5000</v>
      </c>
      <c r="H70" s="1" t="s">
        <v>273</v>
      </c>
      <c r="I70" s="1" t="s">
        <v>212</v>
      </c>
      <c r="J70" s="1" t="s">
        <v>214</v>
      </c>
      <c r="K70" s="1" t="s">
        <v>211</v>
      </c>
      <c r="L70" s="1" t="s">
        <v>213</v>
      </c>
      <c r="M70" s="1" t="s">
        <v>36</v>
      </c>
      <c r="N70" s="1" t="s">
        <v>27</v>
      </c>
      <c r="O70" s="1" t="s">
        <v>25</v>
      </c>
      <c r="P70" s="1" t="s">
        <v>28</v>
      </c>
      <c r="Q70" s="1" t="s">
        <v>29</v>
      </c>
      <c r="R70" s="1" t="s">
        <v>41</v>
      </c>
      <c r="S70" s="1" t="s">
        <v>215</v>
      </c>
      <c r="T70" s="1" t="s">
        <v>33</v>
      </c>
      <c r="U70" s="1" t="s">
        <v>25</v>
      </c>
      <c r="V70" s="1" t="s">
        <v>46</v>
      </c>
      <c r="Y70" s="1" t="str">
        <f t="shared" si="4"/>
        <v>до 10000</v>
      </c>
      <c r="Z70" s="1">
        <f t="shared" si="5"/>
        <v>0</v>
      </c>
    </row>
    <row r="71" spans="1:26" ht="45" x14ac:dyDescent="0.25">
      <c r="A71" s="1">
        <v>2</v>
      </c>
      <c r="B71" s="1">
        <v>213</v>
      </c>
      <c r="C71" s="1" t="s">
        <v>102</v>
      </c>
      <c r="E71" s="1">
        <v>19700</v>
      </c>
      <c r="H71" s="1" t="s">
        <v>268</v>
      </c>
      <c r="I71" s="1" t="s">
        <v>91</v>
      </c>
      <c r="J71" s="1" t="s">
        <v>62</v>
      </c>
      <c r="K71" s="1" t="s">
        <v>81</v>
      </c>
      <c r="L71" s="1" t="s">
        <v>26</v>
      </c>
      <c r="M71" s="1" t="s">
        <v>36</v>
      </c>
      <c r="N71" s="1" t="s">
        <v>27</v>
      </c>
      <c r="O71" s="1" t="s">
        <v>25</v>
      </c>
      <c r="P71" s="1" t="s">
        <v>28</v>
      </c>
      <c r="Q71" s="1" t="s">
        <v>202</v>
      </c>
      <c r="R71" s="1" t="s">
        <v>200</v>
      </c>
      <c r="S71" s="1" t="s">
        <v>204</v>
      </c>
      <c r="T71" s="1" t="s">
        <v>33</v>
      </c>
      <c r="U71" s="1" t="s">
        <v>25</v>
      </c>
      <c r="V71" s="1" t="s">
        <v>105</v>
      </c>
      <c r="Y71" s="1" t="str">
        <f t="shared" si="4"/>
        <v>до 20000</v>
      </c>
      <c r="Z71" s="1">
        <f t="shared" si="5"/>
        <v>1</v>
      </c>
    </row>
    <row r="72" spans="1:26" ht="45" x14ac:dyDescent="0.25">
      <c r="A72" s="1">
        <v>2</v>
      </c>
      <c r="B72" s="1">
        <v>214</v>
      </c>
      <c r="C72" s="1" t="s">
        <v>102</v>
      </c>
      <c r="E72" s="1">
        <v>19900</v>
      </c>
      <c r="H72" s="1" t="s">
        <v>268</v>
      </c>
      <c r="I72" s="1" t="s">
        <v>91</v>
      </c>
      <c r="J72" s="1" t="s">
        <v>62</v>
      </c>
      <c r="K72" s="1" t="s">
        <v>81</v>
      </c>
      <c r="L72" s="1" t="s">
        <v>26</v>
      </c>
      <c r="M72" s="1" t="s">
        <v>36</v>
      </c>
      <c r="N72" s="1" t="s">
        <v>27</v>
      </c>
      <c r="O72" s="1" t="s">
        <v>25</v>
      </c>
      <c r="P72" s="1" t="s">
        <v>28</v>
      </c>
      <c r="Q72" s="1" t="s">
        <v>202</v>
      </c>
      <c r="R72" s="1" t="s">
        <v>200</v>
      </c>
      <c r="S72" s="1" t="s">
        <v>204</v>
      </c>
      <c r="T72" s="1" t="s">
        <v>33</v>
      </c>
      <c r="U72" s="1" t="s">
        <v>25</v>
      </c>
      <c r="V72" s="1" t="s">
        <v>105</v>
      </c>
      <c r="Y72" s="1" t="str">
        <f t="shared" si="4"/>
        <v>до 20000</v>
      </c>
      <c r="Z72" s="1">
        <f t="shared" si="5"/>
        <v>1</v>
      </c>
    </row>
    <row r="73" spans="1:26" ht="45" x14ac:dyDescent="0.25">
      <c r="A73" s="1">
        <v>2</v>
      </c>
      <c r="B73" s="1">
        <v>218</v>
      </c>
      <c r="C73" s="1" t="s">
        <v>221</v>
      </c>
      <c r="D73" s="1" t="s">
        <v>7</v>
      </c>
      <c r="E73" s="1">
        <v>7800</v>
      </c>
      <c r="H73" s="1" t="s">
        <v>267</v>
      </c>
      <c r="I73" s="1" t="s">
        <v>91</v>
      </c>
      <c r="J73" s="1" t="s">
        <v>224</v>
      </c>
      <c r="K73" s="1" t="s">
        <v>222</v>
      </c>
      <c r="L73" s="1" t="s">
        <v>36</v>
      </c>
      <c r="M73" s="1" t="s">
        <v>36</v>
      </c>
      <c r="N73" s="1" t="s">
        <v>27</v>
      </c>
      <c r="O73" s="1" t="s">
        <v>25</v>
      </c>
      <c r="P73" s="1" t="s">
        <v>198</v>
      </c>
      <c r="Q73" s="1" t="s">
        <v>29</v>
      </c>
      <c r="S73" s="1" t="s">
        <v>67</v>
      </c>
      <c r="T73" s="1" t="s">
        <v>33</v>
      </c>
      <c r="U73" s="1" t="s">
        <v>25</v>
      </c>
      <c r="V73" s="1" t="s">
        <v>223</v>
      </c>
      <c r="Y73" s="1" t="str">
        <f t="shared" si="4"/>
        <v>до 10000</v>
      </c>
      <c r="Z73" s="1">
        <f t="shared" si="5"/>
        <v>0</v>
      </c>
    </row>
    <row r="74" spans="1:26" ht="45" x14ac:dyDescent="0.25">
      <c r="A74" s="1">
        <v>2</v>
      </c>
      <c r="B74" s="1">
        <v>219</v>
      </c>
      <c r="C74" s="1" t="s">
        <v>140</v>
      </c>
      <c r="D74" s="1" t="s">
        <v>7</v>
      </c>
      <c r="E74" s="1">
        <v>15600</v>
      </c>
      <c r="H74" s="1" t="s">
        <v>268</v>
      </c>
      <c r="I74" s="1" t="s">
        <v>91</v>
      </c>
      <c r="J74" s="1" t="s">
        <v>62</v>
      </c>
      <c r="K74" s="1" t="s">
        <v>81</v>
      </c>
      <c r="L74" s="1" t="s">
        <v>26</v>
      </c>
      <c r="M74" s="1" t="s">
        <v>36</v>
      </c>
      <c r="N74" s="1" t="s">
        <v>27</v>
      </c>
      <c r="O74" s="1" t="s">
        <v>25</v>
      </c>
      <c r="P74" s="1" t="s">
        <v>28</v>
      </c>
      <c r="Q74" s="1" t="s">
        <v>202</v>
      </c>
      <c r="R74" s="1" t="s">
        <v>200</v>
      </c>
      <c r="S74" s="1" t="s">
        <v>204</v>
      </c>
      <c r="T74" s="1" t="s">
        <v>33</v>
      </c>
      <c r="U74" s="1" t="s">
        <v>25</v>
      </c>
      <c r="V74" s="1" t="s">
        <v>105</v>
      </c>
      <c r="Y74" s="1" t="str">
        <f t="shared" si="4"/>
        <v>до 20000</v>
      </c>
      <c r="Z74" s="1">
        <f t="shared" si="5"/>
        <v>1</v>
      </c>
    </row>
    <row r="75" spans="1:26" ht="45" x14ac:dyDescent="0.25">
      <c r="A75" s="1">
        <v>2</v>
      </c>
      <c r="B75" s="1">
        <v>220</v>
      </c>
      <c r="C75" s="1" t="s">
        <v>66</v>
      </c>
      <c r="D75" s="1" t="s">
        <v>7</v>
      </c>
      <c r="E75" s="1">
        <v>10500</v>
      </c>
      <c r="I75" s="1" t="s">
        <v>91</v>
      </c>
      <c r="J75" s="1" t="s">
        <v>224</v>
      </c>
      <c r="K75" s="1" t="s">
        <v>222</v>
      </c>
      <c r="L75" s="1" t="s">
        <v>36</v>
      </c>
      <c r="M75" s="1" t="s">
        <v>36</v>
      </c>
      <c r="N75" s="1" t="s">
        <v>27</v>
      </c>
      <c r="O75" s="1" t="s">
        <v>25</v>
      </c>
      <c r="P75" s="1" t="s">
        <v>28</v>
      </c>
      <c r="Q75" s="1" t="s">
        <v>29</v>
      </c>
      <c r="R75" s="1" t="s">
        <v>176</v>
      </c>
      <c r="S75" s="1" t="s">
        <v>67</v>
      </c>
      <c r="T75" s="1" t="s">
        <v>33</v>
      </c>
      <c r="U75" s="1" t="s">
        <v>25</v>
      </c>
      <c r="V75" s="1" t="s">
        <v>205</v>
      </c>
      <c r="Y75" s="1" t="str">
        <f t="shared" si="4"/>
        <v>до 20000</v>
      </c>
      <c r="Z75" s="1">
        <f t="shared" si="5"/>
        <v>1</v>
      </c>
    </row>
    <row r="76" spans="1:26" ht="45" x14ac:dyDescent="0.25">
      <c r="A76" s="1">
        <v>2</v>
      </c>
      <c r="B76" s="1">
        <v>221</v>
      </c>
      <c r="C76" s="1" t="s">
        <v>66</v>
      </c>
      <c r="D76" s="1" t="s">
        <v>7</v>
      </c>
      <c r="E76" s="3">
        <v>2750</v>
      </c>
      <c r="F76" s="3">
        <v>2600</v>
      </c>
      <c r="H76" s="1" t="s">
        <v>267</v>
      </c>
      <c r="I76" s="1" t="s">
        <v>91</v>
      </c>
      <c r="J76" s="1" t="s">
        <v>227</v>
      </c>
      <c r="K76" s="1" t="s">
        <v>225</v>
      </c>
      <c r="L76" s="1" t="s">
        <v>36</v>
      </c>
      <c r="M76" s="1" t="s">
        <v>36</v>
      </c>
      <c r="N76" s="1" t="s">
        <v>27</v>
      </c>
      <c r="O76" s="1" t="s">
        <v>25</v>
      </c>
      <c r="P76" s="1" t="s">
        <v>28</v>
      </c>
      <c r="Q76" s="1" t="s">
        <v>29</v>
      </c>
      <c r="R76" s="1" t="s">
        <v>41</v>
      </c>
      <c r="S76" s="1" t="s">
        <v>67</v>
      </c>
      <c r="T76" s="1" t="s">
        <v>33</v>
      </c>
      <c r="U76" s="1" t="s">
        <v>25</v>
      </c>
      <c r="V76" s="1" t="s">
        <v>226</v>
      </c>
      <c r="Y76" s="1" t="str">
        <f t="shared" si="4"/>
        <v>до 10000</v>
      </c>
      <c r="Z76" s="1">
        <f t="shared" si="5"/>
        <v>0</v>
      </c>
    </row>
    <row r="77" spans="1:26" ht="75" x14ac:dyDescent="0.25">
      <c r="A77" s="1">
        <v>2</v>
      </c>
      <c r="B77" s="1">
        <v>228</v>
      </c>
      <c r="C77" s="1" t="s">
        <v>140</v>
      </c>
      <c r="D77" s="1" t="s">
        <v>7</v>
      </c>
      <c r="E77" s="1">
        <v>23400</v>
      </c>
      <c r="H77" s="1" t="s">
        <v>267</v>
      </c>
      <c r="I77" s="1" t="s">
        <v>91</v>
      </c>
      <c r="J77" s="1" t="s">
        <v>108</v>
      </c>
      <c r="K77" s="1" t="s">
        <v>81</v>
      </c>
      <c r="L77" s="1" t="s">
        <v>26</v>
      </c>
      <c r="M77" s="1" t="s">
        <v>36</v>
      </c>
      <c r="N77" s="1" t="s">
        <v>27</v>
      </c>
      <c r="O77" s="1" t="s">
        <v>25</v>
      </c>
      <c r="P77" s="1" t="s">
        <v>28</v>
      </c>
      <c r="Q77" s="1" t="s">
        <v>29</v>
      </c>
      <c r="R77" s="1" t="s">
        <v>218</v>
      </c>
      <c r="S77" s="1" t="s">
        <v>67</v>
      </c>
      <c r="T77" s="1" t="s">
        <v>33</v>
      </c>
      <c r="U77" s="1" t="s">
        <v>25</v>
      </c>
      <c r="V77" s="1" t="s">
        <v>236</v>
      </c>
      <c r="Y77" s="1" t="str">
        <f t="shared" si="4"/>
        <v>до 30000</v>
      </c>
      <c r="Z77" s="1">
        <f t="shared" si="5"/>
        <v>2</v>
      </c>
    </row>
    <row r="78" spans="1:26" ht="60" x14ac:dyDescent="0.25">
      <c r="A78" s="1">
        <v>2</v>
      </c>
      <c r="B78" s="1">
        <v>252</v>
      </c>
      <c r="C78" s="1" t="s">
        <v>140</v>
      </c>
      <c r="E78" s="1">
        <v>12700</v>
      </c>
      <c r="H78" s="1" t="s">
        <v>268</v>
      </c>
      <c r="I78" s="1" t="s">
        <v>91</v>
      </c>
      <c r="J78" s="1" t="s">
        <v>49</v>
      </c>
      <c r="K78" s="1" t="s">
        <v>61</v>
      </c>
      <c r="L78" s="1" t="s">
        <v>26</v>
      </c>
      <c r="M78" s="1" t="s">
        <v>36</v>
      </c>
      <c r="N78" s="1" t="s">
        <v>27</v>
      </c>
      <c r="O78" s="1" t="s">
        <v>25</v>
      </c>
      <c r="P78" s="1" t="s">
        <v>28</v>
      </c>
      <c r="Q78" s="1" t="s">
        <v>29</v>
      </c>
      <c r="R78" s="1" t="s">
        <v>200</v>
      </c>
      <c r="S78" s="1" t="s">
        <v>67</v>
      </c>
      <c r="T78" s="1" t="s">
        <v>33</v>
      </c>
      <c r="U78" s="1" t="s">
        <v>25</v>
      </c>
      <c r="V78" s="1" t="s">
        <v>105</v>
      </c>
      <c r="Y78" s="1" t="str">
        <f t="shared" si="4"/>
        <v>до 20000</v>
      </c>
      <c r="Z78" s="1">
        <f t="shared" si="5"/>
        <v>1</v>
      </c>
    </row>
    <row r="79" spans="1:26" ht="45" x14ac:dyDescent="0.25">
      <c r="A79" s="1">
        <v>2</v>
      </c>
      <c r="B79" s="1">
        <v>253</v>
      </c>
      <c r="C79" s="1" t="s">
        <v>102</v>
      </c>
      <c r="E79" s="1">
        <v>20500</v>
      </c>
      <c r="H79" s="1" t="s">
        <v>268</v>
      </c>
      <c r="I79" s="1" t="s">
        <v>91</v>
      </c>
      <c r="J79" s="1" t="s">
        <v>108</v>
      </c>
      <c r="K79" s="1" t="s">
        <v>61</v>
      </c>
      <c r="L79" s="1" t="s">
        <v>26</v>
      </c>
      <c r="M79" s="1" t="s">
        <v>36</v>
      </c>
      <c r="N79" s="1" t="s">
        <v>27</v>
      </c>
      <c r="O79" s="1" t="s">
        <v>25</v>
      </c>
      <c r="P79" s="1" t="s">
        <v>28</v>
      </c>
      <c r="Q79" s="1" t="s">
        <v>29</v>
      </c>
      <c r="R79" s="1" t="s">
        <v>200</v>
      </c>
      <c r="S79" s="1" t="s">
        <v>67</v>
      </c>
      <c r="T79" s="1" t="s">
        <v>33</v>
      </c>
      <c r="U79" s="1" t="s">
        <v>25</v>
      </c>
      <c r="V79" s="1" t="s">
        <v>105</v>
      </c>
      <c r="Y79" s="1" t="str">
        <f t="shared" si="4"/>
        <v>до 30000</v>
      </c>
      <c r="Z79" s="1">
        <f t="shared" si="5"/>
        <v>2</v>
      </c>
    </row>
    <row r="80" spans="1:26" ht="45" x14ac:dyDescent="0.25">
      <c r="A80" s="1">
        <v>2</v>
      </c>
      <c r="B80" s="1">
        <v>254</v>
      </c>
      <c r="C80" s="1" t="s">
        <v>102</v>
      </c>
      <c r="D80" s="1" t="s">
        <v>32</v>
      </c>
      <c r="E80" s="1">
        <v>24200</v>
      </c>
      <c r="H80" s="1" t="s">
        <v>268</v>
      </c>
      <c r="I80" s="1" t="s">
        <v>91</v>
      </c>
      <c r="J80" s="1" t="s">
        <v>62</v>
      </c>
      <c r="K80" s="1" t="s">
        <v>61</v>
      </c>
      <c r="L80" s="1" t="s">
        <v>26</v>
      </c>
      <c r="M80" s="1" t="s">
        <v>36</v>
      </c>
      <c r="N80" s="1" t="s">
        <v>27</v>
      </c>
      <c r="O80" s="1" t="s">
        <v>25</v>
      </c>
      <c r="P80" s="1" t="s">
        <v>28</v>
      </c>
      <c r="Q80" s="1" t="s">
        <v>29</v>
      </c>
      <c r="R80" s="1" t="s">
        <v>200</v>
      </c>
      <c r="S80" s="1" t="s">
        <v>67</v>
      </c>
      <c r="T80" s="1" t="s">
        <v>33</v>
      </c>
      <c r="U80" s="1" t="s">
        <v>25</v>
      </c>
      <c r="V80" s="1" t="s">
        <v>105</v>
      </c>
      <c r="Y80" s="1" t="str">
        <f t="shared" si="4"/>
        <v>до 30000</v>
      </c>
      <c r="Z80" s="1">
        <f t="shared" si="5"/>
        <v>2</v>
      </c>
    </row>
    <row r="81" spans="1:26" ht="45" x14ac:dyDescent="0.25">
      <c r="A81" s="1">
        <v>2</v>
      </c>
      <c r="B81" s="1">
        <v>255</v>
      </c>
      <c r="C81" s="1" t="s">
        <v>140</v>
      </c>
      <c r="D81" s="1" t="s">
        <v>32</v>
      </c>
      <c r="E81" s="1">
        <v>18700</v>
      </c>
      <c r="H81" s="1" t="s">
        <v>268</v>
      </c>
      <c r="I81" s="1" t="s">
        <v>91</v>
      </c>
      <c r="J81" s="1" t="s">
        <v>62</v>
      </c>
      <c r="K81" s="1" t="s">
        <v>61</v>
      </c>
      <c r="L81" s="1" t="s">
        <v>26</v>
      </c>
      <c r="M81" s="1" t="s">
        <v>36</v>
      </c>
      <c r="N81" s="1" t="s">
        <v>27</v>
      </c>
      <c r="O81" s="1" t="s">
        <v>25</v>
      </c>
      <c r="P81" s="1" t="s">
        <v>28</v>
      </c>
      <c r="Q81" s="1" t="s">
        <v>29</v>
      </c>
      <c r="R81" s="1" t="s">
        <v>200</v>
      </c>
      <c r="S81" s="1" t="s">
        <v>67</v>
      </c>
      <c r="T81" s="1" t="s">
        <v>33</v>
      </c>
      <c r="U81" s="1" t="s">
        <v>25</v>
      </c>
      <c r="V81" s="1" t="s">
        <v>105</v>
      </c>
      <c r="Y81" s="1" t="str">
        <f t="shared" si="4"/>
        <v>до 20000</v>
      </c>
      <c r="Z81" s="1">
        <f t="shared" si="5"/>
        <v>1</v>
      </c>
    </row>
    <row r="82" spans="1:26" ht="60" x14ac:dyDescent="0.25">
      <c r="A82" s="1">
        <v>2</v>
      </c>
      <c r="B82" s="1">
        <v>257</v>
      </c>
      <c r="C82" s="1" t="s">
        <v>66</v>
      </c>
      <c r="E82" s="3">
        <v>6850</v>
      </c>
      <c r="H82" s="1" t="s">
        <v>268</v>
      </c>
      <c r="I82" s="1" t="s">
        <v>91</v>
      </c>
      <c r="J82" s="1" t="s">
        <v>62</v>
      </c>
      <c r="K82" s="1" t="s">
        <v>246</v>
      </c>
      <c r="L82" s="1" t="s">
        <v>40</v>
      </c>
      <c r="M82" s="1" t="s">
        <v>36</v>
      </c>
      <c r="N82" s="1" t="s">
        <v>27</v>
      </c>
      <c r="O82" s="1" t="s">
        <v>25</v>
      </c>
      <c r="P82" s="1" t="s">
        <v>28</v>
      </c>
      <c r="Q82" s="1" t="s">
        <v>29</v>
      </c>
      <c r="R82" s="1" t="s">
        <v>41</v>
      </c>
      <c r="S82" s="1" t="s">
        <v>67</v>
      </c>
      <c r="T82" s="1" t="s">
        <v>33</v>
      </c>
      <c r="U82" s="1" t="s">
        <v>25</v>
      </c>
      <c r="V82" s="1" t="s">
        <v>46</v>
      </c>
      <c r="Y82" s="1" t="str">
        <f t="shared" si="4"/>
        <v>до 10000</v>
      </c>
      <c r="Z82" s="1">
        <f t="shared" si="5"/>
        <v>0</v>
      </c>
    </row>
    <row r="83" spans="1:26" ht="60" x14ac:dyDescent="0.25">
      <c r="A83" s="1">
        <v>2</v>
      </c>
      <c r="B83" s="1">
        <v>258</v>
      </c>
      <c r="C83" s="1" t="s">
        <v>66</v>
      </c>
      <c r="E83" s="3">
        <v>5500</v>
      </c>
      <c r="H83" s="1" t="s">
        <v>268</v>
      </c>
      <c r="I83" s="1" t="s">
        <v>91</v>
      </c>
      <c r="J83" s="1" t="s">
        <v>62</v>
      </c>
      <c r="K83" s="1" t="s">
        <v>247</v>
      </c>
      <c r="L83" s="1" t="s">
        <v>40</v>
      </c>
      <c r="M83" s="1" t="s">
        <v>36</v>
      </c>
      <c r="N83" s="1" t="s">
        <v>27</v>
      </c>
      <c r="O83" s="1" t="s">
        <v>25</v>
      </c>
      <c r="P83" s="1" t="s">
        <v>28</v>
      </c>
      <c r="Q83" s="1" t="s">
        <v>29</v>
      </c>
      <c r="R83" s="1" t="s">
        <v>41</v>
      </c>
      <c r="S83" s="1" t="s">
        <v>67</v>
      </c>
      <c r="T83" s="1" t="s">
        <v>33</v>
      </c>
      <c r="U83" s="1" t="s">
        <v>25</v>
      </c>
      <c r="V83" s="1" t="s">
        <v>46</v>
      </c>
      <c r="Y83" s="1" t="str">
        <f t="shared" si="4"/>
        <v>до 10000</v>
      </c>
      <c r="Z83" s="1">
        <f t="shared" si="5"/>
        <v>0</v>
      </c>
    </row>
    <row r="84" spans="1:26" ht="60" x14ac:dyDescent="0.25">
      <c r="A84" s="1">
        <v>2</v>
      </c>
      <c r="B84" s="1">
        <v>261</v>
      </c>
      <c r="C84" s="1" t="s">
        <v>102</v>
      </c>
      <c r="E84" s="1">
        <v>20300</v>
      </c>
      <c r="H84" s="1" t="s">
        <v>268</v>
      </c>
      <c r="I84" s="1" t="s">
        <v>91</v>
      </c>
      <c r="J84" s="1" t="s">
        <v>282</v>
      </c>
      <c r="K84" s="1" t="s">
        <v>61</v>
      </c>
      <c r="L84" s="1" t="s">
        <v>26</v>
      </c>
      <c r="M84" s="1" t="s">
        <v>36</v>
      </c>
      <c r="N84" s="1" t="s">
        <v>27</v>
      </c>
      <c r="O84" s="1" t="s">
        <v>25</v>
      </c>
      <c r="P84" s="1" t="s">
        <v>28</v>
      </c>
      <c r="Q84" s="1" t="s">
        <v>29</v>
      </c>
      <c r="R84" s="1" t="s">
        <v>218</v>
      </c>
      <c r="S84" s="1" t="s">
        <v>67</v>
      </c>
      <c r="T84" s="1" t="s">
        <v>33</v>
      </c>
      <c r="U84" s="1" t="s">
        <v>25</v>
      </c>
      <c r="V84" s="1" t="s">
        <v>105</v>
      </c>
      <c r="Y84" s="1" t="str">
        <f t="shared" si="4"/>
        <v>до 30000</v>
      </c>
      <c r="Z84" s="1">
        <f t="shared" si="5"/>
        <v>2</v>
      </c>
    </row>
    <row r="85" spans="1:26" ht="60" x14ac:dyDescent="0.25">
      <c r="A85" s="1">
        <v>3</v>
      </c>
      <c r="B85" s="1">
        <v>117</v>
      </c>
      <c r="C85" s="1" t="s">
        <v>54</v>
      </c>
      <c r="D85" s="1" t="s">
        <v>32</v>
      </c>
      <c r="E85" s="3">
        <v>60600</v>
      </c>
      <c r="F85" s="1">
        <v>57600</v>
      </c>
      <c r="G85" s="1" t="s">
        <v>25</v>
      </c>
      <c r="H85" s="1" t="s">
        <v>268</v>
      </c>
      <c r="I85" s="1" t="s">
        <v>91</v>
      </c>
      <c r="J85" s="1" t="s">
        <v>55</v>
      </c>
      <c r="K85" s="1" t="s">
        <v>61</v>
      </c>
      <c r="L85" s="1" t="s">
        <v>26</v>
      </c>
      <c r="M85" s="1" t="s">
        <v>37</v>
      </c>
      <c r="N85" s="1" t="s">
        <v>27</v>
      </c>
      <c r="O85" s="1" t="s">
        <v>25</v>
      </c>
      <c r="P85" s="1" t="s">
        <v>28</v>
      </c>
      <c r="Q85" s="1" t="s">
        <v>29</v>
      </c>
      <c r="R85" s="1" t="s">
        <v>56</v>
      </c>
      <c r="S85" s="1" t="s">
        <v>45</v>
      </c>
      <c r="T85" s="1" t="s">
        <v>33</v>
      </c>
      <c r="U85" s="1" t="s">
        <v>25</v>
      </c>
      <c r="V85" s="1" t="s">
        <v>57</v>
      </c>
      <c r="Y85" s="1" t="str">
        <f t="shared" si="4"/>
        <v>более 30000</v>
      </c>
      <c r="Z85" s="1">
        <f t="shared" si="5"/>
        <v>3</v>
      </c>
    </row>
    <row r="86" spans="1:26" ht="60" x14ac:dyDescent="0.25">
      <c r="A86" s="1">
        <v>3</v>
      </c>
      <c r="B86" s="1">
        <v>124</v>
      </c>
      <c r="C86" s="1" t="s">
        <v>69</v>
      </c>
      <c r="D86" s="1" t="s">
        <v>32</v>
      </c>
      <c r="E86" s="1">
        <v>66400</v>
      </c>
      <c r="F86" s="1">
        <f>E86-3000</f>
        <v>63400</v>
      </c>
      <c r="H86" s="1" t="s">
        <v>268</v>
      </c>
      <c r="I86" s="1" t="s">
        <v>270</v>
      </c>
      <c r="J86" s="1" t="s">
        <v>64</v>
      </c>
      <c r="K86" s="1" t="s">
        <v>73</v>
      </c>
      <c r="L86" s="1" t="s">
        <v>26</v>
      </c>
      <c r="M86" s="1" t="s">
        <v>37</v>
      </c>
      <c r="N86" s="1" t="s">
        <v>27</v>
      </c>
      <c r="O86" s="1" t="s">
        <v>25</v>
      </c>
      <c r="P86" s="1" t="s">
        <v>28</v>
      </c>
      <c r="Q86" s="1" t="s">
        <v>29</v>
      </c>
      <c r="R86" s="1" t="s">
        <v>30</v>
      </c>
      <c r="S86" s="1" t="s">
        <v>45</v>
      </c>
      <c r="T86" s="1" t="s">
        <v>33</v>
      </c>
      <c r="U86" s="1" t="s">
        <v>25</v>
      </c>
      <c r="V86" s="1" t="s">
        <v>70</v>
      </c>
      <c r="Y86" s="1" t="str">
        <f t="shared" si="4"/>
        <v>более 30000</v>
      </c>
      <c r="Z86" s="1">
        <f t="shared" si="5"/>
        <v>3</v>
      </c>
    </row>
    <row r="87" spans="1:26" ht="75" x14ac:dyDescent="0.25">
      <c r="A87" s="1">
        <v>3</v>
      </c>
      <c r="B87" s="1">
        <v>136</v>
      </c>
      <c r="C87" s="1" t="s">
        <v>230</v>
      </c>
      <c r="D87" s="1" t="s">
        <v>32</v>
      </c>
      <c r="E87" s="1">
        <v>50500</v>
      </c>
      <c r="F87" s="1">
        <v>47500</v>
      </c>
      <c r="H87" s="1" t="s">
        <v>272</v>
      </c>
      <c r="I87" s="1" t="s">
        <v>270</v>
      </c>
      <c r="J87" s="1" t="s">
        <v>64</v>
      </c>
      <c r="K87" s="1" t="s">
        <v>85</v>
      </c>
      <c r="L87" s="1" t="s">
        <v>26</v>
      </c>
      <c r="M87" s="1" t="s">
        <v>37</v>
      </c>
      <c r="N87" s="1" t="s">
        <v>27</v>
      </c>
      <c r="O87" s="1" t="s">
        <v>25</v>
      </c>
      <c r="P87" s="1" t="s">
        <v>28</v>
      </c>
      <c r="Q87" s="1" t="s">
        <v>29</v>
      </c>
      <c r="R87" s="1" t="s">
        <v>86</v>
      </c>
      <c r="S87" s="1" t="s">
        <v>45</v>
      </c>
      <c r="T87" s="1" t="s">
        <v>33</v>
      </c>
      <c r="U87" s="1" t="s">
        <v>25</v>
      </c>
      <c r="V87" s="1" t="s">
        <v>87</v>
      </c>
      <c r="Y87" s="1" t="str">
        <f t="shared" si="4"/>
        <v>более 30000</v>
      </c>
      <c r="Z87" s="1">
        <f t="shared" si="5"/>
        <v>3</v>
      </c>
    </row>
    <row r="88" spans="1:26" ht="60" x14ac:dyDescent="0.25">
      <c r="A88" s="1">
        <v>3</v>
      </c>
      <c r="B88" s="1">
        <v>140</v>
      </c>
      <c r="C88" s="1" t="s">
        <v>93</v>
      </c>
      <c r="D88" s="1" t="s">
        <v>32</v>
      </c>
      <c r="E88" s="1">
        <v>68000</v>
      </c>
      <c r="F88" s="1">
        <v>65000</v>
      </c>
      <c r="H88" s="1" t="s">
        <v>268</v>
      </c>
      <c r="I88" s="1" t="s">
        <v>91</v>
      </c>
      <c r="J88" s="1" t="s">
        <v>95</v>
      </c>
      <c r="K88" s="1" t="s">
        <v>61</v>
      </c>
      <c r="L88" s="1" t="s">
        <v>40</v>
      </c>
      <c r="M88" s="1" t="s">
        <v>37</v>
      </c>
      <c r="N88" s="1" t="s">
        <v>27</v>
      </c>
      <c r="O88" s="1" t="s">
        <v>25</v>
      </c>
      <c r="P88" s="1" t="s">
        <v>28</v>
      </c>
      <c r="Q88" s="1" t="s">
        <v>29</v>
      </c>
      <c r="R88" s="1" t="s">
        <v>30</v>
      </c>
      <c r="S88" s="1" t="s">
        <v>45</v>
      </c>
      <c r="T88" s="1" t="s">
        <v>33</v>
      </c>
      <c r="U88" s="1" t="s">
        <v>25</v>
      </c>
      <c r="V88" s="1" t="s">
        <v>94</v>
      </c>
      <c r="Y88" s="1" t="str">
        <f t="shared" si="4"/>
        <v>более 30000</v>
      </c>
      <c r="Z88" s="1">
        <f t="shared" si="5"/>
        <v>3</v>
      </c>
    </row>
    <row r="89" spans="1:26" ht="60" x14ac:dyDescent="0.25">
      <c r="A89" s="1">
        <v>3</v>
      </c>
      <c r="B89" s="1">
        <v>141</v>
      </c>
      <c r="C89" s="1" t="s">
        <v>96</v>
      </c>
      <c r="D89" s="1" t="s">
        <v>32</v>
      </c>
      <c r="E89" s="1">
        <v>52000</v>
      </c>
      <c r="F89" s="1">
        <v>49000</v>
      </c>
      <c r="H89" s="1" t="s">
        <v>268</v>
      </c>
      <c r="I89" s="1" t="s">
        <v>91</v>
      </c>
      <c r="J89" s="1" t="s">
        <v>95</v>
      </c>
      <c r="K89" s="1" t="s">
        <v>79</v>
      </c>
      <c r="L89" s="1" t="s">
        <v>40</v>
      </c>
      <c r="M89" s="1" t="s">
        <v>37</v>
      </c>
      <c r="N89" s="1" t="s">
        <v>27</v>
      </c>
      <c r="O89" s="1" t="s">
        <v>25</v>
      </c>
      <c r="P89" s="1" t="s">
        <v>97</v>
      </c>
      <c r="Q89" s="1" t="s">
        <v>29</v>
      </c>
      <c r="R89" s="1" t="s">
        <v>30</v>
      </c>
      <c r="S89" s="1" t="s">
        <v>45</v>
      </c>
      <c r="T89" s="1" t="s">
        <v>33</v>
      </c>
      <c r="U89" s="1" t="s">
        <v>25</v>
      </c>
      <c r="V89" s="1" t="s">
        <v>98</v>
      </c>
      <c r="Y89" s="1" t="str">
        <f t="shared" si="4"/>
        <v>более 30000</v>
      </c>
      <c r="Z89" s="1">
        <f t="shared" si="5"/>
        <v>3</v>
      </c>
    </row>
    <row r="90" spans="1:26" ht="60" x14ac:dyDescent="0.25">
      <c r="A90" s="1">
        <v>3</v>
      </c>
      <c r="B90" s="1">
        <v>230</v>
      </c>
      <c r="C90" s="1" t="s">
        <v>237</v>
      </c>
      <c r="D90" s="1" t="s">
        <v>32</v>
      </c>
      <c r="E90" s="1">
        <v>51500</v>
      </c>
      <c r="F90" s="1">
        <v>48500</v>
      </c>
      <c r="H90" s="1" t="s">
        <v>52</v>
      </c>
      <c r="I90" s="1" t="s">
        <v>91</v>
      </c>
      <c r="J90" s="1" t="s">
        <v>62</v>
      </c>
      <c r="K90" s="1" t="s">
        <v>81</v>
      </c>
      <c r="L90" s="1" t="s">
        <v>40</v>
      </c>
      <c r="M90" s="1" t="s">
        <v>37</v>
      </c>
      <c r="N90" s="1" t="s">
        <v>27</v>
      </c>
      <c r="O90" s="1" t="s">
        <v>25</v>
      </c>
      <c r="P90" s="1" t="s">
        <v>28</v>
      </c>
      <c r="Q90" s="1" t="s">
        <v>29</v>
      </c>
      <c r="R90" s="1" t="s">
        <v>30</v>
      </c>
      <c r="S90" s="1" t="s">
        <v>45</v>
      </c>
      <c r="T90" s="1" t="s">
        <v>33</v>
      </c>
      <c r="U90" s="1" t="s">
        <v>25</v>
      </c>
      <c r="V90" s="1" t="s">
        <v>238</v>
      </c>
      <c r="Y90" s="1" t="str">
        <f t="shared" si="4"/>
        <v>более 30000</v>
      </c>
      <c r="Z90" s="1">
        <f t="shared" si="5"/>
        <v>3</v>
      </c>
    </row>
    <row r="91" spans="1:26" ht="75" x14ac:dyDescent="0.25">
      <c r="A91" s="1">
        <v>4</v>
      </c>
      <c r="B91" s="1">
        <v>113</v>
      </c>
      <c r="C91" s="1" t="s">
        <v>1</v>
      </c>
      <c r="D91" s="1" t="s">
        <v>7</v>
      </c>
      <c r="E91" s="1">
        <v>26900</v>
      </c>
      <c r="F91" s="1" t="s">
        <v>25</v>
      </c>
      <c r="G91" s="1" t="s">
        <v>25</v>
      </c>
      <c r="H91" s="1" t="s">
        <v>267</v>
      </c>
      <c r="I91" s="1" t="s">
        <v>91</v>
      </c>
      <c r="J91" s="1" t="s">
        <v>48</v>
      </c>
      <c r="K91" s="1" t="s">
        <v>47</v>
      </c>
      <c r="L91" s="1" t="s">
        <v>26</v>
      </c>
      <c r="M91" s="1" t="s">
        <v>36</v>
      </c>
      <c r="N91" s="1" t="s">
        <v>27</v>
      </c>
      <c r="O91" s="1" t="s">
        <v>25</v>
      </c>
      <c r="P91" s="1" t="s">
        <v>28</v>
      </c>
      <c r="Q91" s="1" t="s">
        <v>29</v>
      </c>
      <c r="R91" s="1" t="s">
        <v>30</v>
      </c>
      <c r="S91" s="1" t="s">
        <v>31</v>
      </c>
      <c r="T91" s="1" t="s">
        <v>33</v>
      </c>
      <c r="U91" s="1" t="s">
        <v>25</v>
      </c>
      <c r="V91" s="1" t="s">
        <v>34</v>
      </c>
      <c r="Y91" s="1" t="str">
        <f t="shared" si="4"/>
        <v>до 30000</v>
      </c>
      <c r="Z91" s="1">
        <f t="shared" si="5"/>
        <v>2</v>
      </c>
    </row>
    <row r="92" spans="1:26" ht="75" x14ac:dyDescent="0.25">
      <c r="A92" s="1">
        <v>4</v>
      </c>
      <c r="B92" s="1">
        <v>137</v>
      </c>
      <c r="C92" s="1" t="s">
        <v>66</v>
      </c>
      <c r="D92" s="1" t="s">
        <v>32</v>
      </c>
      <c r="E92" s="1">
        <v>2700</v>
      </c>
      <c r="F92" s="1">
        <v>2500</v>
      </c>
      <c r="H92" s="1" t="s">
        <v>272</v>
      </c>
      <c r="I92" s="1" t="s">
        <v>270</v>
      </c>
      <c r="J92" s="1" t="s">
        <v>88</v>
      </c>
      <c r="K92" s="1" t="s">
        <v>73</v>
      </c>
      <c r="L92" s="1" t="s">
        <v>26</v>
      </c>
      <c r="M92" s="1" t="s">
        <v>36</v>
      </c>
      <c r="N92" s="1" t="s">
        <v>27</v>
      </c>
      <c r="O92" s="1" t="s">
        <v>25</v>
      </c>
      <c r="P92" s="1" t="s">
        <v>28</v>
      </c>
      <c r="Q92" s="1" t="s">
        <v>29</v>
      </c>
      <c r="R92" s="1" t="s">
        <v>41</v>
      </c>
      <c r="S92" s="1" t="s">
        <v>89</v>
      </c>
      <c r="T92" s="1" t="s">
        <v>33</v>
      </c>
      <c r="U92" s="1" t="s">
        <v>25</v>
      </c>
      <c r="V92" s="1" t="s">
        <v>90</v>
      </c>
      <c r="Y92" s="1" t="str">
        <f t="shared" si="4"/>
        <v>до 10000</v>
      </c>
      <c r="Z92" s="1">
        <f t="shared" si="5"/>
        <v>0</v>
      </c>
    </row>
    <row r="93" spans="1:26" ht="60" x14ac:dyDescent="0.25">
      <c r="A93" s="1">
        <v>4</v>
      </c>
      <c r="B93" s="1">
        <v>148</v>
      </c>
      <c r="C93" s="1" t="s">
        <v>102</v>
      </c>
      <c r="D93" s="1" t="s">
        <v>113</v>
      </c>
      <c r="E93" s="1">
        <v>17300</v>
      </c>
      <c r="H93" s="1" t="s">
        <v>268</v>
      </c>
      <c r="I93" s="1" t="s">
        <v>124</v>
      </c>
      <c r="J93" s="1" t="s">
        <v>62</v>
      </c>
      <c r="K93" s="1" t="s">
        <v>61</v>
      </c>
      <c r="L93" s="1" t="s">
        <v>26</v>
      </c>
      <c r="M93" s="1" t="s">
        <v>36</v>
      </c>
      <c r="N93" s="1" t="s">
        <v>27</v>
      </c>
      <c r="O93" s="1" t="s">
        <v>25</v>
      </c>
      <c r="P93" s="1" t="s">
        <v>28</v>
      </c>
      <c r="Q93" s="1" t="s">
        <v>29</v>
      </c>
      <c r="R93" s="1" t="s">
        <v>120</v>
      </c>
      <c r="S93" s="1" t="s">
        <v>45</v>
      </c>
      <c r="T93" s="1" t="s">
        <v>33</v>
      </c>
      <c r="U93" s="1" t="s">
        <v>25</v>
      </c>
      <c r="V93" s="1" t="s">
        <v>35</v>
      </c>
      <c r="W93" s="1" t="s">
        <v>119</v>
      </c>
      <c r="Y93" s="1" t="str">
        <f t="shared" si="4"/>
        <v>до 20000</v>
      </c>
      <c r="Z93" s="1">
        <f t="shared" si="5"/>
        <v>1</v>
      </c>
    </row>
    <row r="94" spans="1:26" ht="60" x14ac:dyDescent="0.25">
      <c r="A94" s="1">
        <v>4</v>
      </c>
      <c r="B94" s="1">
        <v>149</v>
      </c>
      <c r="C94" s="1" t="s">
        <v>102</v>
      </c>
      <c r="D94" s="1" t="s">
        <v>7</v>
      </c>
      <c r="E94" s="1">
        <v>23900</v>
      </c>
      <c r="H94" s="1" t="s">
        <v>268</v>
      </c>
      <c r="I94" s="1" t="s">
        <v>91</v>
      </c>
      <c r="J94" s="1" t="s">
        <v>62</v>
      </c>
      <c r="K94" s="1" t="s">
        <v>61</v>
      </c>
      <c r="L94" s="1" t="s">
        <v>26</v>
      </c>
      <c r="M94" s="1" t="s">
        <v>36</v>
      </c>
      <c r="N94" s="1" t="s">
        <v>27</v>
      </c>
      <c r="O94" s="1" t="s">
        <v>25</v>
      </c>
      <c r="P94" s="1" t="s">
        <v>28</v>
      </c>
      <c r="Q94" s="1" t="s">
        <v>29</v>
      </c>
      <c r="R94" s="1" t="s">
        <v>121</v>
      </c>
      <c r="S94" s="1" t="s">
        <v>45</v>
      </c>
      <c r="T94" s="1" t="s">
        <v>33</v>
      </c>
      <c r="U94" s="1" t="s">
        <v>25</v>
      </c>
      <c r="V94" s="1" t="s">
        <v>63</v>
      </c>
      <c r="Y94" s="1" t="str">
        <f t="shared" si="4"/>
        <v>до 30000</v>
      </c>
      <c r="Z94" s="1">
        <f t="shared" si="5"/>
        <v>2</v>
      </c>
    </row>
    <row r="95" spans="1:26" ht="60" x14ac:dyDescent="0.25">
      <c r="A95" s="1">
        <v>4</v>
      </c>
      <c r="B95" s="1">
        <v>150</v>
      </c>
      <c r="C95" s="1" t="s">
        <v>102</v>
      </c>
      <c r="D95" s="1" t="s">
        <v>122</v>
      </c>
      <c r="E95" s="1">
        <v>27000</v>
      </c>
      <c r="H95" s="1" t="s">
        <v>268</v>
      </c>
      <c r="I95" s="1" t="s">
        <v>124</v>
      </c>
      <c r="J95" s="1" t="s">
        <v>62</v>
      </c>
      <c r="K95" s="1" t="s">
        <v>61</v>
      </c>
      <c r="L95" s="1" t="s">
        <v>26</v>
      </c>
      <c r="M95" s="1" t="s">
        <v>36</v>
      </c>
      <c r="N95" s="1" t="s">
        <v>27</v>
      </c>
      <c r="O95" s="1" t="s">
        <v>25</v>
      </c>
      <c r="P95" s="1" t="s">
        <v>28</v>
      </c>
      <c r="Q95" s="1" t="s">
        <v>29</v>
      </c>
      <c r="R95" s="1" t="s">
        <v>120</v>
      </c>
      <c r="S95" s="1" t="s">
        <v>45</v>
      </c>
      <c r="T95" s="1" t="s">
        <v>33</v>
      </c>
      <c r="U95" s="1" t="s">
        <v>25</v>
      </c>
      <c r="V95" s="1" t="s">
        <v>123</v>
      </c>
      <c r="Y95" s="1" t="str">
        <f t="shared" si="4"/>
        <v>до 30000</v>
      </c>
      <c r="Z95" s="1">
        <f t="shared" si="5"/>
        <v>2</v>
      </c>
    </row>
    <row r="96" spans="1:26" ht="60" x14ac:dyDescent="0.25">
      <c r="A96" s="1">
        <v>4</v>
      </c>
      <c r="B96" s="1">
        <v>151</v>
      </c>
      <c r="C96" s="1" t="s">
        <v>102</v>
      </c>
      <c r="D96" s="1" t="s">
        <v>7</v>
      </c>
      <c r="E96" s="1">
        <v>20400</v>
      </c>
      <c r="H96" s="1" t="s">
        <v>268</v>
      </c>
      <c r="I96" s="1" t="s">
        <v>91</v>
      </c>
      <c r="J96" s="1" t="s">
        <v>62</v>
      </c>
      <c r="K96" s="1" t="s">
        <v>61</v>
      </c>
      <c r="L96" s="1" t="s">
        <v>26</v>
      </c>
      <c r="M96" s="1" t="s">
        <v>36</v>
      </c>
      <c r="N96" s="1" t="s">
        <v>27</v>
      </c>
      <c r="O96" s="1" t="s">
        <v>25</v>
      </c>
      <c r="P96" s="1" t="s">
        <v>28</v>
      </c>
      <c r="Q96" s="1" t="s">
        <v>29</v>
      </c>
      <c r="R96" s="1" t="s">
        <v>120</v>
      </c>
      <c r="S96" s="1" t="s">
        <v>45</v>
      </c>
      <c r="T96" s="1" t="s">
        <v>33</v>
      </c>
      <c r="U96" s="1" t="s">
        <v>25</v>
      </c>
      <c r="V96" s="1" t="s">
        <v>35</v>
      </c>
      <c r="Y96" s="1" t="str">
        <f t="shared" si="4"/>
        <v>до 30000</v>
      </c>
      <c r="Z96" s="1">
        <f t="shared" si="5"/>
        <v>2</v>
      </c>
    </row>
    <row r="97" spans="1:26" ht="60" x14ac:dyDescent="0.25">
      <c r="A97" s="1">
        <v>4</v>
      </c>
      <c r="B97" s="1">
        <v>152</v>
      </c>
      <c r="C97" s="1" t="s">
        <v>102</v>
      </c>
      <c r="D97" s="1" t="s">
        <v>122</v>
      </c>
      <c r="E97" s="3">
        <v>17800</v>
      </c>
      <c r="H97" s="1" t="s">
        <v>268</v>
      </c>
      <c r="I97" s="1" t="s">
        <v>124</v>
      </c>
      <c r="J97" s="1" t="s">
        <v>62</v>
      </c>
      <c r="K97" s="1" t="s">
        <v>61</v>
      </c>
      <c r="L97" s="1" t="s">
        <v>26</v>
      </c>
      <c r="M97" s="1" t="s">
        <v>36</v>
      </c>
      <c r="N97" s="1" t="s">
        <v>27</v>
      </c>
      <c r="O97" s="1" t="s">
        <v>25</v>
      </c>
      <c r="P97" s="1" t="s">
        <v>28</v>
      </c>
      <c r="Q97" s="1" t="s">
        <v>29</v>
      </c>
      <c r="R97" s="1" t="s">
        <v>120</v>
      </c>
      <c r="S97" s="1" t="s">
        <v>125</v>
      </c>
      <c r="T97" s="1" t="s">
        <v>33</v>
      </c>
      <c r="U97" s="1" t="s">
        <v>25</v>
      </c>
      <c r="V97" s="1" t="s">
        <v>126</v>
      </c>
      <c r="Y97" s="1" t="str">
        <f t="shared" ref="Y97:Y116" si="6">IF(E97="", "пустая",IF(E97&lt;10000,"до 10000", IF(E97&lt;20000,"до 20000", IF(E97&lt;30000,"до 30000","более 30000"))))</f>
        <v>до 20000</v>
      </c>
      <c r="Z97" s="1">
        <f t="shared" ref="Z97:Z116" si="7">IF(E97="", -1,IF(E97&lt;10000,0, IF(E97&lt;20000,1, IF(E97&lt;30000,2,3))))</f>
        <v>1</v>
      </c>
    </row>
    <row r="98" spans="1:26" ht="60" x14ac:dyDescent="0.25">
      <c r="A98" s="1">
        <v>4</v>
      </c>
      <c r="B98" s="1">
        <v>153</v>
      </c>
      <c r="C98" s="1" t="s">
        <v>102</v>
      </c>
      <c r="D98" s="1" t="s">
        <v>113</v>
      </c>
      <c r="E98" s="3">
        <v>14100</v>
      </c>
      <c r="H98" s="1" t="s">
        <v>268</v>
      </c>
      <c r="I98" s="1" t="s">
        <v>124</v>
      </c>
      <c r="J98" s="1" t="s">
        <v>62</v>
      </c>
      <c r="K98" s="1" t="s">
        <v>61</v>
      </c>
      <c r="L98" s="1" t="s">
        <v>26</v>
      </c>
      <c r="M98" s="1" t="s">
        <v>36</v>
      </c>
      <c r="N98" s="1" t="s">
        <v>27</v>
      </c>
      <c r="O98" s="1" t="s">
        <v>25</v>
      </c>
      <c r="P98" s="1" t="s">
        <v>28</v>
      </c>
      <c r="Q98" s="1" t="s">
        <v>29</v>
      </c>
      <c r="R98" s="1" t="s">
        <v>120</v>
      </c>
      <c r="S98" s="1" t="s">
        <v>45</v>
      </c>
      <c r="T98" s="1" t="s">
        <v>33</v>
      </c>
      <c r="U98" s="1" t="s">
        <v>25</v>
      </c>
      <c r="V98" s="1" t="s">
        <v>35</v>
      </c>
      <c r="Y98" s="1" t="str">
        <f t="shared" si="6"/>
        <v>до 20000</v>
      </c>
      <c r="Z98" s="1">
        <f t="shared" si="7"/>
        <v>1</v>
      </c>
    </row>
    <row r="99" spans="1:26" ht="75" x14ac:dyDescent="0.25">
      <c r="A99" s="1">
        <v>4</v>
      </c>
      <c r="B99" s="1">
        <v>154</v>
      </c>
      <c r="C99" s="1" t="s">
        <v>99</v>
      </c>
      <c r="D99" s="1" t="s">
        <v>7</v>
      </c>
      <c r="E99" s="1">
        <v>31800</v>
      </c>
      <c r="H99" s="1" t="s">
        <v>267</v>
      </c>
      <c r="I99" s="1" t="s">
        <v>270</v>
      </c>
      <c r="J99" s="1" t="s">
        <v>48</v>
      </c>
      <c r="K99" s="1" t="s">
        <v>47</v>
      </c>
      <c r="L99" s="1" t="s">
        <v>26</v>
      </c>
      <c r="M99" s="1" t="s">
        <v>36</v>
      </c>
      <c r="N99" s="1" t="s">
        <v>27</v>
      </c>
      <c r="O99" s="1" t="s">
        <v>25</v>
      </c>
      <c r="P99" s="1" t="s">
        <v>28</v>
      </c>
      <c r="Q99" s="1" t="s">
        <v>29</v>
      </c>
      <c r="R99" s="1" t="s">
        <v>127</v>
      </c>
      <c r="S99" s="1" t="s">
        <v>125</v>
      </c>
      <c r="T99" s="1" t="s">
        <v>33</v>
      </c>
      <c r="U99" s="1" t="s">
        <v>25</v>
      </c>
      <c r="V99" s="1" t="s">
        <v>128</v>
      </c>
      <c r="Y99" s="1" t="str">
        <f t="shared" si="6"/>
        <v>более 30000</v>
      </c>
      <c r="Z99" s="1">
        <f t="shared" si="7"/>
        <v>3</v>
      </c>
    </row>
    <row r="100" spans="1:26" ht="75" x14ac:dyDescent="0.25">
      <c r="A100" s="1">
        <v>4</v>
      </c>
      <c r="B100" s="1">
        <v>155</v>
      </c>
      <c r="C100" s="1" t="s">
        <v>102</v>
      </c>
      <c r="D100" s="1" t="s">
        <v>7</v>
      </c>
      <c r="E100" s="3">
        <v>26500</v>
      </c>
      <c r="H100" s="1" t="s">
        <v>272</v>
      </c>
      <c r="I100" s="1" t="s">
        <v>270</v>
      </c>
      <c r="J100" s="1" t="s">
        <v>130</v>
      </c>
      <c r="K100" s="1" t="s">
        <v>47</v>
      </c>
      <c r="L100" s="1" t="s">
        <v>26</v>
      </c>
      <c r="M100" s="1" t="s">
        <v>36</v>
      </c>
      <c r="N100" s="1" t="s">
        <v>27</v>
      </c>
      <c r="O100" s="1" t="s">
        <v>25</v>
      </c>
      <c r="P100" s="1" t="s">
        <v>28</v>
      </c>
      <c r="Q100" s="1" t="s">
        <v>29</v>
      </c>
      <c r="R100" s="1" t="s">
        <v>127</v>
      </c>
      <c r="S100" s="1" t="s">
        <v>45</v>
      </c>
      <c r="T100" s="1" t="s">
        <v>33</v>
      </c>
      <c r="U100" s="1" t="s">
        <v>25</v>
      </c>
      <c r="V100" s="1" t="s">
        <v>129</v>
      </c>
      <c r="Y100" s="1" t="str">
        <f t="shared" si="6"/>
        <v>до 30000</v>
      </c>
      <c r="Z100" s="1">
        <f t="shared" si="7"/>
        <v>2</v>
      </c>
    </row>
    <row r="101" spans="1:26" ht="75" x14ac:dyDescent="0.25">
      <c r="A101" s="1">
        <v>4</v>
      </c>
      <c r="B101" s="1">
        <v>156</v>
      </c>
      <c r="C101" s="1" t="s">
        <v>131</v>
      </c>
      <c r="D101" s="1" t="s">
        <v>7</v>
      </c>
      <c r="E101" s="3">
        <v>33500</v>
      </c>
      <c r="H101" s="1" t="s">
        <v>272</v>
      </c>
      <c r="I101" s="1" t="s">
        <v>270</v>
      </c>
      <c r="J101" s="1" t="s">
        <v>130</v>
      </c>
      <c r="K101" s="1" t="s">
        <v>134</v>
      </c>
      <c r="L101" s="1" t="s">
        <v>26</v>
      </c>
      <c r="M101" s="1" t="s">
        <v>36</v>
      </c>
      <c r="N101" s="1" t="s">
        <v>27</v>
      </c>
      <c r="O101" s="1" t="s">
        <v>25</v>
      </c>
      <c r="P101" s="1" t="s">
        <v>28</v>
      </c>
      <c r="Q101" s="1" t="s">
        <v>29</v>
      </c>
      <c r="R101" s="1" t="s">
        <v>127</v>
      </c>
      <c r="S101" s="1" t="s">
        <v>45</v>
      </c>
      <c r="T101" s="1" t="s">
        <v>33</v>
      </c>
      <c r="U101" s="1" t="s">
        <v>25</v>
      </c>
      <c r="V101" s="1" t="s">
        <v>132</v>
      </c>
      <c r="Y101" s="1" t="str">
        <f t="shared" si="6"/>
        <v>более 30000</v>
      </c>
      <c r="Z101" s="1">
        <f t="shared" si="7"/>
        <v>3</v>
      </c>
    </row>
    <row r="102" spans="1:26" ht="75" x14ac:dyDescent="0.25">
      <c r="A102" s="1">
        <v>4</v>
      </c>
      <c r="B102" s="1">
        <v>157</v>
      </c>
      <c r="C102" s="1" t="s">
        <v>133</v>
      </c>
      <c r="D102" s="1" t="s">
        <v>7</v>
      </c>
      <c r="E102" s="1">
        <v>26900</v>
      </c>
      <c r="H102" s="1" t="s">
        <v>272</v>
      </c>
      <c r="I102" s="1" t="s">
        <v>270</v>
      </c>
      <c r="J102" s="1" t="s">
        <v>135</v>
      </c>
      <c r="K102" s="1" t="s">
        <v>134</v>
      </c>
      <c r="L102" s="1" t="s">
        <v>26</v>
      </c>
      <c r="M102" s="1" t="s">
        <v>36</v>
      </c>
      <c r="N102" s="1" t="s">
        <v>27</v>
      </c>
      <c r="O102" s="1" t="s">
        <v>25</v>
      </c>
      <c r="P102" s="1" t="s">
        <v>28</v>
      </c>
      <c r="Q102" s="1" t="s">
        <v>29</v>
      </c>
      <c r="R102" s="1" t="s">
        <v>30</v>
      </c>
      <c r="S102" s="1" t="s">
        <v>31</v>
      </c>
      <c r="T102" s="1" t="s">
        <v>33</v>
      </c>
      <c r="U102" s="1" t="s">
        <v>25</v>
      </c>
      <c r="V102" s="1" t="s">
        <v>34</v>
      </c>
      <c r="Y102" s="1" t="str">
        <f t="shared" si="6"/>
        <v>до 30000</v>
      </c>
      <c r="Z102" s="1">
        <f t="shared" si="7"/>
        <v>2</v>
      </c>
    </row>
    <row r="103" spans="1:26" ht="60" x14ac:dyDescent="0.25">
      <c r="A103" s="1">
        <v>4</v>
      </c>
      <c r="B103" s="1">
        <v>171</v>
      </c>
      <c r="C103" s="1" t="s">
        <v>99</v>
      </c>
      <c r="E103" s="3">
        <v>27500</v>
      </c>
      <c r="H103" s="1" t="s">
        <v>268</v>
      </c>
      <c r="I103" s="1" t="s">
        <v>124</v>
      </c>
      <c r="J103" s="1" t="s">
        <v>62</v>
      </c>
      <c r="K103" s="1" t="s">
        <v>61</v>
      </c>
      <c r="L103" s="1" t="s">
        <v>26</v>
      </c>
      <c r="M103" s="1" t="s">
        <v>36</v>
      </c>
      <c r="N103" s="1" t="s">
        <v>27</v>
      </c>
      <c r="O103" s="1" t="s">
        <v>25</v>
      </c>
      <c r="P103" s="1" t="s">
        <v>28</v>
      </c>
      <c r="Q103" s="1" t="s">
        <v>29</v>
      </c>
      <c r="R103" s="1" t="s">
        <v>56</v>
      </c>
      <c r="S103" s="1" t="s">
        <v>45</v>
      </c>
      <c r="T103" s="1" t="s">
        <v>33</v>
      </c>
      <c r="U103" s="1" t="s">
        <v>25</v>
      </c>
      <c r="V103" s="1" t="s">
        <v>123</v>
      </c>
      <c r="Y103" s="1" t="str">
        <f t="shared" si="6"/>
        <v>до 30000</v>
      </c>
      <c r="Z103" s="1">
        <f t="shared" si="7"/>
        <v>2</v>
      </c>
    </row>
    <row r="104" spans="1:26" ht="60" x14ac:dyDescent="0.25">
      <c r="A104" s="1">
        <v>4</v>
      </c>
      <c r="B104" s="1">
        <v>172</v>
      </c>
      <c r="C104" s="1" t="s">
        <v>101</v>
      </c>
      <c r="E104" s="3">
        <v>30500</v>
      </c>
      <c r="H104" s="1" t="s">
        <v>268</v>
      </c>
      <c r="I104" s="1" t="s">
        <v>91</v>
      </c>
      <c r="J104" s="1" t="s">
        <v>62</v>
      </c>
      <c r="K104" s="1" t="s">
        <v>61</v>
      </c>
      <c r="L104" s="1" t="s">
        <v>40</v>
      </c>
      <c r="M104" s="1" t="s">
        <v>36</v>
      </c>
      <c r="N104" s="1" t="s">
        <v>27</v>
      </c>
      <c r="O104" s="1" t="s">
        <v>25</v>
      </c>
      <c r="P104" s="1" t="s">
        <v>28</v>
      </c>
      <c r="Q104" s="1" t="s">
        <v>29</v>
      </c>
      <c r="R104" s="1" t="s">
        <v>121</v>
      </c>
      <c r="S104" s="1" t="s">
        <v>45</v>
      </c>
      <c r="T104" s="1" t="s">
        <v>33</v>
      </c>
      <c r="U104" s="1" t="s">
        <v>25</v>
      </c>
      <c r="V104" s="1" t="s">
        <v>123</v>
      </c>
      <c r="Y104" s="1" t="str">
        <f t="shared" si="6"/>
        <v>более 30000</v>
      </c>
      <c r="Z104" s="1">
        <f t="shared" si="7"/>
        <v>3</v>
      </c>
    </row>
    <row r="105" spans="1:26" ht="60" x14ac:dyDescent="0.25">
      <c r="A105" s="1">
        <v>4</v>
      </c>
      <c r="B105" s="1">
        <v>173</v>
      </c>
      <c r="C105" s="1" t="s">
        <v>140</v>
      </c>
      <c r="E105" s="1">
        <v>15900</v>
      </c>
      <c r="H105" s="1" t="s">
        <v>268</v>
      </c>
      <c r="I105" s="1" t="s">
        <v>91</v>
      </c>
      <c r="J105" s="1" t="s">
        <v>55</v>
      </c>
      <c r="K105" s="1" t="s">
        <v>61</v>
      </c>
      <c r="L105" s="1" t="s">
        <v>26</v>
      </c>
      <c r="M105" s="1" t="s">
        <v>36</v>
      </c>
      <c r="N105" s="1" t="s">
        <v>27</v>
      </c>
      <c r="O105" s="1" t="s">
        <v>25</v>
      </c>
      <c r="P105" s="1" t="s">
        <v>28</v>
      </c>
      <c r="Q105" s="1" t="s">
        <v>29</v>
      </c>
      <c r="R105" s="1" t="s">
        <v>176</v>
      </c>
      <c r="S105" s="1" t="s">
        <v>125</v>
      </c>
      <c r="T105" s="1" t="s">
        <v>33</v>
      </c>
      <c r="U105" s="1" t="s">
        <v>25</v>
      </c>
      <c r="V105" s="1" t="s">
        <v>144</v>
      </c>
      <c r="Y105" s="1" t="str">
        <f t="shared" si="6"/>
        <v>до 20000</v>
      </c>
      <c r="Z105" s="1">
        <f t="shared" si="7"/>
        <v>1</v>
      </c>
    </row>
    <row r="106" spans="1:26" ht="60" x14ac:dyDescent="0.25">
      <c r="A106" s="1">
        <v>4</v>
      </c>
      <c r="B106" s="1">
        <v>174</v>
      </c>
      <c r="C106" s="1" t="s">
        <v>140</v>
      </c>
      <c r="D106" s="1" t="s">
        <v>32</v>
      </c>
      <c r="E106" s="1">
        <v>14800</v>
      </c>
      <c r="H106" s="1" t="s">
        <v>268</v>
      </c>
      <c r="I106" s="1" t="s">
        <v>91</v>
      </c>
      <c r="J106" s="1" t="s">
        <v>55</v>
      </c>
      <c r="K106" s="1" t="s">
        <v>61</v>
      </c>
      <c r="L106" s="1" t="s">
        <v>26</v>
      </c>
      <c r="M106" s="1" t="s">
        <v>36</v>
      </c>
      <c r="N106" s="1" t="s">
        <v>27</v>
      </c>
      <c r="O106" s="1" t="s">
        <v>25</v>
      </c>
      <c r="P106" s="1" t="s">
        <v>28</v>
      </c>
      <c r="Q106" s="1" t="s">
        <v>29</v>
      </c>
      <c r="R106" s="1" t="s">
        <v>121</v>
      </c>
      <c r="S106" s="1" t="s">
        <v>177</v>
      </c>
      <c r="T106" s="1" t="s">
        <v>33</v>
      </c>
      <c r="U106" s="1" t="s">
        <v>25</v>
      </c>
      <c r="V106" s="1" t="s">
        <v>178</v>
      </c>
      <c r="Y106" s="1" t="str">
        <f t="shared" si="6"/>
        <v>до 20000</v>
      </c>
      <c r="Z106" s="1">
        <f t="shared" si="7"/>
        <v>1</v>
      </c>
    </row>
    <row r="107" spans="1:26" ht="60" x14ac:dyDescent="0.25">
      <c r="A107" s="1">
        <v>4</v>
      </c>
      <c r="B107" s="1">
        <v>188</v>
      </c>
      <c r="C107" s="1" t="s">
        <v>102</v>
      </c>
      <c r="D107" s="1" t="s">
        <v>113</v>
      </c>
      <c r="E107" s="1">
        <v>16800</v>
      </c>
      <c r="H107" s="1" t="s">
        <v>268</v>
      </c>
      <c r="I107" s="1" t="s">
        <v>124</v>
      </c>
      <c r="J107" s="1" t="s">
        <v>194</v>
      </c>
      <c r="K107" s="1" t="s">
        <v>193</v>
      </c>
      <c r="L107" s="1" t="s">
        <v>26</v>
      </c>
      <c r="M107" s="1" t="s">
        <v>36</v>
      </c>
      <c r="N107" s="1" t="s">
        <v>27</v>
      </c>
      <c r="O107" s="1" t="s">
        <v>25</v>
      </c>
      <c r="P107" s="1" t="s">
        <v>28</v>
      </c>
      <c r="Q107" s="1" t="s">
        <v>29</v>
      </c>
      <c r="R107" s="1" t="s">
        <v>121</v>
      </c>
      <c r="S107" s="1" t="s">
        <v>45</v>
      </c>
      <c r="T107" s="1" t="s">
        <v>33</v>
      </c>
      <c r="U107" s="1" t="s">
        <v>25</v>
      </c>
      <c r="V107" s="1" t="s">
        <v>63</v>
      </c>
      <c r="Y107" s="1" t="str">
        <f t="shared" si="6"/>
        <v>до 20000</v>
      </c>
      <c r="Z107" s="1">
        <f t="shared" si="7"/>
        <v>1</v>
      </c>
    </row>
    <row r="108" spans="1:26" ht="60" x14ac:dyDescent="0.25">
      <c r="A108" s="1">
        <v>5</v>
      </c>
      <c r="B108" s="1">
        <v>114</v>
      </c>
      <c r="C108" s="1" t="s">
        <v>2</v>
      </c>
      <c r="D108" s="1" t="s">
        <v>32</v>
      </c>
      <c r="E108" s="1">
        <v>26900</v>
      </c>
      <c r="F108" s="1" t="s">
        <v>25</v>
      </c>
      <c r="G108" s="1" t="s">
        <v>25</v>
      </c>
      <c r="H108" s="1" t="s">
        <v>268</v>
      </c>
      <c r="I108" s="1" t="s">
        <v>91</v>
      </c>
      <c r="J108" s="1" t="s">
        <v>49</v>
      </c>
      <c r="K108" s="1" t="s">
        <v>50</v>
      </c>
      <c r="L108" s="1" t="s">
        <v>26</v>
      </c>
      <c r="M108" s="1" t="s">
        <v>37</v>
      </c>
      <c r="N108" s="1" t="s">
        <v>27</v>
      </c>
      <c r="O108" s="1" t="s">
        <v>25</v>
      </c>
      <c r="P108" s="1" t="s">
        <v>28</v>
      </c>
      <c r="Q108" s="1" t="s">
        <v>29</v>
      </c>
      <c r="R108" s="1" t="s">
        <v>30</v>
      </c>
      <c r="S108" s="1" t="s">
        <v>45</v>
      </c>
      <c r="T108" s="1" t="s">
        <v>33</v>
      </c>
      <c r="U108" s="1" t="s">
        <v>25</v>
      </c>
      <c r="V108" s="1" t="s">
        <v>35</v>
      </c>
      <c r="Y108" s="1" t="str">
        <f t="shared" si="6"/>
        <v>до 30000</v>
      </c>
      <c r="Z108" s="1">
        <f t="shared" si="7"/>
        <v>2</v>
      </c>
    </row>
    <row r="109" spans="1:26" ht="60" x14ac:dyDescent="0.25">
      <c r="A109" s="1">
        <v>5</v>
      </c>
      <c r="B109" s="1">
        <v>116</v>
      </c>
      <c r="C109" s="1" t="s">
        <v>44</v>
      </c>
      <c r="D109" s="1" t="s">
        <v>32</v>
      </c>
      <c r="E109" s="1">
        <v>44500</v>
      </c>
      <c r="F109" s="1">
        <v>41500</v>
      </c>
      <c r="G109" s="1" t="s">
        <v>25</v>
      </c>
      <c r="H109" s="1" t="s">
        <v>268</v>
      </c>
      <c r="I109" s="1" t="s">
        <v>91</v>
      </c>
      <c r="J109" s="1" t="s">
        <v>53</v>
      </c>
      <c r="K109" s="1" t="s">
        <v>50</v>
      </c>
      <c r="L109" s="1" t="s">
        <v>26</v>
      </c>
      <c r="M109" s="1" t="s">
        <v>37</v>
      </c>
      <c r="N109" s="1" t="s">
        <v>27</v>
      </c>
      <c r="O109" s="1" t="s">
        <v>25</v>
      </c>
      <c r="P109" s="1" t="s">
        <v>28</v>
      </c>
      <c r="Q109" s="1" t="s">
        <v>29</v>
      </c>
      <c r="R109" s="1" t="s">
        <v>41</v>
      </c>
      <c r="S109" s="1" t="s">
        <v>45</v>
      </c>
      <c r="T109" s="1" t="s">
        <v>33</v>
      </c>
      <c r="U109" s="1" t="s">
        <v>25</v>
      </c>
      <c r="V109" s="1" t="s">
        <v>46</v>
      </c>
      <c r="Y109" s="1" t="str">
        <f t="shared" si="6"/>
        <v>более 30000</v>
      </c>
      <c r="Z109" s="1">
        <f t="shared" si="7"/>
        <v>3</v>
      </c>
    </row>
    <row r="110" spans="1:26" ht="60" x14ac:dyDescent="0.25">
      <c r="A110" s="1">
        <v>5</v>
      </c>
      <c r="B110" s="1">
        <v>118</v>
      </c>
      <c r="C110" s="1" t="s">
        <v>58</v>
      </c>
      <c r="D110" s="1" t="s">
        <v>32</v>
      </c>
      <c r="E110" s="3">
        <v>32400</v>
      </c>
      <c r="F110" s="1" t="s">
        <v>25</v>
      </c>
      <c r="G110" s="1" t="s">
        <v>25</v>
      </c>
      <c r="H110" s="1" t="s">
        <v>268</v>
      </c>
      <c r="I110" s="1" t="s">
        <v>270</v>
      </c>
      <c r="J110" s="1" t="s">
        <v>62</v>
      </c>
      <c r="K110" s="1" t="s">
        <v>61</v>
      </c>
      <c r="L110" s="1" t="s">
        <v>26</v>
      </c>
      <c r="M110" s="1" t="s">
        <v>37</v>
      </c>
      <c r="N110" s="1" t="s">
        <v>27</v>
      </c>
      <c r="O110" s="1" t="s">
        <v>25</v>
      </c>
      <c r="P110" s="1" t="s">
        <v>28</v>
      </c>
      <c r="Q110" s="1" t="s">
        <v>29</v>
      </c>
      <c r="R110" s="1" t="s">
        <v>56</v>
      </c>
      <c r="S110" s="1" t="s">
        <v>45</v>
      </c>
      <c r="T110" s="1" t="s">
        <v>33</v>
      </c>
      <c r="U110" s="1" t="s">
        <v>25</v>
      </c>
      <c r="V110" s="1" t="s">
        <v>35</v>
      </c>
      <c r="Y110" s="1" t="str">
        <f t="shared" si="6"/>
        <v>более 30000</v>
      </c>
      <c r="Z110" s="1">
        <f t="shared" si="7"/>
        <v>3</v>
      </c>
    </row>
    <row r="111" spans="1:26" ht="60" x14ac:dyDescent="0.25">
      <c r="A111" s="1">
        <v>5</v>
      </c>
      <c r="B111" s="1">
        <v>119</v>
      </c>
      <c r="C111" s="1" t="s">
        <v>59</v>
      </c>
      <c r="D111" s="1" t="s">
        <v>32</v>
      </c>
      <c r="E111" s="1" t="s">
        <v>60</v>
      </c>
      <c r="F111" s="1" t="s">
        <v>25</v>
      </c>
      <c r="G111" s="1" t="s">
        <v>25</v>
      </c>
      <c r="H111" s="1" t="s">
        <v>268</v>
      </c>
      <c r="I111" s="1" t="s">
        <v>91</v>
      </c>
      <c r="J111" s="1" t="s">
        <v>62</v>
      </c>
      <c r="K111" s="1" t="s">
        <v>61</v>
      </c>
      <c r="L111" s="1" t="s">
        <v>26</v>
      </c>
      <c r="M111" s="1" t="s">
        <v>37</v>
      </c>
      <c r="N111" s="1" t="s">
        <v>27</v>
      </c>
      <c r="O111" s="1" t="s">
        <v>25</v>
      </c>
      <c r="P111" s="1" t="s">
        <v>28</v>
      </c>
      <c r="Q111" s="1" t="s">
        <v>29</v>
      </c>
      <c r="R111" s="1" t="s">
        <v>56</v>
      </c>
      <c r="S111" s="1" t="s">
        <v>45</v>
      </c>
      <c r="T111" s="1" t="s">
        <v>33</v>
      </c>
      <c r="U111" s="1" t="s">
        <v>25</v>
      </c>
      <c r="V111" s="1" t="s">
        <v>63</v>
      </c>
      <c r="Y111" s="1" t="str">
        <f t="shared" si="6"/>
        <v>более 30000</v>
      </c>
      <c r="Z111" s="1">
        <f t="shared" si="7"/>
        <v>3</v>
      </c>
    </row>
    <row r="112" spans="1:26" ht="60" x14ac:dyDescent="0.25">
      <c r="A112" s="1">
        <v>5</v>
      </c>
      <c r="B112" s="1">
        <v>120</v>
      </c>
      <c r="C112" s="1" t="s">
        <v>59</v>
      </c>
      <c r="D112" s="1" t="s">
        <v>32</v>
      </c>
      <c r="E112" s="3">
        <v>23800</v>
      </c>
      <c r="F112" s="1" t="s">
        <v>25</v>
      </c>
      <c r="G112" s="1" t="s">
        <v>25</v>
      </c>
      <c r="H112" s="1" t="s">
        <v>268</v>
      </c>
      <c r="I112" s="1" t="s">
        <v>270</v>
      </c>
      <c r="J112" s="1" t="s">
        <v>64</v>
      </c>
      <c r="K112" s="1" t="s">
        <v>65</v>
      </c>
      <c r="L112" s="1" t="s">
        <v>26</v>
      </c>
      <c r="M112" s="1" t="s">
        <v>37</v>
      </c>
      <c r="N112" s="1" t="s">
        <v>27</v>
      </c>
      <c r="O112" s="1" t="s">
        <v>25</v>
      </c>
      <c r="P112" s="1" t="s">
        <v>28</v>
      </c>
      <c r="Q112" s="1" t="s">
        <v>29</v>
      </c>
      <c r="R112" s="1" t="s">
        <v>56</v>
      </c>
      <c r="S112" s="1" t="s">
        <v>45</v>
      </c>
      <c r="T112" s="1" t="s">
        <v>33</v>
      </c>
      <c r="U112" s="1" t="s">
        <v>25</v>
      </c>
      <c r="V112" s="1" t="s">
        <v>63</v>
      </c>
      <c r="Y112" s="1" t="str">
        <f t="shared" si="6"/>
        <v>до 30000</v>
      </c>
      <c r="Z112" s="1">
        <f t="shared" si="7"/>
        <v>2</v>
      </c>
    </row>
    <row r="113" spans="1:26" ht="60" x14ac:dyDescent="0.25">
      <c r="A113" s="1">
        <v>5</v>
      </c>
      <c r="B113" s="1">
        <v>142</v>
      </c>
      <c r="C113" s="1" t="s">
        <v>99</v>
      </c>
      <c r="D113" s="1" t="s">
        <v>32</v>
      </c>
      <c r="E113" s="1">
        <v>36800</v>
      </c>
      <c r="H113" s="1" t="s">
        <v>268</v>
      </c>
      <c r="I113" s="1" t="s">
        <v>91</v>
      </c>
      <c r="J113" s="1" t="s">
        <v>62</v>
      </c>
      <c r="K113" s="1" t="s">
        <v>73</v>
      </c>
      <c r="L113" s="1" t="s">
        <v>26</v>
      </c>
      <c r="M113" s="1" t="s">
        <v>37</v>
      </c>
      <c r="N113" s="1" t="s">
        <v>27</v>
      </c>
      <c r="O113" s="1" t="s">
        <v>25</v>
      </c>
      <c r="P113" s="1" t="s">
        <v>28</v>
      </c>
      <c r="Q113" s="1" t="s">
        <v>29</v>
      </c>
      <c r="R113" s="1" t="s">
        <v>30</v>
      </c>
      <c r="S113" s="1" t="s">
        <v>45</v>
      </c>
      <c r="T113" s="1" t="s">
        <v>33</v>
      </c>
      <c r="U113" s="1" t="s">
        <v>25</v>
      </c>
      <c r="V113" s="1" t="s">
        <v>100</v>
      </c>
      <c r="Y113" s="1" t="str">
        <f t="shared" si="6"/>
        <v>более 30000</v>
      </c>
      <c r="Z113" s="1">
        <f t="shared" si="7"/>
        <v>3</v>
      </c>
    </row>
    <row r="114" spans="1:26" ht="60" x14ac:dyDescent="0.25">
      <c r="A114" s="1">
        <v>5</v>
      </c>
      <c r="B114" s="1">
        <v>143</v>
      </c>
      <c r="C114" s="1" t="s">
        <v>101</v>
      </c>
      <c r="D114" s="1" t="s">
        <v>32</v>
      </c>
      <c r="E114" s="1">
        <v>42800</v>
      </c>
      <c r="H114" s="1" t="s">
        <v>268</v>
      </c>
      <c r="I114" s="1" t="s">
        <v>91</v>
      </c>
      <c r="J114" s="1" t="s">
        <v>62</v>
      </c>
      <c r="K114" s="1" t="s">
        <v>61</v>
      </c>
      <c r="L114" s="1" t="s">
        <v>40</v>
      </c>
      <c r="M114" s="1" t="s">
        <v>37</v>
      </c>
      <c r="N114" s="1" t="s">
        <v>27</v>
      </c>
      <c r="O114" s="1" t="s">
        <v>25</v>
      </c>
      <c r="P114" s="1" t="s">
        <v>28</v>
      </c>
      <c r="Q114" s="1" t="s">
        <v>29</v>
      </c>
      <c r="R114" s="1" t="s">
        <v>30</v>
      </c>
      <c r="S114" s="1" t="s">
        <v>45</v>
      </c>
      <c r="T114" s="1" t="s">
        <v>33</v>
      </c>
      <c r="U114" s="1" t="s">
        <v>25</v>
      </c>
      <c r="V114" s="1" t="s">
        <v>103</v>
      </c>
      <c r="Y114" s="1" t="str">
        <f t="shared" si="6"/>
        <v>более 30000</v>
      </c>
      <c r="Z114" s="1">
        <f t="shared" si="7"/>
        <v>3</v>
      </c>
    </row>
    <row r="115" spans="1:26" ht="60" x14ac:dyDescent="0.25">
      <c r="A115" s="1">
        <v>5</v>
      </c>
      <c r="B115" s="1">
        <v>208</v>
      </c>
      <c r="C115" s="1" t="s">
        <v>102</v>
      </c>
      <c r="E115" s="1">
        <v>21500</v>
      </c>
      <c r="H115" s="1" t="s">
        <v>268</v>
      </c>
      <c r="I115" s="1" t="s">
        <v>91</v>
      </c>
      <c r="J115" s="1" t="s">
        <v>62</v>
      </c>
      <c r="K115" s="1" t="s">
        <v>81</v>
      </c>
      <c r="L115" s="1" t="s">
        <v>40</v>
      </c>
      <c r="M115" s="1" t="s">
        <v>37</v>
      </c>
      <c r="N115" s="1" t="s">
        <v>27</v>
      </c>
      <c r="O115" s="1" t="s">
        <v>25</v>
      </c>
      <c r="P115" s="1" t="s">
        <v>28</v>
      </c>
      <c r="Q115" s="1" t="s">
        <v>29</v>
      </c>
      <c r="R115" s="1" t="s">
        <v>121</v>
      </c>
      <c r="S115" s="1" t="s">
        <v>45</v>
      </c>
      <c r="T115" s="1" t="s">
        <v>33</v>
      </c>
      <c r="U115" s="1" t="s">
        <v>25</v>
      </c>
      <c r="V115" s="1" t="s">
        <v>63</v>
      </c>
      <c r="Y115" s="1" t="str">
        <f t="shared" si="6"/>
        <v>до 30000</v>
      </c>
      <c r="Z115" s="1">
        <f t="shared" si="7"/>
        <v>2</v>
      </c>
    </row>
    <row r="116" spans="1:26" ht="60" x14ac:dyDescent="0.25">
      <c r="A116" s="1">
        <v>5</v>
      </c>
      <c r="B116" s="1">
        <v>251</v>
      </c>
      <c r="C116" s="1" t="s">
        <v>136</v>
      </c>
      <c r="D116" s="1" t="s">
        <v>32</v>
      </c>
      <c r="E116" s="1">
        <v>32600</v>
      </c>
      <c r="H116" s="1" t="s">
        <v>268</v>
      </c>
      <c r="I116" s="1" t="s">
        <v>91</v>
      </c>
      <c r="J116" s="1" t="s">
        <v>64</v>
      </c>
      <c r="K116" s="1" t="s">
        <v>61</v>
      </c>
      <c r="L116" s="1" t="s">
        <v>26</v>
      </c>
      <c r="M116" s="1" t="s">
        <v>37</v>
      </c>
      <c r="N116" s="1" t="s">
        <v>27</v>
      </c>
      <c r="O116" s="1" t="s">
        <v>25</v>
      </c>
      <c r="P116" s="1" t="s">
        <v>28</v>
      </c>
      <c r="Q116" s="1" t="s">
        <v>29</v>
      </c>
      <c r="R116" s="1" t="s">
        <v>30</v>
      </c>
      <c r="S116" s="1" t="s">
        <v>45</v>
      </c>
      <c r="T116" s="1" t="s">
        <v>33</v>
      </c>
      <c r="U116" s="1" t="s">
        <v>25</v>
      </c>
      <c r="V116" s="1" t="s">
        <v>245</v>
      </c>
      <c r="Y116" s="1" t="str">
        <f t="shared" si="6"/>
        <v>более 30000</v>
      </c>
      <c r="Z116" s="1">
        <f t="shared" si="7"/>
        <v>3</v>
      </c>
    </row>
    <row r="117" spans="1:26" ht="63" x14ac:dyDescent="0.25">
      <c r="C117" s="1" t="s">
        <v>0</v>
      </c>
      <c r="D117" s="1" t="s">
        <v>3</v>
      </c>
      <c r="E117" s="1" t="s">
        <v>4</v>
      </c>
      <c r="F117" s="1" t="s">
        <v>5</v>
      </c>
      <c r="G117" s="1" t="s">
        <v>6</v>
      </c>
      <c r="H117" s="1" t="s">
        <v>8</v>
      </c>
      <c r="I117" s="1" t="s">
        <v>9</v>
      </c>
      <c r="J117" s="1" t="s">
        <v>10</v>
      </c>
      <c r="K117" s="1" t="s">
        <v>11</v>
      </c>
      <c r="L117" s="2" t="s">
        <v>12</v>
      </c>
      <c r="M117" s="1" t="s">
        <v>13</v>
      </c>
      <c r="N117" s="1" t="s">
        <v>14</v>
      </c>
      <c r="O117" s="1" t="s">
        <v>15</v>
      </c>
      <c r="P117" s="1" t="s">
        <v>16</v>
      </c>
      <c r="Q117" s="1" t="s">
        <v>17</v>
      </c>
      <c r="R117" s="1" t="s">
        <v>18</v>
      </c>
      <c r="S117" s="1" t="s">
        <v>19</v>
      </c>
      <c r="T117" s="1" t="s">
        <v>20</v>
      </c>
      <c r="U117" s="1" t="s">
        <v>21</v>
      </c>
      <c r="V117" s="1" t="s">
        <v>22</v>
      </c>
      <c r="W117" s="1" t="s">
        <v>23</v>
      </c>
      <c r="X117" s="1" t="s">
        <v>24</v>
      </c>
    </row>
  </sheetData>
  <sortState xmlns:xlrd2="http://schemas.microsoft.com/office/spreadsheetml/2017/richdata2" ref="A1:Z117">
    <sortCondition ref="A2:A117"/>
  </sortState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E08B-54E1-4605-B28B-C5E436B2C652}">
  <dimension ref="A1:K7"/>
  <sheetViews>
    <sheetView tabSelected="1" workbookViewId="0">
      <selection activeCell="K7" sqref="K7"/>
    </sheetView>
  </sheetViews>
  <sheetFormatPr defaultRowHeight="15" x14ac:dyDescent="0.25"/>
  <cols>
    <col min="1" max="1" width="9.140625" customWidth="1"/>
    <col min="2" max="2" width="16" customWidth="1"/>
    <col min="3" max="3" width="12.5703125" customWidth="1"/>
    <col min="4" max="4" width="18.7109375" customWidth="1"/>
    <col min="5" max="6" width="14.140625" customWidth="1"/>
    <col min="7" max="7" width="13.140625" customWidth="1"/>
    <col min="8" max="8" width="14.140625" customWidth="1"/>
    <col min="9" max="9" width="17.42578125" customWidth="1"/>
    <col min="10" max="10" width="16.42578125" customWidth="1"/>
    <col min="11" max="11" width="17.42578125" customWidth="1"/>
  </cols>
  <sheetData>
    <row r="1" spans="1:11" ht="31.5" customHeight="1" x14ac:dyDescent="0.25">
      <c r="A1" s="12" t="s">
        <v>314</v>
      </c>
      <c r="B1" s="12" t="s">
        <v>312</v>
      </c>
      <c r="C1" s="12" t="s">
        <v>313</v>
      </c>
      <c r="D1" s="12" t="s">
        <v>310</v>
      </c>
      <c r="E1" s="12" t="s">
        <v>311</v>
      </c>
      <c r="F1" s="12" t="s">
        <v>309</v>
      </c>
      <c r="G1" s="12" t="s">
        <v>308</v>
      </c>
      <c r="H1" s="12" t="s">
        <v>307</v>
      </c>
      <c r="I1" s="12" t="s">
        <v>306</v>
      </c>
      <c r="J1" s="12" t="s">
        <v>304</v>
      </c>
      <c r="K1" s="12" t="s">
        <v>305</v>
      </c>
    </row>
    <row r="2" spans="1:11" ht="60" x14ac:dyDescent="0.25">
      <c r="A2" s="1">
        <v>1</v>
      </c>
      <c r="B2" s="1" t="s">
        <v>96</v>
      </c>
      <c r="C2" s="1">
        <v>24000</v>
      </c>
      <c r="D2" s="1" t="s">
        <v>268</v>
      </c>
      <c r="E2" s="1" t="s">
        <v>108</v>
      </c>
      <c r="F2" s="1" t="s">
        <v>81</v>
      </c>
      <c r="G2" s="1" t="s">
        <v>26</v>
      </c>
      <c r="H2" s="1" t="s">
        <v>165</v>
      </c>
      <c r="I2" s="1" t="s">
        <v>110</v>
      </c>
      <c r="J2" s="1" t="s">
        <v>218</v>
      </c>
      <c r="K2" s="1" t="s">
        <v>217</v>
      </c>
    </row>
    <row r="3" spans="1:11" ht="75" x14ac:dyDescent="0.25">
      <c r="A3" s="1">
        <v>1</v>
      </c>
      <c r="B3" s="1" t="s">
        <v>96</v>
      </c>
      <c r="C3" s="1">
        <v>22000</v>
      </c>
      <c r="D3" s="1" t="s">
        <v>268</v>
      </c>
      <c r="E3" s="1" t="s">
        <v>282</v>
      </c>
      <c r="F3" s="1" t="s">
        <v>81</v>
      </c>
      <c r="G3" s="1" t="s">
        <v>26</v>
      </c>
      <c r="H3" s="1" t="s">
        <v>165</v>
      </c>
      <c r="I3" s="1" t="s">
        <v>219</v>
      </c>
      <c r="J3" s="1" t="s">
        <v>218</v>
      </c>
      <c r="K3" s="1" t="s">
        <v>220</v>
      </c>
    </row>
    <row r="4" spans="1:11" ht="45" x14ac:dyDescent="0.25">
      <c r="A4" s="1">
        <v>1</v>
      </c>
      <c r="B4" s="1" t="s">
        <v>147</v>
      </c>
      <c r="C4" s="1">
        <v>20900</v>
      </c>
      <c r="D4" s="1" t="s">
        <v>267</v>
      </c>
      <c r="E4" s="1" t="s">
        <v>108</v>
      </c>
      <c r="F4" s="1" t="s">
        <v>225</v>
      </c>
      <c r="G4" s="1" t="s">
        <v>26</v>
      </c>
      <c r="H4" s="1" t="s">
        <v>165</v>
      </c>
      <c r="I4" s="1" t="s">
        <v>110</v>
      </c>
      <c r="J4" s="1" t="s">
        <v>218</v>
      </c>
      <c r="K4" s="1" t="s">
        <v>228</v>
      </c>
    </row>
    <row r="6" spans="1:11" ht="30" x14ac:dyDescent="0.25">
      <c r="A6" s="1">
        <v>2</v>
      </c>
      <c r="B6" s="1" t="s">
        <v>66</v>
      </c>
      <c r="C6" s="1">
        <v>2500</v>
      </c>
      <c r="D6" s="1" t="s">
        <v>267</v>
      </c>
      <c r="E6" s="1" t="s">
        <v>281</v>
      </c>
      <c r="F6" s="1" t="s">
        <v>79</v>
      </c>
      <c r="G6" s="1" t="s">
        <v>78</v>
      </c>
      <c r="H6" s="1" t="s">
        <v>36</v>
      </c>
      <c r="I6" s="1" t="s">
        <v>28</v>
      </c>
      <c r="J6" s="1" t="s">
        <v>41</v>
      </c>
      <c r="K6" s="1" t="s">
        <v>46</v>
      </c>
    </row>
    <row r="7" spans="1:11" ht="30" x14ac:dyDescent="0.25">
      <c r="A7" s="1">
        <v>2</v>
      </c>
      <c r="B7" s="1" t="s">
        <v>66</v>
      </c>
      <c r="C7" s="1">
        <v>7500</v>
      </c>
      <c r="D7" s="1" t="s">
        <v>268</v>
      </c>
      <c r="E7" s="1" t="s">
        <v>62</v>
      </c>
      <c r="F7" s="1" t="s">
        <v>71</v>
      </c>
      <c r="G7" s="1" t="s">
        <v>80</v>
      </c>
      <c r="H7" s="1" t="s">
        <v>36</v>
      </c>
      <c r="I7" s="1" t="s">
        <v>28</v>
      </c>
      <c r="J7" s="1" t="s">
        <v>41</v>
      </c>
      <c r="K7" s="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A8D5-7804-48E3-94E3-35260C4ADDCC}">
  <dimension ref="A1:AF117"/>
  <sheetViews>
    <sheetView zoomScale="115" zoomScaleNormal="115" workbookViewId="0">
      <selection activeCell="N1" sqref="N1"/>
    </sheetView>
  </sheetViews>
  <sheetFormatPr defaultRowHeight="15" x14ac:dyDescent="0.25"/>
  <cols>
    <col min="2" max="15" width="2.28515625" bestFit="1" customWidth="1"/>
    <col min="16" max="32" width="4" bestFit="1" customWidth="1"/>
  </cols>
  <sheetData>
    <row r="1" spans="1:32" x14ac:dyDescent="0.25">
      <c r="A1" s="11"/>
      <c r="B1" s="5" t="s">
        <v>283</v>
      </c>
      <c r="C1" s="5" t="s">
        <v>284</v>
      </c>
      <c r="D1" s="5" t="s">
        <v>286</v>
      </c>
      <c r="E1" s="5" t="s">
        <v>244</v>
      </c>
      <c r="F1" s="5" t="s">
        <v>287</v>
      </c>
      <c r="G1" s="5" t="s">
        <v>288</v>
      </c>
      <c r="H1" s="5" t="s">
        <v>199</v>
      </c>
      <c r="I1" s="5" t="s">
        <v>289</v>
      </c>
      <c r="J1" s="5" t="s">
        <v>290</v>
      </c>
      <c r="K1" s="5" t="s">
        <v>291</v>
      </c>
      <c r="L1" s="5" t="s">
        <v>73</v>
      </c>
      <c r="M1" s="5" t="s">
        <v>292</v>
      </c>
      <c r="N1" s="5" t="s">
        <v>241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/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/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/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/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/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/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/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/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/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/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5"/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5"/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25">
      <c r="A19" s="5"/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25">
      <c r="A20" s="5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5">
      <c r="A21" s="5"/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A22" s="5"/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A23" s="5"/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"/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"/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"/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"/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"/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1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"/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"/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5"/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5"/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"/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"/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"/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</v>
      </c>
      <c r="H35" s="7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"/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1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"/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"/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"/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1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"/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"/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"/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"/>
      <c r="B43" s="7">
        <v>0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"/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5"/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5"/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5"/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5"/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5"/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1</v>
      </c>
      <c r="H49" s="7">
        <v>1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5"/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5"/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5"/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5"/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1</v>
      </c>
      <c r="H53" s="7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5"/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5"/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5"/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5"/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5"/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5"/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5"/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5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1</v>
      </c>
      <c r="H61" s="7">
        <v>1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5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1</v>
      </c>
      <c r="I62" s="7">
        <v>0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5"/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5"/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5"/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5"/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5"/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1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5"/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1</v>
      </c>
      <c r="M68" s="7">
        <v>0</v>
      </c>
      <c r="N68" s="7"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5"/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5"/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1</v>
      </c>
      <c r="M70" s="7">
        <v>1</v>
      </c>
      <c r="N70" s="7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5"/>
      <c r="B71" s="7">
        <v>0</v>
      </c>
      <c r="C71" s="7">
        <v>0</v>
      </c>
      <c r="D71" s="7">
        <v>0</v>
      </c>
      <c r="E71" s="7">
        <v>1</v>
      </c>
      <c r="F71" s="7">
        <v>0</v>
      </c>
      <c r="G71" s="7">
        <v>1</v>
      </c>
      <c r="H71" s="7">
        <v>1</v>
      </c>
      <c r="I71" s="7">
        <v>0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5"/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5"/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5"/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5"/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5"/>
      <c r="B76" s="7">
        <v>0</v>
      </c>
      <c r="C76" s="7">
        <v>0</v>
      </c>
      <c r="D76" s="7">
        <v>1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5"/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5"/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1</v>
      </c>
      <c r="H78" s="7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5"/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5"/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5"/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5"/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5"/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5"/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5"/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5"/>
      <c r="B86" s="7">
        <v>0</v>
      </c>
      <c r="C86" s="7">
        <v>0</v>
      </c>
      <c r="D86" s="7">
        <v>0</v>
      </c>
      <c r="E86" s="7">
        <v>0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</v>
      </c>
      <c r="M86" s="7">
        <v>0</v>
      </c>
      <c r="N86" s="7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5"/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5"/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0</v>
      </c>
      <c r="K88" s="7">
        <v>0</v>
      </c>
      <c r="L88" s="7">
        <v>1</v>
      </c>
      <c r="M88" s="7">
        <v>0</v>
      </c>
      <c r="N88" s="7"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5"/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5"/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1</v>
      </c>
      <c r="M90" s="7">
        <v>0</v>
      </c>
      <c r="N90" s="7"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5"/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5"/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1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5"/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5"/>
      <c r="B94" s="7">
        <v>0</v>
      </c>
      <c r="C94" s="7">
        <v>0</v>
      </c>
      <c r="D94" s="7">
        <v>1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5"/>
      <c r="B95" s="7">
        <v>0</v>
      </c>
      <c r="C95" s="7">
        <v>0</v>
      </c>
      <c r="D95" s="7">
        <v>1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5"/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5"/>
      <c r="B97" s="7">
        <v>0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5"/>
      <c r="B98" s="7">
        <v>0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5"/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1</v>
      </c>
      <c r="M99" s="7">
        <v>0</v>
      </c>
      <c r="N99" s="7"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5"/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1</v>
      </c>
      <c r="H100" s="7">
        <v>1</v>
      </c>
      <c r="I100" s="7">
        <v>0</v>
      </c>
      <c r="J100" s="7">
        <v>0</v>
      </c>
      <c r="K100" s="7">
        <v>0</v>
      </c>
      <c r="L100" s="7">
        <v>1</v>
      </c>
      <c r="M100" s="7">
        <v>0</v>
      </c>
      <c r="N100" s="7"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5"/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0</v>
      </c>
      <c r="L101" s="7">
        <v>1</v>
      </c>
      <c r="M101" s="7">
        <v>0</v>
      </c>
      <c r="N101" s="7">
        <v>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5"/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5"/>
      <c r="B103" s="7">
        <v>0</v>
      </c>
      <c r="C103" s="7">
        <v>0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5"/>
      <c r="B104" s="7">
        <v>0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5"/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5"/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5"/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5"/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1</v>
      </c>
      <c r="H108" s="7">
        <v>1</v>
      </c>
      <c r="I108" s="7">
        <v>0</v>
      </c>
      <c r="J108" s="7">
        <v>0</v>
      </c>
      <c r="K108" s="7">
        <v>0</v>
      </c>
      <c r="L108" s="7">
        <v>1</v>
      </c>
      <c r="M108" s="7">
        <v>0</v>
      </c>
      <c r="N108" s="7"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5"/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5"/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1</v>
      </c>
      <c r="H110" s="7">
        <v>1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7"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5"/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1</v>
      </c>
      <c r="H111" s="7">
        <v>1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5"/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1</v>
      </c>
      <c r="I112" s="7">
        <v>0</v>
      </c>
      <c r="J112" s="7">
        <v>0</v>
      </c>
      <c r="K112" s="7">
        <v>0</v>
      </c>
      <c r="L112" s="7">
        <v>1</v>
      </c>
      <c r="M112" s="7">
        <v>1</v>
      </c>
      <c r="N112" s="7"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5"/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1</v>
      </c>
      <c r="H113" s="7">
        <v>1</v>
      </c>
      <c r="I113" s="7">
        <v>0</v>
      </c>
      <c r="J113" s="7">
        <v>0</v>
      </c>
      <c r="K113" s="7">
        <v>0</v>
      </c>
      <c r="L113" s="7">
        <v>1</v>
      </c>
      <c r="M113" s="7">
        <v>0</v>
      </c>
      <c r="N113" s="7"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5"/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1</v>
      </c>
      <c r="M114" s="7">
        <v>0</v>
      </c>
      <c r="N114" s="7"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5"/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5"/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5"/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4792-5486-4CB6-A50F-9FA359A46D62}">
  <dimension ref="A1:AM122"/>
  <sheetViews>
    <sheetView topLeftCell="I1" workbookViewId="0">
      <selection activeCell="S2" sqref="S2"/>
    </sheetView>
  </sheetViews>
  <sheetFormatPr defaultRowHeight="15" x14ac:dyDescent="0.25"/>
  <cols>
    <col min="3" max="3" width="10" customWidth="1"/>
    <col min="5" max="5" width="9.140625" customWidth="1"/>
    <col min="24" max="24" width="11.42578125" customWidth="1"/>
    <col min="25" max="25" width="10.85546875" customWidth="1"/>
    <col min="26" max="26" width="10.5703125" customWidth="1"/>
    <col min="30" max="30" width="7.7109375" customWidth="1"/>
  </cols>
  <sheetData>
    <row r="1" spans="1:39" ht="15.75" x14ac:dyDescent="0.25">
      <c r="A1" s="5"/>
      <c r="B1" s="13" t="s">
        <v>0</v>
      </c>
      <c r="C1" s="13"/>
      <c r="D1" s="5" t="s">
        <v>258</v>
      </c>
      <c r="E1" s="13" t="s">
        <v>8</v>
      </c>
      <c r="F1" s="13"/>
      <c r="G1" s="13"/>
      <c r="H1" s="13"/>
      <c r="I1" s="13"/>
      <c r="J1" s="13"/>
      <c r="K1" s="5" t="s">
        <v>9</v>
      </c>
      <c r="L1" s="5" t="s">
        <v>10</v>
      </c>
      <c r="M1" s="5" t="s">
        <v>11</v>
      </c>
      <c r="N1" s="10" t="s">
        <v>12</v>
      </c>
      <c r="O1" s="10"/>
      <c r="P1" s="10"/>
      <c r="Q1" s="10"/>
      <c r="R1" s="10"/>
      <c r="S1" s="10"/>
      <c r="T1" s="5" t="s">
        <v>13</v>
      </c>
      <c r="U1" s="5" t="s">
        <v>14</v>
      </c>
      <c r="V1" s="5" t="s">
        <v>15</v>
      </c>
      <c r="W1" s="5" t="s">
        <v>16</v>
      </c>
      <c r="X1" s="5" t="s">
        <v>275</v>
      </c>
      <c r="Y1" s="5"/>
      <c r="Z1" s="5"/>
      <c r="AA1" s="5" t="s">
        <v>18</v>
      </c>
      <c r="AB1" s="9" t="s">
        <v>19</v>
      </c>
      <c r="AC1" s="9"/>
      <c r="AD1" s="9"/>
      <c r="AE1" s="9"/>
      <c r="AF1" s="5" t="s">
        <v>20</v>
      </c>
      <c r="AG1" s="5" t="s">
        <v>21</v>
      </c>
      <c r="AH1" s="5" t="s">
        <v>259</v>
      </c>
      <c r="AI1" s="5"/>
      <c r="AJ1" s="5"/>
      <c r="AK1" s="5"/>
      <c r="AL1" s="5" t="s">
        <v>23</v>
      </c>
      <c r="AM1" s="5" t="s">
        <v>24</v>
      </c>
    </row>
    <row r="2" spans="1:39" x14ac:dyDescent="0.25">
      <c r="A2" s="5"/>
      <c r="B2" s="5" t="s">
        <v>256</v>
      </c>
      <c r="C2" s="5" t="s">
        <v>257</v>
      </c>
      <c r="D2" s="5"/>
      <c r="E2" t="s">
        <v>277</v>
      </c>
      <c r="F2" s="5" t="s">
        <v>280</v>
      </c>
      <c r="G2" s="5" t="s">
        <v>278</v>
      </c>
      <c r="H2" s="5" t="s">
        <v>273</v>
      </c>
      <c r="I2" t="s">
        <v>279</v>
      </c>
      <c r="J2" t="s">
        <v>172</v>
      </c>
      <c r="N2" t="s">
        <v>26</v>
      </c>
      <c r="O2" t="s">
        <v>80</v>
      </c>
      <c r="P2" t="s">
        <v>183</v>
      </c>
      <c r="Q2" t="s">
        <v>262</v>
      </c>
      <c r="R2" t="s">
        <v>191</v>
      </c>
      <c r="S2" t="s">
        <v>36</v>
      </c>
      <c r="U2">
        <v>1</v>
      </c>
      <c r="V2">
        <v>0</v>
      </c>
      <c r="X2" t="s">
        <v>276</v>
      </c>
      <c r="Y2" t="s">
        <v>172</v>
      </c>
      <c r="Z2" t="s">
        <v>29</v>
      </c>
      <c r="AB2" t="s">
        <v>263</v>
      </c>
      <c r="AC2" t="s">
        <v>264</v>
      </c>
      <c r="AD2" t="s">
        <v>265</v>
      </c>
      <c r="AE2" t="s">
        <v>266</v>
      </c>
      <c r="AH2" t="s">
        <v>243</v>
      </c>
      <c r="AI2" t="s">
        <v>43</v>
      </c>
      <c r="AJ2" t="s">
        <v>260</v>
      </c>
      <c r="AK2" t="s">
        <v>261</v>
      </c>
    </row>
    <row r="3" spans="1:39" x14ac:dyDescent="0.25">
      <c r="A3" s="5">
        <f>'оригинальный продууукт'!B2</f>
        <v>158</v>
      </c>
      <c r="B3" s="6" t="str">
        <f>IF(MID('оригинальный продууукт'!C2,1,1)="б", 'оригинальный продууукт'!C2,MID('оригинальный продууукт'!C2,1,1))</f>
        <v>4</v>
      </c>
      <c r="C3" s="7">
        <f>B3-1</f>
        <v>3</v>
      </c>
      <c r="D3" s="5">
        <f>'оригинальный продууукт'!Z2</f>
        <v>3</v>
      </c>
      <c r="E3">
        <f>IF(ISNUMBER(SEARCH(правки!E$2,'оригинальный продууукт'!$H2)),1,0)</f>
        <v>1</v>
      </c>
      <c r="F3">
        <f>IF(ISNUMBER(SEARCH(правки!F$2,'оригинальный продууукт'!$H2)),1,0)</f>
        <v>1</v>
      </c>
      <c r="G3">
        <f>IF(ISNUMBER(SEARCH(правки!G$2,'оригинальный продууукт'!$H2)),1,0)</f>
        <v>0</v>
      </c>
      <c r="H3">
        <f>IF(ISNUMBER(SEARCH(правки!H$2,'оригинальный продууукт'!$H2)),1,0)</f>
        <v>0</v>
      </c>
      <c r="I3">
        <f>IF(ISNUMBER(SEARCH(правки!I$2,'оригинальный продууукт'!$H2)),1,0)</f>
        <v>0</v>
      </c>
      <c r="J3">
        <f>IF(ISNUMBER(SEARCH(правки!J$2,'оригинальный продууукт'!$H2)),1,0)</f>
        <v>0</v>
      </c>
      <c r="K3">
        <f>IF('оригинальный продууукт'!I2="Без физических нагрузок!",0,IF('оригинальный продууукт'!I2="пешие прогулки",1,IF('оригинальный продууукт'!I2="Активный",2,IF('оригинальный продууукт'!I2="экстримальный",3,""))))</f>
        <v>1</v>
      </c>
      <c r="N3">
        <f>IF(ISNUMBER(SEARCH(правки!N$2,'оригинальный продууукт'!$L2)),1,0)</f>
        <v>1</v>
      </c>
      <c r="O3">
        <f>IF(ISNUMBER(SEARCH(правки!O$2,'оригинальный продууукт'!$L2)),1,0)</f>
        <v>1</v>
      </c>
      <c r="P3">
        <f>IF(ISNUMBER(SEARCH(правки!P$2,'оригинальный продууукт'!$L2)),1,0)</f>
        <v>0</v>
      </c>
      <c r="Q3">
        <f>IF(ISNUMBER(SEARCH(правки!Q$2,'оригинальный продууукт'!$L2)),1,0)</f>
        <v>0</v>
      </c>
      <c r="R3">
        <f>IF(ISNUMBER(SEARCH(правки!R$2,'оригинальный продууукт'!$L2)),1,0)</f>
        <v>0</v>
      </c>
      <c r="S3">
        <f>IF(ISNUMBER(SEARCH(правки!S$2,'оригинальный продууукт'!$L2)),1,0)</f>
        <v>0</v>
      </c>
      <c r="T3" t="str">
        <f>IF('оригинальный продууукт'!M2="не указано","",IF('оригинальный продууукт'!M2="переезды около 300 км ",6,"глянь"))</f>
        <v/>
      </c>
      <c r="U3">
        <v>1</v>
      </c>
      <c r="V3">
        <v>0</v>
      </c>
      <c r="X3">
        <f>IF(ISNUMBER(SEARCH(правки!X$2,'оригинальный продууукт'!$Q2)),1,0)</f>
        <v>0</v>
      </c>
      <c r="Y3">
        <f>IF(ISNUMBER(SEARCH(правки!Y$2,'оригинальный продууукт'!$Q2)),1,0)</f>
        <v>0</v>
      </c>
      <c r="Z3">
        <f>IF(ISNUMBER(SEARCH(правки!Z$2,'оригинальный продууукт'!$Q2)),1,0)</f>
        <v>1</v>
      </c>
      <c r="AB3">
        <f>IF(ISNUMBER(SEARCH(правки!AB$2,'оригинальный продууукт'!$S2)),0,1)</f>
        <v>0</v>
      </c>
      <c r="AC3">
        <f>IF(ISNUMBER(SEARCH(правки!AC$2,'оригинальный продууукт'!$S2)),0,1)</f>
        <v>0</v>
      </c>
      <c r="AD3">
        <f>IF(ISNUMBER(SEARCH(правки!AD$2,'оригинальный продууукт'!$S2)),0,1)</f>
        <v>0</v>
      </c>
      <c r="AE3">
        <v>5</v>
      </c>
      <c r="AF3" s="8">
        <v>0</v>
      </c>
      <c r="AG3">
        <f>IF('оригинальный продууукт'!$U2="нет",0,1)</f>
        <v>0</v>
      </c>
      <c r="AH3">
        <v>4</v>
      </c>
      <c r="AI3">
        <v>3</v>
      </c>
      <c r="AJ3">
        <v>0</v>
      </c>
      <c r="AK3">
        <v>0</v>
      </c>
      <c r="AL3">
        <f>IF('оригинальный продууукт'!$W2="",0,1)</f>
        <v>0</v>
      </c>
      <c r="AM3">
        <f>IF('оригинальный продууукт'!$X2="",0,1)</f>
        <v>0</v>
      </c>
    </row>
    <row r="4" spans="1:39" x14ac:dyDescent="0.25">
      <c r="A4" s="5">
        <f>'оригинальный продууукт'!B3</f>
        <v>160</v>
      </c>
      <c r="B4" s="6" t="str">
        <f>IF(MID('оригинальный продууукт'!C3,1,1)="б", 'оригинальный продууукт'!C3,MID('оригинальный продууукт'!C3,1,1))</f>
        <v>5</v>
      </c>
      <c r="C4" s="7">
        <f t="shared" ref="C4:C67" si="0">B4-1</f>
        <v>4</v>
      </c>
      <c r="D4" s="5">
        <f>'оригинальный продууукт'!Z3</f>
        <v>3</v>
      </c>
      <c r="E4">
        <f>IF(ISNUMBER(SEARCH(правки!E$2,'оригинальный продууукт'!$H3)),1,0)</f>
        <v>1</v>
      </c>
      <c r="F4">
        <f>IF(ISNUMBER(SEARCH(правки!F$2,'оригинальный продууукт'!$H3)),1,0)</f>
        <v>1</v>
      </c>
      <c r="G4">
        <f>IF(ISNUMBER(SEARCH(правки!G$2,'оригинальный продууукт'!$H3)),1,0)</f>
        <v>0</v>
      </c>
      <c r="H4">
        <f>IF(ISNUMBER(SEARCH(правки!H$2,'оригинальный продууукт'!$H3)),1,0)</f>
        <v>0</v>
      </c>
      <c r="I4">
        <f>IF(ISNUMBER(SEARCH(правки!I$2,'оригинальный продууукт'!$H3)),1,0)</f>
        <v>0</v>
      </c>
      <c r="J4">
        <f>IF(ISNUMBER(SEARCH(правки!J$2,'оригинальный продууукт'!$H3)),1,0)</f>
        <v>0</v>
      </c>
      <c r="K4">
        <f>IF('оригинальный продууукт'!I3="Без физических нагрузок!",0,IF('оригинальный продууукт'!I3="пешие прогулки",1,IF('оригинальный продууукт'!I3="Активный",2,IF('оригинальный продууукт'!I3="экстримальный",3,""))))</f>
        <v>1</v>
      </c>
      <c r="N4">
        <f>IF(ISNUMBER(SEARCH(правки!N$2,'оригинальный продууукт'!$L3)),1,0)</f>
        <v>1</v>
      </c>
      <c r="O4">
        <f>IF(ISNUMBER(SEARCH(правки!O$2,'оригинальный продууукт'!$L3)),1,0)</f>
        <v>1</v>
      </c>
      <c r="P4">
        <f>IF(ISNUMBER(SEARCH(правки!P$2,'оригинальный продууукт'!$L3)),1,0)</f>
        <v>0</v>
      </c>
      <c r="Q4">
        <f>IF(ISNUMBER(SEARCH(правки!Q$2,'оригинальный продууукт'!$L3)),1,0)</f>
        <v>0</v>
      </c>
      <c r="R4">
        <f>IF(ISNUMBER(SEARCH(правки!R$2,'оригинальный продууукт'!$L3)),1,0)</f>
        <v>0</v>
      </c>
      <c r="S4">
        <f>IF(ISNUMBER(SEARCH(правки!S$2,'оригинальный продууукт'!$L3)),1,0)</f>
        <v>0</v>
      </c>
      <c r="T4" t="str">
        <f>IF('оригинальный продууукт'!M3="не указано","",IF('оригинальный продууукт'!M3="переезды около 300 км ",6,"глянь"))</f>
        <v/>
      </c>
      <c r="U4">
        <v>1</v>
      </c>
      <c r="V4">
        <v>0</v>
      </c>
      <c r="X4">
        <f>IF(ISNUMBER(SEARCH(правки!X$2,'оригинальный продууукт'!$Q3)),1,0)</f>
        <v>0</v>
      </c>
      <c r="Y4">
        <f>IF(ISNUMBER(SEARCH(правки!Y$2,'оригинальный продууукт'!$Q3)),1,0)</f>
        <v>0</v>
      </c>
      <c r="Z4">
        <f>IF(ISNUMBER(SEARCH(правки!Z$2,'оригинальный продууукт'!$Q3)),1,0)</f>
        <v>1</v>
      </c>
      <c r="AB4">
        <f>IF(ISNUMBER(SEARCH(правки!AB$2,'оригинальный продууукт'!$S3)),0,1)</f>
        <v>0</v>
      </c>
      <c r="AC4">
        <f>IF(ISNUMBER(SEARCH(правки!AC$2,'оригинальный продууукт'!$S3)),0,1)</f>
        <v>0</v>
      </c>
      <c r="AD4">
        <f>IF(ISNUMBER(SEARCH(правки!AD$2,'оригинальный продууукт'!$S3)),0,1)</f>
        <v>0</v>
      </c>
      <c r="AE4">
        <v>7</v>
      </c>
      <c r="AF4" s="8">
        <v>0</v>
      </c>
      <c r="AG4">
        <f>IF('оригинальный продууукт'!$U3="нет",0,1)</f>
        <v>0</v>
      </c>
      <c r="AH4">
        <v>3</v>
      </c>
      <c r="AI4">
        <v>1</v>
      </c>
      <c r="AJ4">
        <v>0</v>
      </c>
      <c r="AK4">
        <v>0</v>
      </c>
      <c r="AL4">
        <f>IF('оригинальный продууукт'!$W3="",0,1)</f>
        <v>0</v>
      </c>
      <c r="AM4">
        <f>IF('оригинальный продууукт'!$X3="",0,1)</f>
        <v>0</v>
      </c>
    </row>
    <row r="5" spans="1:39" x14ac:dyDescent="0.25">
      <c r="A5" s="5">
        <f>'оригинальный продууукт'!B4</f>
        <v>161</v>
      </c>
      <c r="B5" s="6" t="str">
        <f>IF(MID('оригинальный продууукт'!C4,1,1)="б", 'оригинальный продууукт'!C4,MID('оригинальный продууукт'!C4,1,1))</f>
        <v>4</v>
      </c>
      <c r="C5" s="7">
        <f t="shared" si="0"/>
        <v>3</v>
      </c>
      <c r="D5" s="5">
        <f>'оригинальный продууукт'!Z4</f>
        <v>3</v>
      </c>
      <c r="E5">
        <f>IF(ISNUMBER(SEARCH(правки!E$2,'оригинальный продууукт'!$H4)),1,0)</f>
        <v>1</v>
      </c>
      <c r="F5">
        <f>IF(ISNUMBER(SEARCH(правки!F$2,'оригинальный продууукт'!$H4)),1,0)</f>
        <v>1</v>
      </c>
      <c r="G5">
        <f>IF(ISNUMBER(SEARCH(правки!G$2,'оригинальный продууукт'!$H4)),1,0)</f>
        <v>0</v>
      </c>
      <c r="H5">
        <f>IF(ISNUMBER(SEARCH(правки!H$2,'оригинальный продууукт'!$H4)),1,0)</f>
        <v>0</v>
      </c>
      <c r="I5">
        <f>IF(ISNUMBER(SEARCH(правки!I$2,'оригинальный продууукт'!$H4)),1,0)</f>
        <v>0</v>
      </c>
      <c r="J5">
        <f>IF(ISNUMBER(SEARCH(правки!J$2,'оригинальный продууукт'!$H4)),1,0)</f>
        <v>0</v>
      </c>
      <c r="K5">
        <f>IF('оригинальный продууукт'!I4="Без физических нагрузок!",0,IF('оригинальный продууукт'!I4="пешие прогулки",1,IF('оригинальный продууукт'!I4="Активный",2,IF('оригинальный продууукт'!I4="экстримальный",3,""))))</f>
        <v>1</v>
      </c>
      <c r="N5">
        <f>IF(ISNUMBER(SEARCH(правки!N$2,'оригинальный продууукт'!$L4)),1,0)</f>
        <v>1</v>
      </c>
      <c r="O5">
        <f>IF(ISNUMBER(SEARCH(правки!O$2,'оригинальный продууукт'!$L4)),1,0)</f>
        <v>1</v>
      </c>
      <c r="P5">
        <f>IF(ISNUMBER(SEARCH(правки!P$2,'оригинальный продууукт'!$L4)),1,0)</f>
        <v>0</v>
      </c>
      <c r="Q5">
        <f>IF(ISNUMBER(SEARCH(правки!Q$2,'оригинальный продууукт'!$L4)),1,0)</f>
        <v>0</v>
      </c>
      <c r="R5">
        <f>IF(ISNUMBER(SEARCH(правки!R$2,'оригинальный продууукт'!$L4)),1,0)</f>
        <v>0</v>
      </c>
      <c r="S5">
        <f>IF(ISNUMBER(SEARCH(правки!S$2,'оригинальный продууукт'!$L4)),1,0)</f>
        <v>0</v>
      </c>
      <c r="T5" t="str">
        <f>IF('оригинальный продууукт'!M4="не указано","",IF('оригинальный продууукт'!M4="переезды около 300 км ",6,"глянь"))</f>
        <v/>
      </c>
      <c r="U5">
        <v>1</v>
      </c>
      <c r="V5">
        <v>0</v>
      </c>
      <c r="X5">
        <f>IF(ISNUMBER(SEARCH(правки!X$2,'оригинальный продууукт'!$Q4)),1,0)</f>
        <v>0</v>
      </c>
      <c r="Y5">
        <f>IF(ISNUMBER(SEARCH(правки!Y$2,'оригинальный продууукт'!$Q4)),1,0)</f>
        <v>0</v>
      </c>
      <c r="Z5">
        <f>IF(ISNUMBER(SEARCH(правки!Z$2,'оригинальный продууукт'!$Q4)),1,0)</f>
        <v>1</v>
      </c>
      <c r="AB5">
        <f>IF(ISNUMBER(SEARCH(правки!AB$2,'оригинальный продууукт'!$S4)),0,1)</f>
        <v>0</v>
      </c>
      <c r="AC5">
        <f>IF(ISNUMBER(SEARCH(правки!AC$2,'оригинальный продууукт'!$S4)),0,1)</f>
        <v>0</v>
      </c>
      <c r="AD5">
        <f>IF(ISNUMBER(SEARCH(правки!AD$2,'оригинальный продууукт'!$S4)),0,1)</f>
        <v>0</v>
      </c>
      <c r="AE5">
        <v>5</v>
      </c>
      <c r="AF5" s="8">
        <v>0</v>
      </c>
      <c r="AG5">
        <f>IF('оригинальный продууукт'!$U4="нет",0,1)</f>
        <v>0</v>
      </c>
      <c r="AH5">
        <v>0</v>
      </c>
      <c r="AI5">
        <v>1</v>
      </c>
      <c r="AJ5">
        <v>0</v>
      </c>
      <c r="AK5">
        <v>0</v>
      </c>
      <c r="AL5">
        <f>IF('оригинальный продууукт'!$W4="",0,1)</f>
        <v>0</v>
      </c>
      <c r="AM5">
        <f>IF('оригинальный продууукт'!$X4="",0,1)</f>
        <v>0</v>
      </c>
    </row>
    <row r="6" spans="1:39" x14ac:dyDescent="0.25">
      <c r="A6" s="5">
        <f>'оригинальный продууукт'!B5</f>
        <v>162</v>
      </c>
      <c r="B6" s="6" t="str">
        <f>IF(MID('оригинальный продууукт'!C5,1,1)="б", 'оригинальный продууукт'!C5,MID('оригинальный продууукт'!C5,1,1))</f>
        <v>3</v>
      </c>
      <c r="C6" s="7">
        <f t="shared" si="0"/>
        <v>2</v>
      </c>
      <c r="D6" s="5">
        <f>'оригинальный продууукт'!Z5</f>
        <v>3</v>
      </c>
      <c r="E6">
        <f>IF(ISNUMBER(SEARCH(правки!E$2,'оригинальный продууукт'!$H5)),1,0)</f>
        <v>1</v>
      </c>
      <c r="F6">
        <f>IF(ISNUMBER(SEARCH(правки!F$2,'оригинальный продууукт'!$H5)),1,0)</f>
        <v>1</v>
      </c>
      <c r="G6">
        <f>IF(ISNUMBER(SEARCH(правки!G$2,'оригинальный продууукт'!$H5)),1,0)</f>
        <v>0</v>
      </c>
      <c r="H6">
        <f>IF(ISNUMBER(SEARCH(правки!H$2,'оригинальный продууукт'!$H5)),1,0)</f>
        <v>0</v>
      </c>
      <c r="I6">
        <f>IF(ISNUMBER(SEARCH(правки!I$2,'оригинальный продууукт'!$H5)),1,0)</f>
        <v>0</v>
      </c>
      <c r="J6">
        <f>IF(ISNUMBER(SEARCH(правки!J$2,'оригинальный продууукт'!$H5)),1,0)</f>
        <v>0</v>
      </c>
      <c r="K6">
        <f>IF('оригинальный продууукт'!I5="Без физических нагрузок!",0,IF('оригинальный продууукт'!I5="пешие прогулки",1,IF('оригинальный продууукт'!I5="Активный",2,IF('оригинальный продууукт'!I5="экстримальный",3,""))))</f>
        <v>1</v>
      </c>
      <c r="N6">
        <f>IF(ISNUMBER(SEARCH(правки!N$2,'оригинальный продууукт'!$L5)),1,0)</f>
        <v>1</v>
      </c>
      <c r="O6">
        <f>IF(ISNUMBER(SEARCH(правки!O$2,'оригинальный продууукт'!$L5)),1,0)</f>
        <v>1</v>
      </c>
      <c r="P6">
        <f>IF(ISNUMBER(SEARCH(правки!P$2,'оригинальный продууукт'!$L5)),1,0)</f>
        <v>0</v>
      </c>
      <c r="Q6">
        <f>IF(ISNUMBER(SEARCH(правки!Q$2,'оригинальный продууукт'!$L5)),1,0)</f>
        <v>0</v>
      </c>
      <c r="R6">
        <f>IF(ISNUMBER(SEARCH(правки!R$2,'оригинальный продууукт'!$L5)),1,0)</f>
        <v>0</v>
      </c>
      <c r="S6">
        <f>IF(ISNUMBER(SEARCH(правки!S$2,'оригинальный продууукт'!$L5)),1,0)</f>
        <v>0</v>
      </c>
      <c r="T6" t="str">
        <f>IF('оригинальный продууукт'!M5="не указано","",IF('оригинальный продууукт'!M5="переезды около 300 км ",6,"глянь"))</f>
        <v/>
      </c>
      <c r="U6">
        <v>1</v>
      </c>
      <c r="V6">
        <v>0</v>
      </c>
      <c r="X6">
        <f>IF(ISNUMBER(SEARCH(правки!X$2,'оригинальный продууукт'!$Q5)),1,0)</f>
        <v>0</v>
      </c>
      <c r="Y6">
        <f>IF(ISNUMBER(SEARCH(правки!Y$2,'оригинальный продууукт'!$Q5)),1,0)</f>
        <v>0</v>
      </c>
      <c r="Z6">
        <f>IF(ISNUMBER(SEARCH(правки!Z$2,'оригинальный продууукт'!$Q5)),1,0)</f>
        <v>1</v>
      </c>
      <c r="AB6">
        <f>IF(ISNUMBER(SEARCH(правки!AB$2,'оригинальный продууукт'!$S5)),0,1)</f>
        <v>0</v>
      </c>
      <c r="AC6">
        <f>IF(ISNUMBER(SEARCH(правки!AC$2,'оригинальный продууукт'!$S5)),0,1)</f>
        <v>0</v>
      </c>
      <c r="AD6">
        <f>IF(ISNUMBER(SEARCH(правки!AD$2,'оригинальный продууукт'!$S5)),0,1)</f>
        <v>0</v>
      </c>
      <c r="AE6">
        <v>7</v>
      </c>
      <c r="AF6" s="8">
        <v>0</v>
      </c>
      <c r="AG6">
        <f>IF('оригинальный продууукт'!$U5="нет",0,1)</f>
        <v>1</v>
      </c>
      <c r="AH6">
        <v>0</v>
      </c>
      <c r="AI6">
        <v>0</v>
      </c>
      <c r="AJ6">
        <v>0</v>
      </c>
      <c r="AK6">
        <v>0</v>
      </c>
      <c r="AL6">
        <f>IF('оригинальный продууукт'!$W5="",0,1)</f>
        <v>0</v>
      </c>
      <c r="AM6">
        <f>IF('оригинальный продууукт'!$X5="",0,1)</f>
        <v>0</v>
      </c>
    </row>
    <row r="7" spans="1:39" x14ac:dyDescent="0.25">
      <c r="A7" s="5">
        <f>'оригинальный продууукт'!B6</f>
        <v>163</v>
      </c>
      <c r="B7" s="6" t="str">
        <f>IF(MID('оригинальный продууукт'!C6,1,1)="б", 'оригинальный продууукт'!C6,MID('оригинальный продууукт'!C6,1,1))</f>
        <v>3</v>
      </c>
      <c r="C7" s="7">
        <f t="shared" si="0"/>
        <v>2</v>
      </c>
      <c r="D7" s="5">
        <f>'оригинальный продууукт'!Z6</f>
        <v>2</v>
      </c>
      <c r="E7">
        <f>IF(ISNUMBER(SEARCH(правки!E$2,'оригинальный продууукт'!$H6)),1,0)</f>
        <v>1</v>
      </c>
      <c r="F7">
        <f>IF(ISNUMBER(SEARCH(правки!F$2,'оригинальный продууукт'!$H6)),1,0)</f>
        <v>1</v>
      </c>
      <c r="G7">
        <f>IF(ISNUMBER(SEARCH(правки!G$2,'оригинальный продууукт'!$H6)),1,0)</f>
        <v>0</v>
      </c>
      <c r="H7">
        <f>IF(ISNUMBER(SEARCH(правки!H$2,'оригинальный продууукт'!$H6)),1,0)</f>
        <v>0</v>
      </c>
      <c r="I7">
        <f>IF(ISNUMBER(SEARCH(правки!I$2,'оригинальный продууукт'!$H6)),1,0)</f>
        <v>0</v>
      </c>
      <c r="J7">
        <f>IF(ISNUMBER(SEARCH(правки!J$2,'оригинальный продууукт'!$H6)),1,0)</f>
        <v>0</v>
      </c>
      <c r="K7">
        <f>IF('оригинальный продууукт'!I6="Без физических нагрузок!",0,IF('оригинальный продууукт'!I6="пешие прогулки",1,IF('оригинальный продууукт'!I6="Активный",2,IF('оригинальный продууукт'!I6="экстримальный",3,""))))</f>
        <v>1</v>
      </c>
      <c r="N7">
        <f>IF(ISNUMBER(SEARCH(правки!N$2,'оригинальный продууукт'!$L6)),1,0)</f>
        <v>1</v>
      </c>
      <c r="O7">
        <f>IF(ISNUMBER(SEARCH(правки!O$2,'оригинальный продууукт'!$L6)),1,0)</f>
        <v>1</v>
      </c>
      <c r="P7">
        <f>IF(ISNUMBER(SEARCH(правки!P$2,'оригинальный продууукт'!$L6)),1,0)</f>
        <v>0</v>
      </c>
      <c r="Q7">
        <f>IF(ISNUMBER(SEARCH(правки!Q$2,'оригинальный продууукт'!$L6)),1,0)</f>
        <v>0</v>
      </c>
      <c r="R7">
        <f>IF(ISNUMBER(SEARCH(правки!R$2,'оригинальный продууукт'!$L6)),1,0)</f>
        <v>0</v>
      </c>
      <c r="S7">
        <f>IF(ISNUMBER(SEARCH(правки!S$2,'оригинальный продууукт'!$L6)),1,0)</f>
        <v>0</v>
      </c>
      <c r="T7" t="str">
        <f>IF('оригинальный продууукт'!M6="не указано","",IF('оригинальный продууукт'!M6="переезды около 300 км ",6,"глянь"))</f>
        <v/>
      </c>
      <c r="U7">
        <v>1</v>
      </c>
      <c r="V7">
        <v>0</v>
      </c>
      <c r="X7">
        <f>IF(ISNUMBER(SEARCH(правки!X$2,'оригинальный продууукт'!$Q6)),1,0)</f>
        <v>0</v>
      </c>
      <c r="Y7">
        <f>IF(ISNUMBER(SEARCH(правки!Y$2,'оригинальный продууукт'!$Q6)),1,0)</f>
        <v>0</v>
      </c>
      <c r="Z7">
        <f>IF(ISNUMBER(SEARCH(правки!Z$2,'оригинальный продууукт'!$Q6)),1,0)</f>
        <v>1</v>
      </c>
      <c r="AB7">
        <f>IF(ISNUMBER(SEARCH(правки!AB$2,'оригинальный продууукт'!$S6)),0,1)</f>
        <v>0</v>
      </c>
      <c r="AC7">
        <f>IF(ISNUMBER(SEARCH(правки!AC$2,'оригинальный продууукт'!$S6)),0,1)</f>
        <v>0</v>
      </c>
      <c r="AD7">
        <f>IF(ISNUMBER(SEARCH(правки!AD$2,'оригинальный продууукт'!$S6)),0,1)</f>
        <v>0</v>
      </c>
      <c r="AE7">
        <v>7</v>
      </c>
      <c r="AF7" s="8">
        <v>0</v>
      </c>
      <c r="AG7">
        <f>IF('оригинальный продууукт'!$U6="нет",0,1)</f>
        <v>0</v>
      </c>
      <c r="AH7">
        <v>7</v>
      </c>
      <c r="AI7">
        <v>4</v>
      </c>
      <c r="AJ7">
        <v>0</v>
      </c>
      <c r="AK7">
        <v>0</v>
      </c>
      <c r="AL7">
        <f>IF('оригинальный продууукт'!$W6="",0,1)</f>
        <v>0</v>
      </c>
      <c r="AM7">
        <f>IF('оригинальный продууукт'!$X6="",0,1)</f>
        <v>0</v>
      </c>
    </row>
    <row r="8" spans="1:39" x14ac:dyDescent="0.25">
      <c r="A8" s="5">
        <f>'оригинальный продууукт'!B7</f>
        <v>165</v>
      </c>
      <c r="B8" s="6" t="str">
        <f>IF(MID('оригинальный продууукт'!C7,1,1)="б", 'оригинальный продууукт'!C7,MID('оригинальный продууукт'!C7,1,1))</f>
        <v>3</v>
      </c>
      <c r="C8" s="7">
        <f t="shared" si="0"/>
        <v>2</v>
      </c>
      <c r="D8" s="5">
        <f>'оригинальный продууукт'!Z7</f>
        <v>3</v>
      </c>
      <c r="E8">
        <f>IF(ISNUMBER(SEARCH(правки!E$2,'оригинальный продууукт'!$H7)),1,0)</f>
        <v>1</v>
      </c>
      <c r="F8">
        <f>IF(ISNUMBER(SEARCH(правки!F$2,'оригинальный продууукт'!$H7)),1,0)</f>
        <v>1</v>
      </c>
      <c r="G8">
        <f>IF(ISNUMBER(SEARCH(правки!G$2,'оригинальный продууукт'!$H7)),1,0)</f>
        <v>0</v>
      </c>
      <c r="H8">
        <f>IF(ISNUMBER(SEARCH(правки!H$2,'оригинальный продууукт'!$H7)),1,0)</f>
        <v>0</v>
      </c>
      <c r="I8">
        <f>IF(ISNUMBER(SEARCH(правки!I$2,'оригинальный продууукт'!$H7)),1,0)</f>
        <v>0</v>
      </c>
      <c r="J8">
        <f>IF(ISNUMBER(SEARCH(правки!J$2,'оригинальный продууукт'!$H7)),1,0)</f>
        <v>0</v>
      </c>
      <c r="K8">
        <f>IF('оригинальный продууукт'!I7="Без физических нагрузок!",0,IF('оригинальный продууукт'!I7="пешие прогулки",1,IF('оригинальный продууукт'!I7="Активный",2,IF('оригинальный продууукт'!I7="экстримальный",3,""))))</f>
        <v>1</v>
      </c>
      <c r="N8">
        <f>IF(ISNUMBER(SEARCH(правки!N$2,'оригинальный продууукт'!$L7)),1,0)</f>
        <v>0</v>
      </c>
      <c r="O8">
        <f>IF(ISNUMBER(SEARCH(правки!O$2,'оригинальный продууукт'!$L7)),1,0)</f>
        <v>1</v>
      </c>
      <c r="P8">
        <f>IF(ISNUMBER(SEARCH(правки!P$2,'оригинальный продууукт'!$L7)),1,0)</f>
        <v>0</v>
      </c>
      <c r="Q8">
        <f>IF(ISNUMBER(SEARCH(правки!Q$2,'оригинальный продууукт'!$L7)),1,0)</f>
        <v>0</v>
      </c>
      <c r="R8">
        <f>IF(ISNUMBER(SEARCH(правки!R$2,'оригинальный продууукт'!$L7)),1,0)</f>
        <v>0</v>
      </c>
      <c r="S8">
        <f>IF(ISNUMBER(SEARCH(правки!S$2,'оригинальный продууукт'!$L7)),1,0)</f>
        <v>0</v>
      </c>
      <c r="T8" t="str">
        <f>IF('оригинальный продууукт'!M7="не указано","",IF('оригинальный продууукт'!M7="переезды около 300 км ",6,"глянь"))</f>
        <v/>
      </c>
      <c r="U8">
        <v>1</v>
      </c>
      <c r="V8">
        <v>0</v>
      </c>
      <c r="X8">
        <f>IF(ISNUMBER(SEARCH(правки!X$2,'оригинальный продууукт'!$Q7)),1,0)</f>
        <v>0</v>
      </c>
      <c r="Y8">
        <f>IF(ISNUMBER(SEARCH(правки!Y$2,'оригинальный продууукт'!$Q7)),1,0)</f>
        <v>0</v>
      </c>
      <c r="Z8">
        <f>IF(ISNUMBER(SEARCH(правки!Z$2,'оригинальный продууукт'!$Q7)),1,0)</f>
        <v>1</v>
      </c>
      <c r="AB8">
        <f>IF(ISNUMBER(SEARCH(правки!AB$2,'оригинальный продууукт'!$S7)),0,1)</f>
        <v>0</v>
      </c>
      <c r="AC8">
        <f>IF(ISNUMBER(SEARCH(правки!AC$2,'оригинальный продууукт'!$S7)),0,1)</f>
        <v>0</v>
      </c>
      <c r="AD8">
        <f>IF(ISNUMBER(SEARCH(правки!AD$2,'оригинальный продууукт'!$S7)),0,1)</f>
        <v>0</v>
      </c>
      <c r="AE8">
        <v>7</v>
      </c>
      <c r="AF8" s="8">
        <v>0</v>
      </c>
      <c r="AG8">
        <f>IF('оригинальный продууукт'!$U7="нет",0,1)</f>
        <v>0</v>
      </c>
      <c r="AH8">
        <v>3</v>
      </c>
      <c r="AI8">
        <v>1</v>
      </c>
      <c r="AJ8">
        <v>0</v>
      </c>
      <c r="AK8">
        <v>0</v>
      </c>
      <c r="AL8">
        <f>IF('оригинальный продууукт'!$W7="",0,1)</f>
        <v>0</v>
      </c>
      <c r="AM8">
        <f>IF('оригинальный продууукт'!$X7="",0,1)</f>
        <v>0</v>
      </c>
    </row>
    <row r="9" spans="1:39" x14ac:dyDescent="0.25">
      <c r="A9" s="5">
        <f>'оригинальный продууукт'!B8</f>
        <v>168</v>
      </c>
      <c r="B9" s="6" t="str">
        <f>IF(MID('оригинальный продууукт'!C8,1,1)="б", 'оригинальный продууукт'!C8,MID('оригинальный продууукт'!C8,1,1))</f>
        <v>8</v>
      </c>
      <c r="C9" s="7">
        <f t="shared" si="0"/>
        <v>7</v>
      </c>
      <c r="D9" s="5">
        <f>'оригинальный продууукт'!Z8</f>
        <v>2</v>
      </c>
      <c r="E9">
        <f>IF(ISNUMBER(SEARCH(правки!E$2,'оригинальный продууукт'!$H8)),1,0)</f>
        <v>1</v>
      </c>
      <c r="F9">
        <f>IF(ISNUMBER(SEARCH(правки!F$2,'оригинальный продууукт'!$H8)),1,0)</f>
        <v>1</v>
      </c>
      <c r="G9">
        <f>IF(ISNUMBER(SEARCH(правки!G$2,'оригинальный продууукт'!$H8)),1,0)</f>
        <v>0</v>
      </c>
      <c r="H9">
        <f>IF(ISNUMBER(SEARCH(правки!H$2,'оригинальный продууукт'!$H8)),1,0)</f>
        <v>0</v>
      </c>
      <c r="I9">
        <f>IF(ISNUMBER(SEARCH(правки!I$2,'оригинальный продууукт'!$H8)),1,0)</f>
        <v>0</v>
      </c>
      <c r="J9">
        <f>IF(ISNUMBER(SEARCH(правки!J$2,'оригинальный продууукт'!$H8)),1,0)</f>
        <v>0</v>
      </c>
      <c r="K9">
        <f>IF('оригинальный продууукт'!I8="Без физических нагрузок!",0,IF('оригинальный продууукт'!I8="пешие прогулки",1,IF('оригинальный продууукт'!I8="Активный",2,IF('оригинальный продууукт'!I8="экстримальный",3,""))))</f>
        <v>1</v>
      </c>
      <c r="N9">
        <f>IF(ISNUMBER(SEARCH(правки!N$2,'оригинальный продууукт'!$L8)),1,0)</f>
        <v>1</v>
      </c>
      <c r="O9">
        <f>IF(ISNUMBER(SEARCH(правки!O$2,'оригинальный продууукт'!$L8)),1,0)</f>
        <v>0</v>
      </c>
      <c r="P9">
        <f>IF(ISNUMBER(SEARCH(правки!P$2,'оригинальный продууукт'!$L8)),1,0)</f>
        <v>0</v>
      </c>
      <c r="Q9">
        <f>IF(ISNUMBER(SEARCH(правки!Q$2,'оригинальный продууукт'!$L8)),1,0)</f>
        <v>0</v>
      </c>
      <c r="R9">
        <f>IF(ISNUMBER(SEARCH(правки!R$2,'оригинальный продууукт'!$L8)),1,0)</f>
        <v>0</v>
      </c>
      <c r="S9">
        <f>IF(ISNUMBER(SEARCH(правки!S$2,'оригинальный продууукт'!$L8)),1,0)</f>
        <v>0</v>
      </c>
      <c r="T9" t="str">
        <f>IF('оригинальный продууукт'!M8="не указано","",IF('оригинальный продууукт'!M8="переезды около 300 км ",6,"глянь"))</f>
        <v/>
      </c>
      <c r="U9">
        <v>1</v>
      </c>
      <c r="V9">
        <v>0</v>
      </c>
      <c r="X9">
        <f>IF(ISNUMBER(SEARCH(правки!X$2,'оригинальный продууукт'!$Q8)),1,0)</f>
        <v>0</v>
      </c>
      <c r="Y9">
        <f>IF(ISNUMBER(SEARCH(правки!Y$2,'оригинальный продууукт'!$Q8)),1,0)</f>
        <v>0</v>
      </c>
      <c r="Z9">
        <f>IF(ISNUMBER(SEARCH(правки!Z$2,'оригинальный продууукт'!$Q8)),1,0)</f>
        <v>1</v>
      </c>
      <c r="AB9">
        <f>IF(ISNUMBER(SEARCH(правки!AB$2,'оригинальный продууукт'!$S8)),0,1)</f>
        <v>0</v>
      </c>
      <c r="AC9">
        <f>IF(ISNUMBER(SEARCH(правки!AC$2,'оригинальный продууукт'!$S8)),0,1)</f>
        <v>0</v>
      </c>
      <c r="AD9">
        <f>IF(ISNUMBER(SEARCH(правки!AD$2,'оригинальный продууукт'!$S8)),0,1)</f>
        <v>0</v>
      </c>
      <c r="AE9">
        <v>7</v>
      </c>
      <c r="AF9" s="8">
        <v>0</v>
      </c>
      <c r="AG9">
        <f>IF('оригинальный продууукт'!$U8="нет",0,1)</f>
        <v>0</v>
      </c>
      <c r="AH9">
        <v>3</v>
      </c>
      <c r="AI9">
        <v>0</v>
      </c>
      <c r="AJ9">
        <v>0</v>
      </c>
      <c r="AK9">
        <v>0</v>
      </c>
      <c r="AL9">
        <f>IF('оригинальный продууукт'!$W8="",0,1)</f>
        <v>0</v>
      </c>
      <c r="AM9">
        <f>IF('оригинальный продууукт'!$X8="",0,1)</f>
        <v>0</v>
      </c>
    </row>
    <row r="10" spans="1:39" x14ac:dyDescent="0.25">
      <c r="A10" s="5">
        <f>'оригинальный продууукт'!B9</f>
        <v>169</v>
      </c>
      <c r="B10" s="6" t="str">
        <f>IF(MID('оригинальный продууукт'!C9,1,1)="б", 'оригинальный продууукт'!C9,MID('оригинальный продууукт'!C9,1,1))</f>
        <v>6</v>
      </c>
      <c r="C10" s="7">
        <f t="shared" si="0"/>
        <v>5</v>
      </c>
      <c r="D10" s="5">
        <f>'оригинальный продууукт'!Z9</f>
        <v>2</v>
      </c>
      <c r="E10">
        <f>IF(ISNUMBER(SEARCH(правки!E$2,'оригинальный продууукт'!$H9)),1,0)</f>
        <v>1</v>
      </c>
      <c r="F10">
        <f>IF(ISNUMBER(SEARCH(правки!F$2,'оригинальный продууукт'!$H9)),1,0)</f>
        <v>1</v>
      </c>
      <c r="G10">
        <f>IF(ISNUMBER(SEARCH(правки!G$2,'оригинальный продууукт'!$H9)),1,0)</f>
        <v>0</v>
      </c>
      <c r="H10">
        <f>IF(ISNUMBER(SEARCH(правки!H$2,'оригинальный продууукт'!$H9)),1,0)</f>
        <v>0</v>
      </c>
      <c r="I10">
        <f>IF(ISNUMBER(SEARCH(правки!I$2,'оригинальный продууукт'!$H9)),1,0)</f>
        <v>0</v>
      </c>
      <c r="J10">
        <f>IF(ISNUMBER(SEARCH(правки!J$2,'оригинальный продууукт'!$H9)),1,0)</f>
        <v>0</v>
      </c>
      <c r="K10">
        <f>IF('оригинальный продууукт'!I9="Без физических нагрузок!",0,IF('оригинальный продууукт'!I9="пешие прогулки",1,IF('оригинальный продууукт'!I9="Активный",2,IF('оригинальный продууукт'!I9="экстримальный",3,""))))</f>
        <v>1</v>
      </c>
      <c r="N10">
        <f>IF(ISNUMBER(SEARCH(правки!N$2,'оригинальный продууукт'!$L9)),1,0)</f>
        <v>1</v>
      </c>
      <c r="O10">
        <f>IF(ISNUMBER(SEARCH(правки!O$2,'оригинальный продууукт'!$L9)),1,0)</f>
        <v>0</v>
      </c>
      <c r="P10">
        <f>IF(ISNUMBER(SEARCH(правки!P$2,'оригинальный продууукт'!$L9)),1,0)</f>
        <v>0</v>
      </c>
      <c r="Q10">
        <f>IF(ISNUMBER(SEARCH(правки!Q$2,'оригинальный продууукт'!$L9)),1,0)</f>
        <v>0</v>
      </c>
      <c r="R10">
        <f>IF(ISNUMBER(SEARCH(правки!R$2,'оригинальный продууукт'!$L9)),1,0)</f>
        <v>0</v>
      </c>
      <c r="S10">
        <f>IF(ISNUMBER(SEARCH(правки!S$2,'оригинальный продууукт'!$L9)),1,0)</f>
        <v>0</v>
      </c>
      <c r="T10" t="str">
        <f>IF('оригинальный продууукт'!M9="не указано","",IF('оригинальный продууукт'!M9="переезды около 300 км ",6,"глянь"))</f>
        <v/>
      </c>
      <c r="U10">
        <v>1</v>
      </c>
      <c r="V10">
        <v>0</v>
      </c>
      <c r="X10">
        <f>IF(ISNUMBER(SEARCH(правки!X$2,'оригинальный продууукт'!$Q9)),1,0)</f>
        <v>0</v>
      </c>
      <c r="Y10">
        <f>IF(ISNUMBER(SEARCH(правки!Y$2,'оригинальный продууукт'!$Q9)),1,0)</f>
        <v>1</v>
      </c>
      <c r="Z10">
        <f>IF(ISNUMBER(SEARCH(правки!Z$2,'оригинальный продууукт'!$Q9)),1,0)</f>
        <v>0</v>
      </c>
      <c r="AB10">
        <f>IF(ISNUMBER(SEARCH(правки!AB$2,'оригинальный продууукт'!$S9)),0,1)</f>
        <v>0</v>
      </c>
      <c r="AC10">
        <f>IF(ISNUMBER(SEARCH(правки!AC$2,'оригинальный продууукт'!$S9)),0,1)</f>
        <v>0</v>
      </c>
      <c r="AD10">
        <f>IF(ISNUMBER(SEARCH(правки!AD$2,'оригинальный продууукт'!$S9)),0,1)</f>
        <v>0</v>
      </c>
      <c r="AE10">
        <v>7</v>
      </c>
      <c r="AF10" s="8">
        <v>0</v>
      </c>
      <c r="AG10">
        <f>IF('оригинальный продууукт'!$U9="нет",0,1)</f>
        <v>0</v>
      </c>
      <c r="AH10">
        <v>3</v>
      </c>
      <c r="AI10">
        <v>0</v>
      </c>
      <c r="AJ10">
        <v>0</v>
      </c>
      <c r="AK10">
        <v>0</v>
      </c>
      <c r="AL10">
        <f>IF('оригинальный продууукт'!$W9="",0,1)</f>
        <v>0</v>
      </c>
      <c r="AM10">
        <f>IF('оригинальный продууукт'!$X9="",0,1)</f>
        <v>0</v>
      </c>
    </row>
    <row r="11" spans="1:39" x14ac:dyDescent="0.25">
      <c r="A11" s="5">
        <f>'оригинальный продууукт'!B10</f>
        <v>170</v>
      </c>
      <c r="B11" s="6" t="str">
        <f>IF(MID('оригинальный продууукт'!C10,1,1)="б", 'оригинальный продууукт'!C10,MID('оригинальный продууукт'!C10,1,1))</f>
        <v>3</v>
      </c>
      <c r="C11" s="7">
        <f t="shared" si="0"/>
        <v>2</v>
      </c>
      <c r="D11" s="5">
        <f>'оригинальный продууукт'!Z10</f>
        <v>1</v>
      </c>
      <c r="E11">
        <f>IF(ISNUMBER(SEARCH(правки!E$2,'оригинальный продууукт'!$H10)),1,0)</f>
        <v>1</v>
      </c>
      <c r="F11">
        <f>IF(ISNUMBER(SEARCH(правки!F$2,'оригинальный продууукт'!$H10)),1,0)</f>
        <v>1</v>
      </c>
      <c r="G11">
        <f>IF(ISNUMBER(SEARCH(правки!G$2,'оригинальный продууукт'!$H10)),1,0)</f>
        <v>0</v>
      </c>
      <c r="H11">
        <f>IF(ISNUMBER(SEARCH(правки!H$2,'оригинальный продууукт'!$H10)),1,0)</f>
        <v>0</v>
      </c>
      <c r="I11">
        <f>IF(ISNUMBER(SEARCH(правки!I$2,'оригинальный продууукт'!$H10)),1,0)</f>
        <v>0</v>
      </c>
      <c r="J11">
        <f>IF(ISNUMBER(SEARCH(правки!J$2,'оригинальный продууукт'!$H10)),1,0)</f>
        <v>0</v>
      </c>
      <c r="K11">
        <f>IF('оригинальный продууукт'!I10="Без физических нагрузок!",0,IF('оригинальный продууукт'!I10="пешие прогулки",1,IF('оригинальный продууукт'!I10="Активный",2,IF('оригинальный продууукт'!I10="экстримальный",3,""))))</f>
        <v>1</v>
      </c>
      <c r="N11">
        <f>IF(ISNUMBER(SEARCH(правки!N$2,'оригинальный продууукт'!$L10)),1,0)</f>
        <v>1</v>
      </c>
      <c r="O11">
        <f>IF(ISNUMBER(SEARCH(правки!O$2,'оригинальный продууукт'!$L10)),1,0)</f>
        <v>0</v>
      </c>
      <c r="P11">
        <f>IF(ISNUMBER(SEARCH(правки!P$2,'оригинальный продууукт'!$L10)),1,0)</f>
        <v>0</v>
      </c>
      <c r="Q11">
        <f>IF(ISNUMBER(SEARCH(правки!Q$2,'оригинальный продууукт'!$L10)),1,0)</f>
        <v>0</v>
      </c>
      <c r="R11">
        <f>IF(ISNUMBER(SEARCH(правки!R$2,'оригинальный продууукт'!$L10)),1,0)</f>
        <v>0</v>
      </c>
      <c r="S11">
        <f>IF(ISNUMBER(SEARCH(правки!S$2,'оригинальный продууукт'!$L10)),1,0)</f>
        <v>0</v>
      </c>
      <c r="U11">
        <v>1</v>
      </c>
      <c r="V11">
        <v>0</v>
      </c>
      <c r="X11">
        <f>IF(ISNUMBER(SEARCH(правки!X$2,'оригинальный продууукт'!$Q10)),1,0)</f>
        <v>0</v>
      </c>
      <c r="Y11">
        <f>IF(ISNUMBER(SEARCH(правки!Y$2,'оригинальный продууукт'!$Q10)),1,0)</f>
        <v>0</v>
      </c>
      <c r="Z11">
        <f>IF(ISNUMBER(SEARCH(правки!Z$2,'оригинальный продууукт'!$Q10)),1,0)</f>
        <v>1</v>
      </c>
      <c r="AB11">
        <f>IF(ISNUMBER(SEARCH(правки!AB$2,'оригинальный продууукт'!$S10)),0,1)</f>
        <v>0</v>
      </c>
      <c r="AC11">
        <f>IF(ISNUMBER(SEARCH(правки!AC$2,'оригинальный продууукт'!$S10)),0,1)</f>
        <v>0</v>
      </c>
      <c r="AD11">
        <f>IF(ISNUMBER(SEARCH(правки!AD$2,'оригинальный продууукт'!$S10)),0,1)</f>
        <v>0</v>
      </c>
      <c r="AE11">
        <v>0</v>
      </c>
      <c r="AF11" s="8">
        <v>0</v>
      </c>
      <c r="AG11">
        <f>IF('оригинальный продууукт'!$U10="нет",0,1)</f>
        <v>0</v>
      </c>
      <c r="AH11">
        <v>0</v>
      </c>
      <c r="AI11">
        <v>1</v>
      </c>
      <c r="AJ11">
        <v>0</v>
      </c>
      <c r="AK11">
        <v>0</v>
      </c>
      <c r="AL11">
        <f>IF('оригинальный продууукт'!$W10="",0,1)</f>
        <v>1</v>
      </c>
      <c r="AM11">
        <f>IF('оригинальный продууукт'!$X10="",0,1)</f>
        <v>0</v>
      </c>
    </row>
    <row r="12" spans="1:39" x14ac:dyDescent="0.25">
      <c r="A12" s="5">
        <f>'оригинальный продууукт'!B11</f>
        <v>179</v>
      </c>
      <c r="B12" s="6" t="str">
        <f>IF(MID('оригинальный продууукт'!C11,1,1)="б", 'оригинальный продууукт'!C11,MID('оригинальный продууукт'!C11,1,1))</f>
        <v>3</v>
      </c>
      <c r="C12" s="7">
        <f t="shared" si="0"/>
        <v>2</v>
      </c>
      <c r="D12" s="5">
        <f>'оригинальный продууукт'!Z11</f>
        <v>0</v>
      </c>
      <c r="E12">
        <f>IF(ISNUMBER(SEARCH(правки!E$2,'оригинальный продууукт'!$H11)),1,0)</f>
        <v>1</v>
      </c>
      <c r="F12">
        <f>IF(ISNUMBER(SEARCH(правки!F$2,'оригинальный продууукт'!$H11)),1,0)</f>
        <v>1</v>
      </c>
      <c r="G12">
        <f>IF(ISNUMBER(SEARCH(правки!G$2,'оригинальный продууукт'!$H11)),1,0)</f>
        <v>0</v>
      </c>
      <c r="H12">
        <f>IF(ISNUMBER(SEARCH(правки!H$2,'оригинальный продууукт'!$H11)),1,0)</f>
        <v>0</v>
      </c>
      <c r="I12">
        <f>IF(ISNUMBER(SEARCH(правки!I$2,'оригинальный продууукт'!$H11)),1,0)</f>
        <v>0</v>
      </c>
      <c r="J12">
        <f>IF(ISNUMBER(SEARCH(правки!J$2,'оригинальный продууукт'!$H11)),1,0)</f>
        <v>0</v>
      </c>
      <c r="K12">
        <f>IF('оригинальный продууукт'!I11="Без физических нагрузок!",0,IF('оригинальный продууукт'!I11="пешие прогулки",1,IF('оригинальный продууукт'!I11="Активный",2,IF('оригинальный продууукт'!I11="экстримальный",3,""))))</f>
        <v>1</v>
      </c>
      <c r="N12">
        <f>IF(ISNUMBER(SEARCH(правки!N$2,'оригинальный продууукт'!$L11)),1,0)</f>
        <v>1</v>
      </c>
      <c r="O12">
        <f>IF(ISNUMBER(SEARCH(правки!O$2,'оригинальный продууукт'!$L11)),1,0)</f>
        <v>0</v>
      </c>
      <c r="P12">
        <f>IF(ISNUMBER(SEARCH(правки!P$2,'оригинальный продууукт'!$L11)),1,0)</f>
        <v>0</v>
      </c>
      <c r="Q12">
        <f>IF(ISNUMBER(SEARCH(правки!Q$2,'оригинальный продууукт'!$L11)),1,0)</f>
        <v>0</v>
      </c>
      <c r="R12">
        <f>IF(ISNUMBER(SEARCH(правки!R$2,'оригинальный продууукт'!$L11)),1,0)</f>
        <v>0</v>
      </c>
      <c r="S12">
        <f>IF(ISNUMBER(SEARCH(правки!S$2,'оригинальный продууукт'!$L11)),1,0)</f>
        <v>0</v>
      </c>
      <c r="U12">
        <v>1</v>
      </c>
      <c r="V12">
        <v>0</v>
      </c>
      <c r="X12">
        <f>IF(ISNUMBER(SEARCH(правки!X$2,'оригинальный продууукт'!$Q11)),1,0)</f>
        <v>0</v>
      </c>
      <c r="Y12">
        <f>IF(ISNUMBER(SEARCH(правки!Y$2,'оригинальный продууукт'!$Q11)),1,0)</f>
        <v>0</v>
      </c>
      <c r="Z12">
        <f>IF(ISNUMBER(SEARCH(правки!Z$2,'оригинальный продууукт'!$Q11)),1,0)</f>
        <v>1</v>
      </c>
      <c r="AB12">
        <f>IF(ISNUMBER(SEARCH(правки!AB$2,'оригинальный продууукт'!$S11)),0,1)</f>
        <v>0</v>
      </c>
      <c r="AC12">
        <f>IF(ISNUMBER(SEARCH(правки!AC$2,'оригинальный продууукт'!$S11)),0,1)</f>
        <v>0</v>
      </c>
      <c r="AD12">
        <f>IF(ISNUMBER(SEARCH(правки!AD$2,'оригинальный продууукт'!$S11)),0,1)</f>
        <v>0</v>
      </c>
      <c r="AE12">
        <v>0</v>
      </c>
      <c r="AF12" s="8">
        <v>0</v>
      </c>
      <c r="AG12">
        <f>IF('оригинальный продууукт'!$U11="нет",0,1)</f>
        <v>0</v>
      </c>
      <c r="AH12">
        <v>0</v>
      </c>
      <c r="AI12">
        <v>0</v>
      </c>
      <c r="AJ12">
        <v>0</v>
      </c>
      <c r="AK12">
        <v>0</v>
      </c>
      <c r="AL12">
        <f>IF('оригинальный продууукт'!$W11="",0,1)</f>
        <v>1</v>
      </c>
      <c r="AM12">
        <f>IF('оригинальный продууукт'!$X11="",0,1)</f>
        <v>0</v>
      </c>
    </row>
    <row r="13" spans="1:39" x14ac:dyDescent="0.25">
      <c r="A13" s="5">
        <f>'оригинальный продууукт'!B12</f>
        <v>187</v>
      </c>
      <c r="B13" s="6" t="str">
        <f>IF(MID('оригинальный продууукт'!C12,1,1)="б", 'оригинальный продууукт'!C12,MID('оригинальный продууукт'!C12,1,1))</f>
        <v>4</v>
      </c>
      <c r="C13" s="7">
        <f t="shared" si="0"/>
        <v>3</v>
      </c>
      <c r="D13" s="5">
        <f>'оригинальный продууукт'!Z12</f>
        <v>3</v>
      </c>
      <c r="E13">
        <f>IF(ISNUMBER(SEARCH(правки!E$2,'оригинальный продууукт'!$H12)),1,0)</f>
        <v>1</v>
      </c>
      <c r="F13">
        <f>IF(ISNUMBER(SEARCH(правки!F$2,'оригинальный продууукт'!$H12)),1,0)</f>
        <v>1</v>
      </c>
      <c r="G13">
        <f>IF(ISNUMBER(SEARCH(правки!G$2,'оригинальный продууукт'!$H12)),1,0)</f>
        <v>0</v>
      </c>
      <c r="H13">
        <f>IF(ISNUMBER(SEARCH(правки!H$2,'оригинальный продууукт'!$H12)),1,0)</f>
        <v>0</v>
      </c>
      <c r="I13">
        <f>IF(ISNUMBER(SEARCH(правки!I$2,'оригинальный продууукт'!$H12)),1,0)</f>
        <v>0</v>
      </c>
      <c r="J13">
        <f>IF(ISNUMBER(SEARCH(правки!J$2,'оригинальный продууукт'!$H12)),1,0)</f>
        <v>0</v>
      </c>
      <c r="K13">
        <f>IF('оригинальный продууукт'!I12="Без физических нагрузок!",0,IF('оригинальный продууукт'!I12="пешие прогулки",1,IF('оригинальный продууукт'!I12="Активный",2,IF('оригинальный продууукт'!I12="экстримальный",3,""))))</f>
        <v>1</v>
      </c>
      <c r="N13">
        <f>IF(ISNUMBER(SEARCH(правки!N$2,'оригинальный продууукт'!$L12)),1,0)</f>
        <v>0</v>
      </c>
      <c r="O13">
        <f>IF(ISNUMBER(SEARCH(правки!O$2,'оригинальный продууукт'!$L12)),1,0)</f>
        <v>0</v>
      </c>
      <c r="P13">
        <f>IF(ISNUMBER(SEARCH(правки!P$2,'оригинальный продууукт'!$L12)),1,0)</f>
        <v>0</v>
      </c>
      <c r="Q13">
        <f>IF(ISNUMBER(SEARCH(правки!Q$2,'оригинальный продууукт'!$L12)),1,0)</f>
        <v>0</v>
      </c>
      <c r="R13">
        <f>IF(ISNUMBER(SEARCH(правки!R$2,'оригинальный продууукт'!$L12)),1,0)</f>
        <v>1</v>
      </c>
      <c r="S13">
        <f>IF(ISNUMBER(SEARCH(правки!S$2,'оригинальный продууукт'!$L12)),1,0)</f>
        <v>0</v>
      </c>
      <c r="U13">
        <v>1</v>
      </c>
      <c r="V13">
        <v>0</v>
      </c>
      <c r="X13">
        <f>IF(ISNUMBER(SEARCH(правки!X$2,'оригинальный продууукт'!$Q12)),1,0)</f>
        <v>0</v>
      </c>
      <c r="Y13">
        <f>IF(ISNUMBER(SEARCH(правки!Y$2,'оригинальный продууукт'!$Q12)),1,0)</f>
        <v>0</v>
      </c>
      <c r="Z13">
        <f>IF(ISNUMBER(SEARCH(правки!Z$2,'оригинальный продууукт'!$Q12)),1,0)</f>
        <v>1</v>
      </c>
      <c r="AB13">
        <f>IF(ISNUMBER(SEARCH(правки!AB$2,'оригинальный продууукт'!$S12)),0,1)</f>
        <v>0</v>
      </c>
      <c r="AC13">
        <f>IF(ISNUMBER(SEARCH(правки!AC$2,'оригинальный продууукт'!$S12)),0,1)</f>
        <v>0</v>
      </c>
      <c r="AD13">
        <f>IF(ISNUMBER(SEARCH(правки!AD$2,'оригинальный продууукт'!$S12)),0,1)</f>
        <v>0</v>
      </c>
      <c r="AE13">
        <v>0</v>
      </c>
      <c r="AF13" s="8">
        <v>0</v>
      </c>
      <c r="AG13">
        <f>IF('оригинальный продууукт'!$U12="нет",0,1)</f>
        <v>0</v>
      </c>
      <c r="AH13">
        <v>0</v>
      </c>
      <c r="AI13">
        <v>0</v>
      </c>
      <c r="AJ13">
        <v>0</v>
      </c>
      <c r="AK13">
        <v>0</v>
      </c>
      <c r="AL13">
        <f>IF('оригинальный продууукт'!$W12="",0,1)</f>
        <v>0</v>
      </c>
      <c r="AM13">
        <f>IF('оригинальный продууукт'!$X12="",0,1)</f>
        <v>0</v>
      </c>
    </row>
    <row r="14" spans="1:39" x14ac:dyDescent="0.25">
      <c r="A14" s="5">
        <f>'оригинальный продууукт'!B13</f>
        <v>189</v>
      </c>
      <c r="B14" s="6" t="str">
        <f>IF(MID('оригинальный продууукт'!C13,1,1)="б", 'оригинальный продууукт'!C13,MID('оригинальный продууукт'!C13,1,1))</f>
        <v>3</v>
      </c>
      <c r="C14" s="7">
        <f t="shared" si="0"/>
        <v>2</v>
      </c>
      <c r="D14" s="5">
        <f>'оригинальный продууукт'!Z13</f>
        <v>3</v>
      </c>
      <c r="E14">
        <f>IF(ISNUMBER(SEARCH(правки!E$2,'оригинальный продууукт'!$H13)),1,0)</f>
        <v>1</v>
      </c>
      <c r="F14">
        <f>IF(ISNUMBER(SEARCH(правки!F$2,'оригинальный продууукт'!$H13)),1,0)</f>
        <v>1</v>
      </c>
      <c r="G14">
        <f>IF(ISNUMBER(SEARCH(правки!G$2,'оригинальный продууукт'!$H13)),1,0)</f>
        <v>0</v>
      </c>
      <c r="H14">
        <f>IF(ISNUMBER(SEARCH(правки!H$2,'оригинальный продууукт'!$H13)),1,0)</f>
        <v>0</v>
      </c>
      <c r="I14">
        <f>IF(ISNUMBER(SEARCH(правки!I$2,'оригинальный продууукт'!$H13)),1,0)</f>
        <v>0</v>
      </c>
      <c r="J14">
        <f>IF(ISNUMBER(SEARCH(правки!J$2,'оригинальный продууукт'!$H13)),1,0)</f>
        <v>0</v>
      </c>
      <c r="K14">
        <f>IF('оригинальный продууукт'!I13="Без физических нагрузок!",0,IF('оригинальный продууукт'!I13="пешие прогулки",1,IF('оригинальный продууукт'!I13="Активный",2,IF('оригинальный продууукт'!I13="экстримальный",3,""))))</f>
        <v>1</v>
      </c>
      <c r="N14">
        <f>IF(ISNUMBER(SEARCH(правки!N$2,'оригинальный продууукт'!$L13)),1,0)</f>
        <v>1</v>
      </c>
      <c r="O14">
        <f>IF(ISNUMBER(SEARCH(правки!O$2,'оригинальный продууукт'!$L13)),1,0)</f>
        <v>1</v>
      </c>
      <c r="P14">
        <f>IF(ISNUMBER(SEARCH(правки!P$2,'оригинальный продууукт'!$L13)),1,0)</f>
        <v>0</v>
      </c>
      <c r="Q14">
        <f>IF(ISNUMBER(SEARCH(правки!Q$2,'оригинальный продууукт'!$L13)),1,0)</f>
        <v>0</v>
      </c>
      <c r="R14">
        <f>IF(ISNUMBER(SEARCH(правки!R$2,'оригинальный продууукт'!$L13)),1,0)</f>
        <v>0</v>
      </c>
      <c r="S14">
        <f>IF(ISNUMBER(SEARCH(правки!S$2,'оригинальный продууукт'!$L13)),1,0)</f>
        <v>0</v>
      </c>
      <c r="T14" t="str">
        <f>IF('оригинальный продууукт'!M13="не указано","",IF('оригинальный продууукт'!M13="переезды около 300 км ",6,"глянь"))</f>
        <v/>
      </c>
      <c r="U14">
        <v>1</v>
      </c>
      <c r="V14">
        <v>0</v>
      </c>
      <c r="X14">
        <f>IF(ISNUMBER(SEARCH(правки!X$2,'оригинальный продууукт'!$Q13)),1,0)</f>
        <v>0</v>
      </c>
      <c r="Y14">
        <f>IF(ISNUMBER(SEARCH(правки!Y$2,'оригинальный продууукт'!$Q13)),1,0)</f>
        <v>0</v>
      </c>
      <c r="Z14">
        <f>IF(ISNUMBER(SEARCH(правки!Z$2,'оригинальный продууукт'!$Q13)),1,0)</f>
        <v>1</v>
      </c>
      <c r="AB14">
        <f>IF(ISNUMBER(SEARCH(правки!AB$2,'оригинальный продууукт'!$S13)),0,1)</f>
        <v>0</v>
      </c>
      <c r="AC14">
        <f>IF(ISNUMBER(SEARCH(правки!AC$2,'оригинальный продууукт'!$S13)),0,1)</f>
        <v>0</v>
      </c>
      <c r="AD14">
        <f>IF(ISNUMBER(SEARCH(правки!AD$2,'оригинальный продууукт'!$S13)),0,1)</f>
        <v>0</v>
      </c>
      <c r="AE14">
        <v>7</v>
      </c>
      <c r="AF14" s="8">
        <v>0</v>
      </c>
      <c r="AG14">
        <f>IF('оригинальный продууукт'!$U13="нет",0,1)</f>
        <v>0</v>
      </c>
      <c r="AH14">
        <v>7</v>
      </c>
      <c r="AI14">
        <v>4</v>
      </c>
      <c r="AJ14">
        <v>0</v>
      </c>
      <c r="AK14">
        <v>1</v>
      </c>
      <c r="AL14">
        <f>IF('оригинальный продууукт'!$W13="",0,1)</f>
        <v>0</v>
      </c>
      <c r="AM14">
        <f>IF('оригинальный продууукт'!$X13="",0,1)</f>
        <v>0</v>
      </c>
    </row>
    <row r="15" spans="1:39" x14ac:dyDescent="0.25">
      <c r="A15" s="5">
        <f>'оригинальный продууукт'!B14</f>
        <v>209</v>
      </c>
      <c r="B15" s="6" t="str">
        <f>IF(MID('оригинальный продууукт'!C14,1,1)="б", 'оригинальный продууукт'!C14,MID('оригинальный продууукт'!C14,1,1))</f>
        <v>4</v>
      </c>
      <c r="C15" s="7">
        <f t="shared" si="0"/>
        <v>3</v>
      </c>
      <c r="D15" s="5">
        <f>'оригинальный продууукт'!Z14</f>
        <v>1</v>
      </c>
      <c r="E15">
        <f>IF(ISNUMBER(SEARCH(правки!E$2,'оригинальный продууукт'!$H14)),1,0)</f>
        <v>1</v>
      </c>
      <c r="F15">
        <f>IF(ISNUMBER(SEARCH(правки!F$2,'оригинальный продууукт'!$H14)),1,0)</f>
        <v>1</v>
      </c>
      <c r="G15">
        <f>IF(ISNUMBER(SEARCH(правки!G$2,'оригинальный продууукт'!$H14)),1,0)</f>
        <v>0</v>
      </c>
      <c r="H15">
        <f>IF(ISNUMBER(SEARCH(правки!H$2,'оригинальный продууукт'!$H14)),1,0)</f>
        <v>0</v>
      </c>
      <c r="I15">
        <f>IF(ISNUMBER(SEARCH(правки!I$2,'оригинальный продууукт'!$H14)),1,0)</f>
        <v>0</v>
      </c>
      <c r="J15">
        <f>IF(ISNUMBER(SEARCH(правки!J$2,'оригинальный продууукт'!$H14)),1,0)</f>
        <v>0</v>
      </c>
      <c r="K15">
        <f>IF('оригинальный продууукт'!I14="Без физических нагрузок!",0,IF('оригинальный продууукт'!I14="пешие прогулки",1,IF('оригинальный продууукт'!I14="Активный",2,IF('оригинальный продууукт'!I14="экстримальный",3,""))))</f>
        <v>1</v>
      </c>
      <c r="N15">
        <f>IF(ISNUMBER(SEARCH(правки!N$2,'оригинальный продууукт'!$L14)),1,0)</f>
        <v>1</v>
      </c>
      <c r="O15">
        <f>IF(ISNUMBER(SEARCH(правки!O$2,'оригинальный продууукт'!$L14)),1,0)</f>
        <v>0</v>
      </c>
      <c r="P15">
        <f>IF(ISNUMBER(SEARCH(правки!P$2,'оригинальный продууукт'!$L14)),1,0)</f>
        <v>0</v>
      </c>
      <c r="Q15">
        <f>IF(ISNUMBER(SEARCH(правки!Q$2,'оригинальный продууукт'!$L14)),1,0)</f>
        <v>0</v>
      </c>
      <c r="R15">
        <f>IF(ISNUMBER(SEARCH(правки!R$2,'оригинальный продууукт'!$L14)),1,0)</f>
        <v>0</v>
      </c>
      <c r="S15">
        <f>IF(ISNUMBER(SEARCH(правки!S$2,'оригинальный продууукт'!$L14)),1,0)</f>
        <v>0</v>
      </c>
      <c r="T15" t="str">
        <f>IF('оригинальный продууукт'!M14="не указано","",IF('оригинальный продууукт'!M14="переезды около 300 км ",6,"глянь"))</f>
        <v/>
      </c>
      <c r="U15">
        <v>1</v>
      </c>
      <c r="V15">
        <v>0</v>
      </c>
      <c r="X15">
        <f>IF(ISNUMBER(SEARCH(правки!X$2,'оригинальный продууукт'!$Q14)),1,0)</f>
        <v>0</v>
      </c>
      <c r="Y15">
        <f>IF(ISNUMBER(SEARCH(правки!Y$2,'оригинальный продууукт'!$Q14)),1,0)</f>
        <v>0</v>
      </c>
      <c r="Z15">
        <f>IF(ISNUMBER(SEARCH(правки!Z$2,'оригинальный продууукт'!$Q14)),1,0)</f>
        <v>1</v>
      </c>
      <c r="AB15">
        <f>IF(ISNUMBER(SEARCH(правки!AB$2,'оригинальный продууукт'!$S14)),0,1)</f>
        <v>0</v>
      </c>
      <c r="AC15">
        <f>IF(ISNUMBER(SEARCH(правки!AC$2,'оригинальный продууукт'!$S14)),0,1)</f>
        <v>0</v>
      </c>
      <c r="AD15">
        <f>IF(ISNUMBER(SEARCH(правки!AD$2,'оригинальный продууукт'!$S14)),0,1)</f>
        <v>0</v>
      </c>
      <c r="AE15">
        <v>0</v>
      </c>
      <c r="AF15" s="8">
        <v>0</v>
      </c>
      <c r="AG15">
        <f>IF('оригинальный продууукт'!$U14="нет",0,1)</f>
        <v>0</v>
      </c>
      <c r="AH15">
        <v>0</v>
      </c>
      <c r="AI15">
        <v>0</v>
      </c>
      <c r="AJ15">
        <v>0</v>
      </c>
      <c r="AK15">
        <v>0</v>
      </c>
      <c r="AL15">
        <f>IF('оригинальный продууукт'!$W14="",0,1)</f>
        <v>1</v>
      </c>
      <c r="AM15">
        <f>IF('оригинальный продууукт'!$X14="",0,1)</f>
        <v>0</v>
      </c>
    </row>
    <row r="16" spans="1:39" x14ac:dyDescent="0.25">
      <c r="A16" s="5">
        <f>'оригинальный продууукт'!B15</f>
        <v>210</v>
      </c>
      <c r="B16" s="6" t="str">
        <f>IF(MID('оригинальный продууукт'!C15,1,1)="б", 'оригинальный продууукт'!C15,MID('оригинальный продууукт'!C15,1,1))</f>
        <v>3</v>
      </c>
      <c r="C16" s="7">
        <f t="shared" si="0"/>
        <v>2</v>
      </c>
      <c r="D16" s="5">
        <f>'оригинальный продууукт'!Z15</f>
        <v>1</v>
      </c>
      <c r="E16">
        <f>IF(ISNUMBER(SEARCH(правки!E$2,'оригинальный продууукт'!$H15)),1,0)</f>
        <v>1</v>
      </c>
      <c r="F16">
        <f>IF(ISNUMBER(SEARCH(правки!F$2,'оригинальный продууукт'!$H15)),1,0)</f>
        <v>1</v>
      </c>
      <c r="G16">
        <f>IF(ISNUMBER(SEARCH(правки!G$2,'оригинальный продууукт'!$H15)),1,0)</f>
        <v>0</v>
      </c>
      <c r="H16">
        <f>IF(ISNUMBER(SEARCH(правки!H$2,'оригинальный продууукт'!$H15)),1,0)</f>
        <v>0</v>
      </c>
      <c r="I16">
        <f>IF(ISNUMBER(SEARCH(правки!I$2,'оригинальный продууукт'!$H15)),1,0)</f>
        <v>0</v>
      </c>
      <c r="J16">
        <f>IF(ISNUMBER(SEARCH(правки!J$2,'оригинальный продууукт'!$H15)),1,0)</f>
        <v>0</v>
      </c>
      <c r="K16">
        <f>IF('оригинальный продууукт'!I15="Без физических нагрузок!",0,IF('оригинальный продууукт'!I15="пешие прогулки",1,IF('оригинальный продууукт'!I15="Активный",2,IF('оригинальный продууукт'!I15="экстримальный",3,""))))</f>
        <v>1</v>
      </c>
      <c r="N16">
        <f>IF(ISNUMBER(SEARCH(правки!N$2,'оригинальный продууукт'!$L15)),1,0)</f>
        <v>1</v>
      </c>
      <c r="O16">
        <f>IF(ISNUMBER(SEARCH(правки!O$2,'оригинальный продууукт'!$L15)),1,0)</f>
        <v>0</v>
      </c>
      <c r="P16">
        <f>IF(ISNUMBER(SEARCH(правки!P$2,'оригинальный продууукт'!$L15)),1,0)</f>
        <v>0</v>
      </c>
      <c r="Q16">
        <f>IF(ISNUMBER(SEARCH(правки!Q$2,'оригинальный продууукт'!$L15)),1,0)</f>
        <v>0</v>
      </c>
      <c r="R16">
        <f>IF(ISNUMBER(SEARCH(правки!R$2,'оригинальный продууукт'!$L15)),1,0)</f>
        <v>0</v>
      </c>
      <c r="S16">
        <f>IF(ISNUMBER(SEARCH(правки!S$2,'оригинальный продууукт'!$L15)),1,0)</f>
        <v>0</v>
      </c>
      <c r="T16" t="str">
        <f>IF('оригинальный продууукт'!M15="не указано","",IF('оригинальный продууукт'!M15="переезды около 300 км ",6,"глянь"))</f>
        <v/>
      </c>
      <c r="U16">
        <v>1</v>
      </c>
      <c r="V16">
        <v>0</v>
      </c>
      <c r="X16">
        <f>IF(ISNUMBER(SEARCH(правки!X$2,'оригинальный продууукт'!$Q15)),1,0)</f>
        <v>0</v>
      </c>
      <c r="Y16">
        <f>IF(ISNUMBER(SEARCH(правки!Y$2,'оригинальный продууукт'!$Q15)),1,0)</f>
        <v>0</v>
      </c>
      <c r="Z16">
        <f>IF(ISNUMBER(SEARCH(правки!Z$2,'оригинальный продууукт'!$Q15)),1,0)</f>
        <v>1</v>
      </c>
      <c r="AB16">
        <f>IF(ISNUMBER(SEARCH(правки!AB$2,'оригинальный продууукт'!$S15)),0,1)</f>
        <v>0</v>
      </c>
      <c r="AC16">
        <f>IF(ISNUMBER(SEARCH(правки!AC$2,'оригинальный продууукт'!$S15)),0,1)</f>
        <v>0</v>
      </c>
      <c r="AD16">
        <f>IF(ISNUMBER(SEARCH(правки!AD$2,'оригинальный продууукт'!$S15)),0,1)</f>
        <v>0</v>
      </c>
      <c r="AE16">
        <v>0</v>
      </c>
      <c r="AF16" s="8">
        <v>0</v>
      </c>
      <c r="AG16">
        <f>IF('оригинальный продууукт'!$U15="нет",0,1)</f>
        <v>0</v>
      </c>
      <c r="AH16">
        <v>0</v>
      </c>
      <c r="AI16">
        <v>0</v>
      </c>
      <c r="AJ16">
        <v>0</v>
      </c>
      <c r="AK16">
        <v>0</v>
      </c>
      <c r="AL16">
        <f>IF('оригинальный продууукт'!$W15="",0,1)</f>
        <v>1</v>
      </c>
      <c r="AM16">
        <f>IF('оригинальный продууукт'!$X15="",0,1)</f>
        <v>0</v>
      </c>
    </row>
    <row r="17" spans="1:39" x14ac:dyDescent="0.25">
      <c r="A17" s="5">
        <f>'оригинальный продууукт'!B16</f>
        <v>211</v>
      </c>
      <c r="B17" s="6" t="str">
        <f>IF(MID('оригинальный продууукт'!C16,1,1)="б", 'оригинальный продууукт'!C16,MID('оригинальный продууукт'!C16,1,1))</f>
        <v>4</v>
      </c>
      <c r="C17" s="7">
        <f t="shared" si="0"/>
        <v>3</v>
      </c>
      <c r="D17" s="5">
        <f>'оригинальный продууукт'!Z16</f>
        <v>1</v>
      </c>
      <c r="E17">
        <f>IF(ISNUMBER(SEARCH(правки!E$2,'оригинальный продууукт'!$H16)),1,0)</f>
        <v>1</v>
      </c>
      <c r="F17">
        <f>IF(ISNUMBER(SEARCH(правки!F$2,'оригинальный продууукт'!$H16)),1,0)</f>
        <v>1</v>
      </c>
      <c r="G17">
        <f>IF(ISNUMBER(SEARCH(правки!G$2,'оригинальный продууукт'!$H16)),1,0)</f>
        <v>0</v>
      </c>
      <c r="H17">
        <f>IF(ISNUMBER(SEARCH(правки!H$2,'оригинальный продууукт'!$H16)),1,0)</f>
        <v>0</v>
      </c>
      <c r="I17">
        <f>IF(ISNUMBER(SEARCH(правки!I$2,'оригинальный продууукт'!$H16)),1,0)</f>
        <v>0</v>
      </c>
      <c r="J17">
        <f>IF(ISNUMBER(SEARCH(правки!J$2,'оригинальный продууукт'!$H16)),1,0)</f>
        <v>0</v>
      </c>
      <c r="K17">
        <f>IF('оригинальный продууукт'!I16="Без физических нагрузок!",0,IF('оригинальный продууукт'!I16="пешие прогулки",1,IF('оригинальный продууукт'!I16="Активный",2,IF('оригинальный продууукт'!I16="экстримальный",3,""))))</f>
        <v>1</v>
      </c>
      <c r="N17">
        <f>IF(ISNUMBER(SEARCH(правки!N$2,'оригинальный продууукт'!$L16)),1,0)</f>
        <v>1</v>
      </c>
      <c r="O17">
        <f>IF(ISNUMBER(SEARCH(правки!O$2,'оригинальный продууукт'!$L16)),1,0)</f>
        <v>0</v>
      </c>
      <c r="P17">
        <f>IF(ISNUMBER(SEARCH(правки!P$2,'оригинальный продууукт'!$L16)),1,0)</f>
        <v>0</v>
      </c>
      <c r="Q17">
        <f>IF(ISNUMBER(SEARCH(правки!Q$2,'оригинальный продууукт'!$L16)),1,0)</f>
        <v>0</v>
      </c>
      <c r="R17">
        <f>IF(ISNUMBER(SEARCH(правки!R$2,'оригинальный продууукт'!$L16)),1,0)</f>
        <v>0</v>
      </c>
      <c r="S17">
        <f>IF(ISNUMBER(SEARCH(правки!S$2,'оригинальный продууукт'!$L16)),1,0)</f>
        <v>0</v>
      </c>
      <c r="T17" t="str">
        <f>IF('оригинальный продууукт'!M16="не указано","",IF('оригинальный продууукт'!M16="переезды около 300 км ",6,"глянь"))</f>
        <v/>
      </c>
      <c r="U17">
        <v>1</v>
      </c>
      <c r="V17">
        <v>0</v>
      </c>
      <c r="X17">
        <f>IF(ISNUMBER(SEARCH(правки!X$2,'оригинальный продууукт'!$Q16)),1,0)</f>
        <v>0</v>
      </c>
      <c r="Y17">
        <f>IF(ISNUMBER(SEARCH(правки!Y$2,'оригинальный продууукт'!$Q16)),1,0)</f>
        <v>0</v>
      </c>
      <c r="Z17">
        <f>IF(ISNUMBER(SEARCH(правки!Z$2,'оригинальный продууукт'!$Q16)),1,0)</f>
        <v>1</v>
      </c>
      <c r="AB17">
        <f>IF(ISNUMBER(SEARCH(правки!AB$2,'оригинальный продууукт'!$S16)),0,1)</f>
        <v>0</v>
      </c>
      <c r="AC17">
        <f>IF(ISNUMBER(SEARCH(правки!AC$2,'оригинальный продууукт'!$S16)),0,1)</f>
        <v>0</v>
      </c>
      <c r="AD17">
        <f>IF(ISNUMBER(SEARCH(правки!AD$2,'оригинальный продууукт'!$S16)),0,1)</f>
        <v>0</v>
      </c>
      <c r="AE17">
        <v>0</v>
      </c>
      <c r="AF17" s="8">
        <v>0</v>
      </c>
      <c r="AG17">
        <f>IF('оригинальный продууукт'!$U16="нет",0,1)</f>
        <v>0</v>
      </c>
      <c r="AH17">
        <v>0</v>
      </c>
      <c r="AI17">
        <v>0</v>
      </c>
      <c r="AJ17">
        <v>0</v>
      </c>
      <c r="AK17">
        <v>0</v>
      </c>
      <c r="AL17">
        <f>IF('оригинальный продууукт'!$W16="",0,1)</f>
        <v>1</v>
      </c>
      <c r="AM17">
        <f>IF('оригинальный продууукт'!$X16="",0,1)</f>
        <v>0</v>
      </c>
    </row>
    <row r="18" spans="1:39" x14ac:dyDescent="0.25">
      <c r="A18" s="5">
        <f>'оригинальный продууукт'!B17</f>
        <v>224</v>
      </c>
      <c r="B18" s="6" t="str">
        <f>IF(MID('оригинальный продууукт'!C17,1,1)="б", 'оригинальный продууукт'!C17,MID('оригинальный продууукт'!C17,1,1))</f>
        <v>4</v>
      </c>
      <c r="C18" s="7">
        <f t="shared" si="0"/>
        <v>3</v>
      </c>
      <c r="D18" s="5">
        <f>'оригинальный продууукт'!Z17</f>
        <v>1</v>
      </c>
      <c r="E18">
        <f>IF(ISNUMBER(SEARCH(правки!E$2,'оригинальный продууукт'!$H17)),1,0)</f>
        <v>0</v>
      </c>
      <c r="F18">
        <f>IF(ISNUMBER(SEARCH(правки!F$2,'оригинальный продууукт'!$H17)),1,0)</f>
        <v>0</v>
      </c>
      <c r="G18">
        <f>IF(ISNUMBER(SEARCH(правки!G$2,'оригинальный продууукт'!$H17)),1,0)</f>
        <v>1</v>
      </c>
      <c r="H18">
        <f>IF(ISNUMBER(SEARCH(правки!H$2,'оригинальный продууукт'!$H17)),1,0)</f>
        <v>0</v>
      </c>
      <c r="I18">
        <f>IF(ISNUMBER(SEARCH(правки!I$2,'оригинальный продууукт'!$H17)),1,0)</f>
        <v>0</v>
      </c>
      <c r="J18">
        <f>IF(ISNUMBER(SEARCH(правки!J$2,'оригинальный продууукт'!$H17)),1,0)</f>
        <v>1</v>
      </c>
      <c r="K18">
        <f>IF('оригинальный продууукт'!I17="Без физических нагрузок!",0,IF('оригинальный продууукт'!I17="пешие прогулки",1,IF('оригинальный продууукт'!I17="Активный",2,IF('оригинальный продууукт'!I17="экстримальный",3,""))))</f>
        <v>1</v>
      </c>
      <c r="N18">
        <f>IF(ISNUMBER(SEARCH(правки!N$2,'оригинальный продууукт'!$L17)),1,0)</f>
        <v>1</v>
      </c>
      <c r="O18">
        <f>IF(ISNUMBER(SEARCH(правки!O$2,'оригинальный продууукт'!$L17)),1,0)</f>
        <v>0</v>
      </c>
      <c r="P18">
        <f>IF(ISNUMBER(SEARCH(правки!P$2,'оригинальный продууукт'!$L17)),1,0)</f>
        <v>0</v>
      </c>
      <c r="Q18">
        <f>IF(ISNUMBER(SEARCH(правки!Q$2,'оригинальный продууукт'!$L17)),1,0)</f>
        <v>0</v>
      </c>
      <c r="R18">
        <f>IF(ISNUMBER(SEARCH(правки!R$2,'оригинальный продууукт'!$L17)),1,0)</f>
        <v>0</v>
      </c>
      <c r="S18">
        <f>IF(ISNUMBER(SEARCH(правки!S$2,'оригинальный продууукт'!$L17)),1,0)</f>
        <v>0</v>
      </c>
      <c r="T18" t="str">
        <f>IF('оригинальный продууукт'!M17="не указано","",IF('оригинальный продууукт'!M17="переезды около 300 км ",6,"глянь"))</f>
        <v/>
      </c>
      <c r="U18">
        <v>1</v>
      </c>
      <c r="V18">
        <v>0</v>
      </c>
      <c r="X18">
        <f>IF(ISNUMBER(SEARCH(правки!X$2,'оригинальный продууукт'!$Q17)),1,0)</f>
        <v>0</v>
      </c>
      <c r="Y18">
        <f>IF(ISNUMBER(SEARCH(правки!Y$2,'оригинальный продууукт'!$Q17)),1,0)</f>
        <v>0</v>
      </c>
      <c r="Z18">
        <f>IF(ISNUMBER(SEARCH(правки!Z$2,'оригинальный продууукт'!$Q17)),1,0)</f>
        <v>1</v>
      </c>
      <c r="AB18">
        <f>IF(ISNUMBER(SEARCH(правки!AB$2,'оригинальный продууукт'!$S17)),0,1)</f>
        <v>0</v>
      </c>
      <c r="AC18">
        <f>IF(ISNUMBER(SEARCH(правки!AC$2,'оригинальный продууукт'!$S17)),0,1)</f>
        <v>0</v>
      </c>
      <c r="AD18">
        <f>IF(ISNUMBER(SEARCH(правки!AD$2,'оригинальный продууукт'!$S17)),0,1)</f>
        <v>0</v>
      </c>
      <c r="AE18">
        <v>0</v>
      </c>
      <c r="AF18" s="8">
        <v>0</v>
      </c>
      <c r="AG18">
        <f>IF('оригинальный продууукт'!$U17="нет",0,1)</f>
        <v>0</v>
      </c>
      <c r="AH18">
        <v>0</v>
      </c>
      <c r="AI18">
        <v>0</v>
      </c>
      <c r="AJ18">
        <v>0</v>
      </c>
      <c r="AK18">
        <v>0</v>
      </c>
      <c r="AL18">
        <f>IF('оригинальный продууукт'!$W17="",0,1)</f>
        <v>1</v>
      </c>
      <c r="AM18">
        <f>IF('оригинальный продууукт'!$X17="",0,1)</f>
        <v>0</v>
      </c>
    </row>
    <row r="19" spans="1:39" x14ac:dyDescent="0.25">
      <c r="A19" s="5">
        <f>'оригинальный продууукт'!B18</f>
        <v>226</v>
      </c>
      <c r="B19" s="6" t="str">
        <f>IF(MID('оригинальный продууукт'!C18,1,1)="б", 'оригинальный продууукт'!C18,MID('оригинальный продууукт'!C18,1,1))</f>
        <v>3</v>
      </c>
      <c r="C19" s="7">
        <f t="shared" si="0"/>
        <v>2</v>
      </c>
      <c r="D19" s="5">
        <f>'оригинальный продууукт'!Z18</f>
        <v>2</v>
      </c>
      <c r="E19">
        <f>IF(ISNUMBER(SEARCH(правки!E$2,'оригинальный продууукт'!$H18)),1,0)</f>
        <v>0</v>
      </c>
      <c r="F19">
        <f>IF(ISNUMBER(SEARCH(правки!F$2,'оригинальный продууукт'!$H18)),1,0)</f>
        <v>0</v>
      </c>
      <c r="G19">
        <f>IF(ISNUMBER(SEARCH(правки!G$2,'оригинальный продууукт'!$H18)),1,0)</f>
        <v>1</v>
      </c>
      <c r="H19">
        <f>IF(ISNUMBER(SEARCH(правки!H$2,'оригинальный продууукт'!$H18)),1,0)</f>
        <v>0</v>
      </c>
      <c r="I19">
        <f>IF(ISNUMBER(SEARCH(правки!I$2,'оригинальный продууукт'!$H18)),1,0)</f>
        <v>0</v>
      </c>
      <c r="J19">
        <f>IF(ISNUMBER(SEARCH(правки!J$2,'оригинальный продууукт'!$H18)),1,0)</f>
        <v>1</v>
      </c>
      <c r="K19">
        <f>IF('оригинальный продууукт'!I18="Без физических нагрузок!",0,IF('оригинальный продууукт'!I18="пешие прогулки",1,IF('оригинальный продууукт'!I18="Активный",2,IF('оригинальный продууукт'!I18="экстримальный",3,""))))</f>
        <v>1</v>
      </c>
      <c r="N19">
        <f>IF(ISNUMBER(SEARCH(правки!N$2,'оригинальный продууукт'!$L18)),1,0)</f>
        <v>1</v>
      </c>
      <c r="O19">
        <f>IF(ISNUMBER(SEARCH(правки!O$2,'оригинальный продууукт'!$L18)),1,0)</f>
        <v>0</v>
      </c>
      <c r="P19">
        <f>IF(ISNUMBER(SEARCH(правки!P$2,'оригинальный продууукт'!$L18)),1,0)</f>
        <v>0</v>
      </c>
      <c r="Q19">
        <f>IF(ISNUMBER(SEARCH(правки!Q$2,'оригинальный продууукт'!$L18)),1,0)</f>
        <v>0</v>
      </c>
      <c r="R19">
        <f>IF(ISNUMBER(SEARCH(правки!R$2,'оригинальный продууукт'!$L18)),1,0)</f>
        <v>0</v>
      </c>
      <c r="S19">
        <f>IF(ISNUMBER(SEARCH(правки!S$2,'оригинальный продууукт'!$L18)),1,0)</f>
        <v>0</v>
      </c>
      <c r="T19" t="str">
        <f>IF('оригинальный продууукт'!M18="не указано","",IF('оригинальный продууукт'!M18="переезды около 300 км ",6,"глянь"))</f>
        <v/>
      </c>
      <c r="U19">
        <v>1</v>
      </c>
      <c r="V19">
        <v>0</v>
      </c>
      <c r="X19">
        <f>IF(ISNUMBER(SEARCH(правки!X$2,'оригинальный продууукт'!$Q18)),1,0)</f>
        <v>0</v>
      </c>
      <c r="Y19">
        <f>IF(ISNUMBER(SEARCH(правки!Y$2,'оригинальный продууукт'!$Q18)),1,0)</f>
        <v>0</v>
      </c>
      <c r="Z19">
        <f>IF(ISNUMBER(SEARCH(правки!Z$2,'оригинальный продууукт'!$Q18)),1,0)</f>
        <v>1</v>
      </c>
      <c r="AB19">
        <f>IF(ISNUMBER(SEARCH(правки!AB$2,'оригинальный продууукт'!$S18)),0,1)</f>
        <v>0</v>
      </c>
      <c r="AC19">
        <f>IF(ISNUMBER(SEARCH(правки!AC$2,'оригинальный продууукт'!$S18)),0,1)</f>
        <v>0</v>
      </c>
      <c r="AD19">
        <f>IF(ISNUMBER(SEARCH(правки!AD$2,'оригинальный продууукт'!$S18)),0,1)</f>
        <v>0</v>
      </c>
      <c r="AE19">
        <v>0</v>
      </c>
      <c r="AF19" s="8">
        <v>0</v>
      </c>
      <c r="AG19">
        <f>IF('оригинальный продууукт'!$U18="нет",0,1)</f>
        <v>0</v>
      </c>
      <c r="AH19">
        <v>0</v>
      </c>
      <c r="AI19">
        <v>0</v>
      </c>
      <c r="AJ19">
        <v>0</v>
      </c>
      <c r="AK19">
        <v>0</v>
      </c>
      <c r="AL19">
        <f>IF('оригинальный продууукт'!$W18="",0,1)</f>
        <v>0</v>
      </c>
      <c r="AM19">
        <f>IF('оригинальный продууукт'!$X18="",0,1)</f>
        <v>0</v>
      </c>
    </row>
    <row r="20" spans="1:39" x14ac:dyDescent="0.25">
      <c r="A20" s="5">
        <f>'оригинальный продууукт'!B19</f>
        <v>227</v>
      </c>
      <c r="B20" s="6" t="str">
        <f>IF(MID('оригинальный продууукт'!C19,1,1)="б", 'оригинальный продууукт'!C19,MID('оригинальный продууукт'!C19,1,1))</f>
        <v>3</v>
      </c>
      <c r="C20" s="7">
        <f t="shared" si="0"/>
        <v>2</v>
      </c>
      <c r="D20" s="5">
        <f>'оригинальный продууукт'!Z19</f>
        <v>1</v>
      </c>
      <c r="E20">
        <f>IF(ISNUMBER(SEARCH(правки!E$2,'оригинальный продууукт'!$H19)),1,0)</f>
        <v>0</v>
      </c>
      <c r="F20">
        <f>IF(ISNUMBER(SEARCH(правки!F$2,'оригинальный продууукт'!$H19)),1,0)</f>
        <v>0</v>
      </c>
      <c r="G20">
        <f>IF(ISNUMBER(SEARCH(правки!G$2,'оригинальный продууукт'!$H19)),1,0)</f>
        <v>1</v>
      </c>
      <c r="H20">
        <f>IF(ISNUMBER(SEARCH(правки!H$2,'оригинальный продууукт'!$H19)),1,0)</f>
        <v>0</v>
      </c>
      <c r="I20">
        <f>IF(ISNUMBER(SEARCH(правки!I$2,'оригинальный продууукт'!$H19)),1,0)</f>
        <v>0</v>
      </c>
      <c r="J20">
        <f>IF(ISNUMBER(SEARCH(правки!J$2,'оригинальный продууукт'!$H19)),1,0)</f>
        <v>1</v>
      </c>
      <c r="K20">
        <f>IF('оригинальный продууукт'!I19="Без физических нагрузок!",0,IF('оригинальный продууукт'!I19="пешие прогулки",1,IF('оригинальный продууукт'!I19="Активный",2,IF('оригинальный продууукт'!I19="экстримальный",3,""))))</f>
        <v>1</v>
      </c>
      <c r="N20">
        <f>IF(ISNUMBER(SEARCH(правки!N$2,'оригинальный продууукт'!$L19)),1,0)</f>
        <v>1</v>
      </c>
      <c r="O20">
        <f>IF(ISNUMBER(SEARCH(правки!O$2,'оригинальный продууукт'!$L19)),1,0)</f>
        <v>0</v>
      </c>
      <c r="P20">
        <f>IF(ISNUMBER(SEARCH(правки!P$2,'оригинальный продууукт'!$L19)),1,0)</f>
        <v>0</v>
      </c>
      <c r="Q20">
        <f>IF(ISNUMBER(SEARCH(правки!Q$2,'оригинальный продууукт'!$L19)),1,0)</f>
        <v>0</v>
      </c>
      <c r="R20">
        <f>IF(ISNUMBER(SEARCH(правки!R$2,'оригинальный продууукт'!$L19)),1,0)</f>
        <v>0</v>
      </c>
      <c r="S20">
        <f>IF(ISNUMBER(SEARCH(правки!S$2,'оригинальный продууукт'!$L19)),1,0)</f>
        <v>0</v>
      </c>
      <c r="T20" t="str">
        <f>IF('оригинальный продууукт'!M19="не указано","",IF('оригинальный продууукт'!M19="переезды около 300 км ",6,"глянь"))</f>
        <v/>
      </c>
      <c r="U20">
        <v>1</v>
      </c>
      <c r="V20">
        <v>0</v>
      </c>
      <c r="X20">
        <f>IF(ISNUMBER(SEARCH(правки!X$2,'оригинальный продууукт'!$Q19)),1,0)</f>
        <v>0</v>
      </c>
      <c r="Y20">
        <f>IF(ISNUMBER(SEARCH(правки!Y$2,'оригинальный продууукт'!$Q19)),1,0)</f>
        <v>0</v>
      </c>
      <c r="Z20">
        <f>IF(ISNUMBER(SEARCH(правки!Z$2,'оригинальный продууукт'!$Q19)),1,0)</f>
        <v>1</v>
      </c>
      <c r="AB20">
        <f>IF(ISNUMBER(SEARCH(правки!AB$2,'оригинальный продууукт'!$S19)),0,1)</f>
        <v>0</v>
      </c>
      <c r="AC20">
        <f>IF(ISNUMBER(SEARCH(правки!AC$2,'оригинальный продууукт'!$S19)),0,1)</f>
        <v>0</v>
      </c>
      <c r="AD20">
        <f>IF(ISNUMBER(SEARCH(правки!AD$2,'оригинальный продууукт'!$S19)),0,1)</f>
        <v>0</v>
      </c>
      <c r="AE20">
        <v>0</v>
      </c>
      <c r="AF20" s="8">
        <v>0</v>
      </c>
      <c r="AG20">
        <f>IF('оригинальный продууукт'!$U19="нет",0,1)</f>
        <v>0</v>
      </c>
      <c r="AH20">
        <v>0</v>
      </c>
      <c r="AI20">
        <v>0</v>
      </c>
      <c r="AJ20">
        <v>0</v>
      </c>
      <c r="AK20">
        <v>1</v>
      </c>
      <c r="AL20">
        <f>IF('оригинальный продууукт'!$W19="",0,1)</f>
        <v>0</v>
      </c>
      <c r="AM20">
        <f>IF('оригинальный продууукт'!$X19="",0,1)</f>
        <v>0</v>
      </c>
    </row>
    <row r="21" spans="1:39" x14ac:dyDescent="0.25">
      <c r="A21" s="5">
        <f>'оригинальный продууукт'!B20</f>
        <v>231</v>
      </c>
      <c r="B21" s="6" t="str">
        <f>IF(MID('оригинальный продууукт'!C20,1,1)="б", 'оригинальный продууукт'!C20,MID('оригинальный продууукт'!C20,1,1))</f>
        <v>5</v>
      </c>
      <c r="C21" s="7">
        <f t="shared" si="0"/>
        <v>4</v>
      </c>
      <c r="D21" s="5">
        <f>'оригинальный продууукт'!Z20</f>
        <v>3</v>
      </c>
      <c r="E21">
        <f>IF(ISNUMBER(SEARCH(правки!E$2,'оригинальный продууукт'!$H20)),1,0)</f>
        <v>1</v>
      </c>
      <c r="F21">
        <f>IF(ISNUMBER(SEARCH(правки!F$2,'оригинальный продууукт'!$H20)),1,0)</f>
        <v>1</v>
      </c>
      <c r="G21">
        <f>IF(ISNUMBER(SEARCH(правки!G$2,'оригинальный продууукт'!$H20)),1,0)</f>
        <v>0</v>
      </c>
      <c r="H21">
        <f>IF(ISNUMBER(SEARCH(правки!H$2,'оригинальный продууукт'!$H20)),1,0)</f>
        <v>0</v>
      </c>
      <c r="I21">
        <f>IF(ISNUMBER(SEARCH(правки!I$2,'оригинальный продууукт'!$H20)),1,0)</f>
        <v>0</v>
      </c>
      <c r="J21">
        <f>IF(ISNUMBER(SEARCH(правки!J$2,'оригинальный продууукт'!$H20)),1,0)</f>
        <v>0</v>
      </c>
      <c r="K21">
        <f>IF('оригинальный продууукт'!I20="Без физических нагрузок!",0,IF('оригинальный продууукт'!I20="пешие прогулки",1,IF('оригинальный продууукт'!I20="Активный",2,IF('оригинальный продууукт'!I20="экстримальный",3,""))))</f>
        <v>1</v>
      </c>
      <c r="N21">
        <f>IF(ISNUMBER(SEARCH(правки!N$2,'оригинальный продууукт'!$L20)),1,0)</f>
        <v>1</v>
      </c>
      <c r="O21">
        <f>IF(ISNUMBER(SEARCH(правки!O$2,'оригинальный продууукт'!$L20)),1,0)</f>
        <v>0</v>
      </c>
      <c r="P21">
        <f>IF(ISNUMBER(SEARCH(правки!P$2,'оригинальный продууукт'!$L20)),1,0)</f>
        <v>0</v>
      </c>
      <c r="Q21">
        <f>IF(ISNUMBER(SEARCH(правки!Q$2,'оригинальный продууукт'!$L20)),1,0)</f>
        <v>0</v>
      </c>
      <c r="R21">
        <f>IF(ISNUMBER(SEARCH(правки!R$2,'оригинальный продууукт'!$L20)),1,0)</f>
        <v>0</v>
      </c>
      <c r="S21">
        <f>IF(ISNUMBER(SEARCH(правки!S$2,'оригинальный продууукт'!$L20)),1,0)</f>
        <v>0</v>
      </c>
      <c r="T21" t="str">
        <f>IF('оригинальный продууукт'!M20="не указано","",IF('оригинальный продууукт'!M20="переезды около 300 км ",6,"глянь"))</f>
        <v/>
      </c>
      <c r="U21">
        <v>1</v>
      </c>
      <c r="V21">
        <v>0</v>
      </c>
      <c r="X21">
        <f>IF(ISNUMBER(SEARCH(правки!X$2,'оригинальный продууукт'!$Q20)),1,0)</f>
        <v>0</v>
      </c>
      <c r="Y21">
        <f>IF(ISNUMBER(SEARCH(правки!Y$2,'оригинальный продууукт'!$Q20)),1,0)</f>
        <v>1</v>
      </c>
      <c r="Z21">
        <f>IF(ISNUMBER(SEARCH(правки!Z$2,'оригинальный продууукт'!$Q20)),1,0)</f>
        <v>1</v>
      </c>
      <c r="AB21">
        <f>IF(ISNUMBER(SEARCH(правки!AB$2,'оригинальный продууукт'!$S20)),0,1)</f>
        <v>0</v>
      </c>
      <c r="AC21">
        <f>IF(ISNUMBER(SEARCH(правки!AC$2,'оригинальный продууукт'!$S20)),0,1)</f>
        <v>0</v>
      </c>
      <c r="AD21">
        <f>IF(ISNUMBER(SEARCH(правки!AD$2,'оригинальный продууукт'!$S20)),0,1)</f>
        <v>0</v>
      </c>
      <c r="AE21">
        <v>0</v>
      </c>
      <c r="AF21" s="8">
        <v>0</v>
      </c>
      <c r="AG21">
        <f>IF('оригинальный продууукт'!$U20="нет",0,1)</f>
        <v>0</v>
      </c>
      <c r="AH21">
        <v>0</v>
      </c>
      <c r="AI21">
        <v>0</v>
      </c>
      <c r="AJ21">
        <v>0</v>
      </c>
      <c r="AK21">
        <v>0</v>
      </c>
      <c r="AL21">
        <f>IF('оригинальный продууукт'!$W20="",0,1)</f>
        <v>0</v>
      </c>
      <c r="AM21">
        <f>IF('оригинальный продууукт'!$X20="",0,1)</f>
        <v>0</v>
      </c>
    </row>
    <row r="22" spans="1:39" x14ac:dyDescent="0.25">
      <c r="A22" s="5">
        <f>'оригинальный продууукт'!B21</f>
        <v>232</v>
      </c>
      <c r="B22" s="6" t="str">
        <f>IF(MID('оригинальный продууукт'!C21,1,1)="б", 'оригинальный продууукт'!C21,MID('оригинальный продууукт'!C21,1,1))</f>
        <v>4</v>
      </c>
      <c r="C22" s="7">
        <f t="shared" si="0"/>
        <v>3</v>
      </c>
      <c r="D22" s="5">
        <f>'оригинальный продууукт'!Z21</f>
        <v>3</v>
      </c>
      <c r="E22">
        <f>IF(ISNUMBER(SEARCH(правки!E$2,'оригинальный продууукт'!$H21)),1,0)</f>
        <v>1</v>
      </c>
      <c r="F22">
        <f>IF(ISNUMBER(SEARCH(правки!F$2,'оригинальный продууукт'!$H21)),1,0)</f>
        <v>1</v>
      </c>
      <c r="G22">
        <f>IF(ISNUMBER(SEARCH(правки!G$2,'оригинальный продууукт'!$H21)),1,0)</f>
        <v>0</v>
      </c>
      <c r="H22">
        <f>IF(ISNUMBER(SEARCH(правки!H$2,'оригинальный продууукт'!$H21)),1,0)</f>
        <v>0</v>
      </c>
      <c r="I22">
        <f>IF(ISNUMBER(SEARCH(правки!I$2,'оригинальный продууукт'!$H21)),1,0)</f>
        <v>0</v>
      </c>
      <c r="J22">
        <f>IF(ISNUMBER(SEARCH(правки!J$2,'оригинальный продууукт'!$H21)),1,0)</f>
        <v>0</v>
      </c>
      <c r="K22">
        <f>IF('оригинальный продууукт'!I21="Без физических нагрузок!",0,IF('оригинальный продууукт'!I21="пешие прогулки",1,IF('оригинальный продууукт'!I21="Активный",2,IF('оригинальный продууукт'!I21="экстримальный",3,""))))</f>
        <v>1</v>
      </c>
      <c r="N22">
        <f>IF(ISNUMBER(SEARCH(правки!N$2,'оригинальный продууукт'!$L21)),1,0)</f>
        <v>1</v>
      </c>
      <c r="O22">
        <f>IF(ISNUMBER(SEARCH(правки!O$2,'оригинальный продууукт'!$L21)),1,0)</f>
        <v>0</v>
      </c>
      <c r="P22">
        <f>IF(ISNUMBER(SEARCH(правки!P$2,'оригинальный продууукт'!$L21)),1,0)</f>
        <v>0</v>
      </c>
      <c r="Q22">
        <f>IF(ISNUMBER(SEARCH(правки!Q$2,'оригинальный продууукт'!$L21)),1,0)</f>
        <v>0</v>
      </c>
      <c r="R22">
        <f>IF(ISNUMBER(SEARCH(правки!R$2,'оригинальный продууукт'!$L21)),1,0)</f>
        <v>0</v>
      </c>
      <c r="S22">
        <f>IF(ISNUMBER(SEARCH(правки!S$2,'оригинальный продууукт'!$L21)),1,0)</f>
        <v>0</v>
      </c>
      <c r="T22" t="str">
        <f>IF('оригинальный продууукт'!M21="не указано","",IF('оригинальный продууукт'!M21="переезды около 300 км ",6,"глянь"))</f>
        <v/>
      </c>
      <c r="U22">
        <v>1</v>
      </c>
      <c r="V22">
        <v>0</v>
      </c>
      <c r="X22">
        <f>IF(ISNUMBER(SEARCH(правки!X$2,'оригинальный продууукт'!$Q21)),1,0)</f>
        <v>0</v>
      </c>
      <c r="Y22">
        <f>IF(ISNUMBER(SEARCH(правки!Y$2,'оригинальный продууукт'!$Q21)),1,0)</f>
        <v>0</v>
      </c>
      <c r="Z22">
        <f>IF(ISNUMBER(SEARCH(правки!Z$2,'оригинальный продууукт'!$Q21)),1,0)</f>
        <v>1</v>
      </c>
      <c r="AB22">
        <f>IF(ISNUMBER(SEARCH(правки!AB$2,'оригинальный продууукт'!$S21)),0,1)</f>
        <v>0</v>
      </c>
      <c r="AC22">
        <f>IF(ISNUMBER(SEARCH(правки!AC$2,'оригинальный продууукт'!$S21)),0,1)</f>
        <v>0</v>
      </c>
      <c r="AD22">
        <f>IF(ISNUMBER(SEARCH(правки!AD$2,'оригинальный продууукт'!$S21)),0,1)</f>
        <v>0</v>
      </c>
      <c r="AE22">
        <v>0</v>
      </c>
      <c r="AF22" s="8">
        <v>0</v>
      </c>
      <c r="AG22">
        <f>IF('оригинальный продууукт'!$U21="нет",0,1)</f>
        <v>0</v>
      </c>
      <c r="AH22">
        <v>0</v>
      </c>
      <c r="AI22">
        <v>0</v>
      </c>
      <c r="AJ22">
        <v>0</v>
      </c>
      <c r="AK22">
        <v>0</v>
      </c>
      <c r="AL22">
        <f>IF('оригинальный продууукт'!$W21="",0,1)</f>
        <v>0</v>
      </c>
      <c r="AM22">
        <f>IF('оригинальный продууукт'!$X21="",0,1)</f>
        <v>0</v>
      </c>
    </row>
    <row r="23" spans="1:39" x14ac:dyDescent="0.25">
      <c r="A23" s="5">
        <f>'оригинальный продууукт'!B22</f>
        <v>233</v>
      </c>
      <c r="B23" s="6" t="str">
        <f>IF(MID('оригинальный продууукт'!C22,1,1)="б", 'оригинальный продууукт'!C22,MID('оригинальный продууукт'!C22,1,1))</f>
        <v>5</v>
      </c>
      <c r="C23" s="7">
        <f t="shared" si="0"/>
        <v>4</v>
      </c>
      <c r="D23" s="5">
        <f>'оригинальный продууукт'!Z22</f>
        <v>3</v>
      </c>
      <c r="E23">
        <f>IF(ISNUMBER(SEARCH(правки!E$2,'оригинальный продууукт'!$H22)),1,0)</f>
        <v>1</v>
      </c>
      <c r="F23">
        <f>IF(ISNUMBER(SEARCH(правки!F$2,'оригинальный продууукт'!$H22)),1,0)</f>
        <v>1</v>
      </c>
      <c r="G23">
        <f>IF(ISNUMBER(SEARCH(правки!G$2,'оригинальный продууукт'!$H22)),1,0)</f>
        <v>0</v>
      </c>
      <c r="H23">
        <f>IF(ISNUMBER(SEARCH(правки!H$2,'оригинальный продууукт'!$H22)),1,0)</f>
        <v>0</v>
      </c>
      <c r="I23">
        <f>IF(ISNUMBER(SEARCH(правки!I$2,'оригинальный продууукт'!$H22)),1,0)</f>
        <v>0</v>
      </c>
      <c r="J23">
        <f>IF(ISNUMBER(SEARCH(правки!J$2,'оригинальный продууукт'!$H22)),1,0)</f>
        <v>0</v>
      </c>
      <c r="K23">
        <f>IF('оригинальный продууукт'!I22="Без физических нагрузок!",0,IF('оригинальный продууукт'!I22="пешие прогулки",1,IF('оригинальный продууукт'!I22="Активный",2,IF('оригинальный продууукт'!I22="экстримальный",3,""))))</f>
        <v>1</v>
      </c>
      <c r="N23">
        <f>IF(ISNUMBER(SEARCH(правки!N$2,'оригинальный продууукт'!$L22)),1,0)</f>
        <v>1</v>
      </c>
      <c r="O23">
        <f>IF(ISNUMBER(SEARCH(правки!O$2,'оригинальный продууукт'!$L22)),1,0)</f>
        <v>0</v>
      </c>
      <c r="P23">
        <f>IF(ISNUMBER(SEARCH(правки!P$2,'оригинальный продууукт'!$L22)),1,0)</f>
        <v>0</v>
      </c>
      <c r="Q23">
        <f>IF(ISNUMBER(SEARCH(правки!Q$2,'оригинальный продууукт'!$L22)),1,0)</f>
        <v>0</v>
      </c>
      <c r="R23">
        <f>IF(ISNUMBER(SEARCH(правки!R$2,'оригинальный продууукт'!$L22)),1,0)</f>
        <v>0</v>
      </c>
      <c r="S23">
        <f>IF(ISNUMBER(SEARCH(правки!S$2,'оригинальный продууукт'!$L22)),1,0)</f>
        <v>0</v>
      </c>
      <c r="T23" t="str">
        <f>IF('оригинальный продууукт'!M22="не указано","",IF('оригинальный продууукт'!M22="переезды около 300 км ",6,"глянь"))</f>
        <v/>
      </c>
      <c r="U23">
        <v>1</v>
      </c>
      <c r="V23">
        <v>0</v>
      </c>
      <c r="X23">
        <f>IF(ISNUMBER(SEARCH(правки!X$2,'оригинальный продууукт'!$Q22)),1,0)</f>
        <v>0</v>
      </c>
      <c r="Y23">
        <f>IF(ISNUMBER(SEARCH(правки!Y$2,'оригинальный продууукт'!$Q22)),1,0)</f>
        <v>0</v>
      </c>
      <c r="Z23">
        <f>IF(ISNUMBER(SEARCH(правки!Z$2,'оригинальный продууукт'!$Q22)),1,0)</f>
        <v>1</v>
      </c>
      <c r="AB23">
        <f>IF(ISNUMBER(SEARCH(правки!AB$2,'оригинальный продууукт'!$S22)),0,1)</f>
        <v>0</v>
      </c>
      <c r="AC23">
        <f>IF(ISNUMBER(SEARCH(правки!AC$2,'оригинальный продууукт'!$S22)),0,1)</f>
        <v>0</v>
      </c>
      <c r="AD23">
        <f>IF(ISNUMBER(SEARCH(правки!AD$2,'оригинальный продууукт'!$S22)),0,1)</f>
        <v>0</v>
      </c>
      <c r="AE23">
        <v>0</v>
      </c>
      <c r="AF23" s="8">
        <v>0</v>
      </c>
      <c r="AG23">
        <f>IF('оригинальный продууукт'!$U22="нет",0,1)</f>
        <v>0</v>
      </c>
      <c r="AH23">
        <v>0</v>
      </c>
      <c r="AI23">
        <v>0</v>
      </c>
      <c r="AJ23">
        <v>0</v>
      </c>
      <c r="AK23">
        <v>1</v>
      </c>
      <c r="AL23">
        <f>IF('оригинальный продууукт'!$W22="",0,1)</f>
        <v>0</v>
      </c>
      <c r="AM23">
        <f>IF('оригинальный продууукт'!$X22="",0,1)</f>
        <v>0</v>
      </c>
    </row>
    <row r="24" spans="1:39" x14ac:dyDescent="0.25">
      <c r="A24" s="5">
        <f>'оригинальный продууукт'!B23</f>
        <v>259</v>
      </c>
      <c r="B24" s="6" t="str">
        <f>IF(MID('оригинальный продууукт'!C23,1,1)="б", 'оригинальный продууукт'!C23,MID('оригинальный продууукт'!C23,1,1))</f>
        <v>6</v>
      </c>
      <c r="C24" s="7">
        <f t="shared" si="0"/>
        <v>5</v>
      </c>
      <c r="D24" s="5">
        <f>'оригинальный продууукт'!Z23</f>
        <v>1</v>
      </c>
      <c r="E24">
        <f>IF(ISNUMBER(SEARCH(правки!E$2,'оригинальный продууукт'!$H23)),1,0)</f>
        <v>1</v>
      </c>
      <c r="F24">
        <f>IF(ISNUMBER(SEARCH(правки!F$2,'оригинальный продууукт'!$H23)),1,0)</f>
        <v>1</v>
      </c>
      <c r="G24">
        <f>IF(ISNUMBER(SEARCH(правки!G$2,'оригинальный продууукт'!$H23)),1,0)</f>
        <v>0</v>
      </c>
      <c r="H24">
        <f>IF(ISNUMBER(SEARCH(правки!H$2,'оригинальный продууукт'!$H23)),1,0)</f>
        <v>0</v>
      </c>
      <c r="I24">
        <f>IF(ISNUMBER(SEARCH(правки!I$2,'оригинальный продууукт'!$H23)),1,0)</f>
        <v>0</v>
      </c>
      <c r="J24">
        <f>IF(ISNUMBER(SEARCH(правки!J$2,'оригинальный продууукт'!$H23)),1,0)</f>
        <v>0</v>
      </c>
      <c r="K24">
        <f>IF('оригинальный продууукт'!I23="Без физических нагрузок!",0,IF('оригинальный продууукт'!I23="пешие прогулки",1,IF('оригинальный продууукт'!I23="Активный",2,IF('оригинальный продууукт'!I23="экстримальный",3,""))))</f>
        <v>1</v>
      </c>
      <c r="N24">
        <f>IF(ISNUMBER(SEARCH(правки!N$2,'оригинальный продууукт'!$L23)),1,0)</f>
        <v>1</v>
      </c>
      <c r="O24">
        <f>IF(ISNUMBER(SEARCH(правки!O$2,'оригинальный продууукт'!$L23)),1,0)</f>
        <v>1</v>
      </c>
      <c r="P24">
        <f>IF(ISNUMBER(SEARCH(правки!P$2,'оригинальный продууукт'!$L23)),1,0)</f>
        <v>0</v>
      </c>
      <c r="Q24">
        <f>IF(ISNUMBER(SEARCH(правки!Q$2,'оригинальный продууукт'!$L23)),1,0)</f>
        <v>0</v>
      </c>
      <c r="R24">
        <f>IF(ISNUMBER(SEARCH(правки!R$2,'оригинальный продууукт'!$L23)),1,0)</f>
        <v>0</v>
      </c>
      <c r="S24">
        <f>IF(ISNUMBER(SEARCH(правки!S$2,'оригинальный продууукт'!$L23)),1,0)</f>
        <v>0</v>
      </c>
      <c r="T24" t="str">
        <f>IF('оригинальный продууукт'!M23="не указано","",IF('оригинальный продууукт'!M23="переезды около 300 км ",6,"глянь"))</f>
        <v/>
      </c>
      <c r="U24">
        <v>1</v>
      </c>
      <c r="V24">
        <v>0</v>
      </c>
      <c r="X24">
        <f>IF(ISNUMBER(SEARCH(правки!X$2,'оригинальный продууукт'!$Q23)),1,0)</f>
        <v>0</v>
      </c>
      <c r="Y24">
        <f>IF(ISNUMBER(SEARCH(правки!Y$2,'оригинальный продууукт'!$Q23)),1,0)</f>
        <v>0</v>
      </c>
      <c r="Z24">
        <f>IF(ISNUMBER(SEARCH(правки!Z$2,'оригинальный продууукт'!$Q23)),1,0)</f>
        <v>1</v>
      </c>
      <c r="AB24">
        <f>IF(ISNUMBER(SEARCH(правки!AB$2,'оригинальный продууукт'!$S23)),0,1)</f>
        <v>0</v>
      </c>
      <c r="AC24">
        <f>IF(ISNUMBER(SEARCH(правки!AC$2,'оригинальный продууукт'!$S23)),0,1)</f>
        <v>0</v>
      </c>
      <c r="AD24">
        <f>IF(ISNUMBER(SEARCH(правки!AD$2,'оригинальный продууукт'!$S23)),0,1)</f>
        <v>0</v>
      </c>
      <c r="AE24">
        <v>0</v>
      </c>
      <c r="AF24" s="8">
        <v>0</v>
      </c>
      <c r="AG24">
        <f>IF('оригинальный продууукт'!$U23="нет",0,1)</f>
        <v>0</v>
      </c>
      <c r="AH24">
        <v>0</v>
      </c>
      <c r="AI24">
        <v>0</v>
      </c>
      <c r="AJ24">
        <v>0</v>
      </c>
      <c r="AK24">
        <v>1</v>
      </c>
      <c r="AL24">
        <f>IF('оригинальный продууукт'!$W23="",0,1)</f>
        <v>0</v>
      </c>
      <c r="AM24">
        <f>IF('оригинальный продууукт'!$X23="",0,1)</f>
        <v>0</v>
      </c>
    </row>
    <row r="25" spans="1:39" x14ac:dyDescent="0.25">
      <c r="A25" s="5">
        <f>'оригинальный продууукт'!B24</f>
        <v>260</v>
      </c>
      <c r="B25" s="6" t="str">
        <f>IF(MID('оригинальный продууукт'!C24,1,1)="б", 'оригинальный продууукт'!C24,MID('оригинальный продууукт'!C24,1,1))</f>
        <v>8</v>
      </c>
      <c r="C25" s="7">
        <f t="shared" si="0"/>
        <v>7</v>
      </c>
      <c r="D25" s="5">
        <f>'оригинальный продууукт'!Z24</f>
        <v>2</v>
      </c>
      <c r="E25">
        <f>IF(ISNUMBER(SEARCH(правки!E$2,'оригинальный продууукт'!$H24)),1,0)</f>
        <v>1</v>
      </c>
      <c r="F25">
        <f>IF(ISNUMBER(SEARCH(правки!F$2,'оригинальный продууукт'!$H24)),1,0)</f>
        <v>1</v>
      </c>
      <c r="G25">
        <f>IF(ISNUMBER(SEARCH(правки!G$2,'оригинальный продууукт'!$H24)),1,0)</f>
        <v>0</v>
      </c>
      <c r="H25">
        <f>IF(ISNUMBER(SEARCH(правки!H$2,'оригинальный продууукт'!$H24)),1,0)</f>
        <v>0</v>
      </c>
      <c r="I25">
        <f>IF(ISNUMBER(SEARCH(правки!I$2,'оригинальный продууукт'!$H24)),1,0)</f>
        <v>0</v>
      </c>
      <c r="J25">
        <f>IF(ISNUMBER(SEARCH(правки!J$2,'оригинальный продууукт'!$H24)),1,0)</f>
        <v>0</v>
      </c>
      <c r="K25">
        <f>IF('оригинальный продууукт'!I24="Без физических нагрузок!",0,IF('оригинальный продууукт'!I24="пешие прогулки",1,IF('оригинальный продууукт'!I24="Активный",2,IF('оригинальный продууукт'!I24="экстримальный",3,""))))</f>
        <v>1</v>
      </c>
      <c r="N25">
        <f>IF(ISNUMBER(SEARCH(правки!N$2,'оригинальный продууукт'!$L24)),1,0)</f>
        <v>1</v>
      </c>
      <c r="O25">
        <f>IF(ISNUMBER(SEARCH(правки!O$2,'оригинальный продууукт'!$L24)),1,0)</f>
        <v>0</v>
      </c>
      <c r="P25">
        <f>IF(ISNUMBER(SEARCH(правки!P$2,'оригинальный продууукт'!$L24)),1,0)</f>
        <v>0</v>
      </c>
      <c r="Q25">
        <f>IF(ISNUMBER(SEARCH(правки!Q$2,'оригинальный продууукт'!$L24)),1,0)</f>
        <v>0</v>
      </c>
      <c r="R25">
        <f>IF(ISNUMBER(SEARCH(правки!R$2,'оригинальный продууукт'!$L24)),1,0)</f>
        <v>0</v>
      </c>
      <c r="S25">
        <f>IF(ISNUMBER(SEARCH(правки!S$2,'оригинальный продууукт'!$L24)),1,0)</f>
        <v>0</v>
      </c>
      <c r="T25" t="str">
        <f>IF('оригинальный продууукт'!M24="не указано","",IF('оригинальный продууукт'!M24="переезды около 300 км ",6,"глянь"))</f>
        <v/>
      </c>
      <c r="U25">
        <v>1</v>
      </c>
      <c r="V25">
        <v>0</v>
      </c>
      <c r="X25">
        <f>IF(ISNUMBER(SEARCH(правки!X$2,'оригинальный продууукт'!$Q24)),1,0)</f>
        <v>0</v>
      </c>
      <c r="Y25">
        <f>IF(ISNUMBER(SEARCH(правки!Y$2,'оригинальный продууукт'!$Q24)),1,0)</f>
        <v>0</v>
      </c>
      <c r="Z25">
        <f>IF(ISNUMBER(SEARCH(правки!Z$2,'оригинальный продууукт'!$Q24)),1,0)</f>
        <v>1</v>
      </c>
      <c r="AB25">
        <f>IF(ISNUMBER(SEARCH(правки!AB$2,'оригинальный продууукт'!$S24)),0,1)</f>
        <v>0</v>
      </c>
      <c r="AC25">
        <f>IF(ISNUMBER(SEARCH(правки!AC$2,'оригинальный продууукт'!$S24)),0,1)</f>
        <v>0</v>
      </c>
      <c r="AD25">
        <f>IF(ISNUMBER(SEARCH(правки!AD$2,'оригинальный продууукт'!$S24)),0,1)</f>
        <v>0</v>
      </c>
      <c r="AE25">
        <v>0</v>
      </c>
      <c r="AF25" s="8">
        <v>0</v>
      </c>
      <c r="AG25">
        <f>IF('оригинальный продууукт'!$U24="нет",0,1)</f>
        <v>0</v>
      </c>
      <c r="AH25">
        <v>0</v>
      </c>
      <c r="AI25">
        <v>1</v>
      </c>
      <c r="AJ25">
        <v>0</v>
      </c>
      <c r="AK25">
        <v>0</v>
      </c>
      <c r="AL25">
        <f>IF('оригинальный продууукт'!$W24="",0,1)</f>
        <v>0</v>
      </c>
      <c r="AM25">
        <f>IF('оригинальный продууукт'!$X24="",0,1)</f>
        <v>0</v>
      </c>
    </row>
    <row r="26" spans="1:39" x14ac:dyDescent="0.25">
      <c r="A26" s="5">
        <f>'оригинальный продууукт'!B25</f>
        <v>262</v>
      </c>
      <c r="B26" s="6" t="str">
        <f>IF(MID('оригинальный продууукт'!C25,1,1)="б", 'оригинальный продууукт'!C25,MID('оригинальный продууукт'!C25,1,1))</f>
        <v>8</v>
      </c>
      <c r="C26" s="7">
        <f t="shared" si="0"/>
        <v>7</v>
      </c>
      <c r="D26" s="5">
        <f>'оригинальный продууукт'!Z25</f>
        <v>2</v>
      </c>
      <c r="E26">
        <f>IF(ISNUMBER(SEARCH(правки!E$2,'оригинальный продууукт'!$H25)),1,0)</f>
        <v>1</v>
      </c>
      <c r="F26">
        <f>IF(ISNUMBER(SEARCH(правки!F$2,'оригинальный продууукт'!$H25)),1,0)</f>
        <v>1</v>
      </c>
      <c r="G26">
        <f>IF(ISNUMBER(SEARCH(правки!G$2,'оригинальный продууукт'!$H25)),1,0)</f>
        <v>0</v>
      </c>
      <c r="H26">
        <f>IF(ISNUMBER(SEARCH(правки!H$2,'оригинальный продууукт'!$H25)),1,0)</f>
        <v>0</v>
      </c>
      <c r="I26">
        <f>IF(ISNUMBER(SEARCH(правки!I$2,'оригинальный продууукт'!$H25)),1,0)</f>
        <v>0</v>
      </c>
      <c r="J26">
        <f>IF(ISNUMBER(SEARCH(правки!J$2,'оригинальный продууукт'!$H25)),1,0)</f>
        <v>0</v>
      </c>
      <c r="K26">
        <f>IF('оригинальный продууукт'!I25="Без физических нагрузок!",0,IF('оригинальный продууукт'!I25="пешие прогулки",1,IF('оригинальный продууукт'!I25="Активный",2,IF('оригинальный продууукт'!I25="экстримальный",3,""))))</f>
        <v>1</v>
      </c>
      <c r="N26">
        <f>IF(ISNUMBER(SEARCH(правки!N$2,'оригинальный продууукт'!$L25)),1,0)</f>
        <v>1</v>
      </c>
      <c r="O26">
        <f>IF(ISNUMBER(SEARCH(правки!O$2,'оригинальный продууукт'!$L25)),1,0)</f>
        <v>0</v>
      </c>
      <c r="P26">
        <f>IF(ISNUMBER(SEARCH(правки!P$2,'оригинальный продууукт'!$L25)),1,0)</f>
        <v>0</v>
      </c>
      <c r="Q26">
        <f>IF(ISNUMBER(SEARCH(правки!Q$2,'оригинальный продууукт'!$L25)),1,0)</f>
        <v>0</v>
      </c>
      <c r="R26">
        <f>IF(ISNUMBER(SEARCH(правки!R$2,'оригинальный продууукт'!$L25)),1,0)</f>
        <v>0</v>
      </c>
      <c r="S26">
        <f>IF(ISNUMBER(SEARCH(правки!S$2,'оригинальный продууукт'!$L25)),1,0)</f>
        <v>0</v>
      </c>
      <c r="T26" t="str">
        <f>IF('оригинальный продууукт'!M25="не указано","",IF('оригинальный продууукт'!M25="переезды около 300 км ",6,"глянь"))</f>
        <v/>
      </c>
      <c r="U26">
        <v>1</v>
      </c>
      <c r="V26">
        <v>0</v>
      </c>
      <c r="X26">
        <f>IF(ISNUMBER(SEARCH(правки!X$2,'оригинальный продууукт'!$Q25)),1,0)</f>
        <v>0</v>
      </c>
      <c r="Y26">
        <f>IF(ISNUMBER(SEARCH(правки!Y$2,'оригинальный продууукт'!$Q25)),1,0)</f>
        <v>0</v>
      </c>
      <c r="Z26">
        <f>IF(ISNUMBER(SEARCH(правки!Z$2,'оригинальный продууукт'!$Q25)),1,0)</f>
        <v>1</v>
      </c>
      <c r="AB26">
        <f>IF(ISNUMBER(SEARCH(правки!AB$2,'оригинальный продууукт'!$S25)),0,1)</f>
        <v>0</v>
      </c>
      <c r="AC26">
        <f>IF(ISNUMBER(SEARCH(правки!AC$2,'оригинальный продууукт'!$S25)),0,1)</f>
        <v>0</v>
      </c>
      <c r="AD26">
        <f>IF(ISNUMBER(SEARCH(правки!AD$2,'оригинальный продууукт'!$S25)),0,1)</f>
        <v>0</v>
      </c>
      <c r="AE26">
        <v>7</v>
      </c>
      <c r="AF26" s="8">
        <v>0</v>
      </c>
      <c r="AG26">
        <f>IF('оригинальный продууукт'!$U25="нет",0,1)</f>
        <v>0</v>
      </c>
      <c r="AH26">
        <v>5</v>
      </c>
      <c r="AI26">
        <v>2</v>
      </c>
      <c r="AJ26">
        <v>0</v>
      </c>
      <c r="AK26">
        <v>1</v>
      </c>
      <c r="AL26">
        <f>IF('оригинальный продууукт'!$W25="",0,1)</f>
        <v>0</v>
      </c>
      <c r="AM26">
        <f>IF('оригинальный продууукт'!$X25="",0,1)</f>
        <v>0</v>
      </c>
    </row>
    <row r="27" spans="1:39" x14ac:dyDescent="0.25">
      <c r="A27" s="5">
        <f>'оригинальный продууукт'!B26</f>
        <v>145</v>
      </c>
      <c r="B27" s="6" t="str">
        <f>IF(MID('оригинальный продууукт'!C26,1,1)="б", 'оригинальный продууукт'!C26,MID('оригинальный продууукт'!C26,1,1))</f>
        <v>6</v>
      </c>
      <c r="C27" s="7">
        <f t="shared" si="0"/>
        <v>5</v>
      </c>
      <c r="D27" s="5">
        <f>'оригинальный продууукт'!Z26</f>
        <v>3</v>
      </c>
      <c r="E27">
        <f>IF(ISNUMBER(SEARCH(правки!E$2,'оригинальный продууукт'!$H26)),1,0)</f>
        <v>1</v>
      </c>
      <c r="F27">
        <f>IF(ISNUMBER(SEARCH(правки!F$2,'оригинальный продууукт'!$H26)),1,0)</f>
        <v>1</v>
      </c>
      <c r="G27">
        <f>IF(ISNUMBER(SEARCH(правки!G$2,'оригинальный продууукт'!$H26)),1,0)</f>
        <v>0</v>
      </c>
      <c r="H27">
        <f>IF(ISNUMBER(SEARCH(правки!H$2,'оригинальный продууукт'!$H26)),1,0)</f>
        <v>0</v>
      </c>
      <c r="I27">
        <f>IF(ISNUMBER(SEARCH(правки!I$2,'оригинальный продууукт'!$H26)),1,0)</f>
        <v>0</v>
      </c>
      <c r="J27">
        <f>IF(ISNUMBER(SEARCH(правки!J$2,'оригинальный продууукт'!$H26)),1,0)</f>
        <v>0</v>
      </c>
      <c r="K27">
        <f>IF('оригинальный продууукт'!I26="Без физических нагрузок!",0,IF('оригинальный продууукт'!I26="пешие прогулки",1,IF('оригинальный продууукт'!I26="Активный",2,IF('оригинальный продууукт'!I26="экстримальный",3,""))))</f>
        <v>1</v>
      </c>
      <c r="N27">
        <f>IF(ISNUMBER(SEARCH(правки!N$2,'оригинальный продууукт'!$L26)),1,0)</f>
        <v>1</v>
      </c>
      <c r="O27">
        <f>IF(ISNUMBER(SEARCH(правки!O$2,'оригинальный продууукт'!$L26)),1,0)</f>
        <v>1</v>
      </c>
      <c r="P27">
        <f>IF(ISNUMBER(SEARCH(правки!P$2,'оригинальный продууукт'!$L26)),1,0)</f>
        <v>0</v>
      </c>
      <c r="Q27">
        <f>IF(ISNUMBER(SEARCH(правки!Q$2,'оригинальный продууукт'!$L26)),1,0)</f>
        <v>0</v>
      </c>
      <c r="R27">
        <f>IF(ISNUMBER(SEARCH(правки!R$2,'оригинальный продууукт'!$L26)),1,0)</f>
        <v>0</v>
      </c>
      <c r="S27">
        <f>IF(ISNUMBER(SEARCH(правки!S$2,'оригинальный продууукт'!$L26)),1,0)</f>
        <v>0</v>
      </c>
      <c r="T27" t="str">
        <f>IF('оригинальный продууукт'!M26="не указано","",IF('оригинальный продууукт'!M26="переезды около 300 км ",6,"глянь"))</f>
        <v>глянь</v>
      </c>
      <c r="U27">
        <v>1</v>
      </c>
      <c r="V27">
        <v>0</v>
      </c>
      <c r="X27">
        <f>IF(ISNUMBER(SEARCH(правки!X$2,'оригинальный продууукт'!$Q26)),1,0)</f>
        <v>0</v>
      </c>
      <c r="Y27">
        <f>IF(ISNUMBER(SEARCH(правки!Y$2,'оригинальный продууукт'!$Q26)),1,0)</f>
        <v>0</v>
      </c>
      <c r="Z27">
        <f>IF(ISNUMBER(SEARCH(правки!Z$2,'оригинальный продууукт'!$Q26)),1,0)</f>
        <v>1</v>
      </c>
      <c r="AB27">
        <f>IF(ISNUMBER(SEARCH(правки!AB$2,'оригинальный продууукт'!$S26)),0,1)</f>
        <v>0</v>
      </c>
      <c r="AC27">
        <f>IF(ISNUMBER(SEARCH(правки!AC$2,'оригинальный продууукт'!$S26)),0,1)</f>
        <v>0</v>
      </c>
      <c r="AD27">
        <f>IF(ISNUMBER(SEARCH(правки!AD$2,'оригинальный продууукт'!$S26)),0,1)</f>
        <v>0</v>
      </c>
      <c r="AE27">
        <v>14</v>
      </c>
      <c r="AF27" s="8">
        <v>0</v>
      </c>
      <c r="AG27">
        <f>IF('оригинальный продууукт'!$U26="нет",0,1)</f>
        <v>0</v>
      </c>
      <c r="AH27">
        <v>0</v>
      </c>
      <c r="AI27">
        <v>0</v>
      </c>
      <c r="AJ27">
        <v>0</v>
      </c>
      <c r="AK27">
        <v>1</v>
      </c>
      <c r="AL27">
        <f>IF('оригинальный продууукт'!$W26="",0,1)</f>
        <v>0</v>
      </c>
      <c r="AM27">
        <f>IF('оригинальный продууукт'!$X26="",0,1)</f>
        <v>0</v>
      </c>
    </row>
    <row r="28" spans="1:39" x14ac:dyDescent="0.25">
      <c r="A28" s="5">
        <f>'оригинальный продууукт'!B27</f>
        <v>146</v>
      </c>
      <c r="B28" s="6" t="str">
        <f>IF(MID('оригинальный продууукт'!C27,1,1)="б", 'оригинальный продууукт'!C27,MID('оригинальный продууукт'!C27,1,1))</f>
        <v>8</v>
      </c>
      <c r="C28" s="7">
        <f t="shared" si="0"/>
        <v>7</v>
      </c>
      <c r="D28" s="5">
        <f>'оригинальный продууукт'!Z27</f>
        <v>3</v>
      </c>
      <c r="E28">
        <f>IF(ISNUMBER(SEARCH(правки!E$2,'оригинальный продууукт'!$H27)),1,0)</f>
        <v>1</v>
      </c>
      <c r="F28">
        <f>IF(ISNUMBER(SEARCH(правки!F$2,'оригинальный продууукт'!$H27)),1,0)</f>
        <v>1</v>
      </c>
      <c r="G28">
        <f>IF(ISNUMBER(SEARCH(правки!G$2,'оригинальный продууукт'!$H27)),1,0)</f>
        <v>0</v>
      </c>
      <c r="H28">
        <f>IF(ISNUMBER(SEARCH(правки!H$2,'оригинальный продууукт'!$H27)),1,0)</f>
        <v>0</v>
      </c>
      <c r="I28">
        <f>IF(ISNUMBER(SEARCH(правки!I$2,'оригинальный продууукт'!$H27)),1,0)</f>
        <v>0</v>
      </c>
      <c r="J28">
        <f>IF(ISNUMBER(SEARCH(правки!J$2,'оригинальный продууукт'!$H27)),1,0)</f>
        <v>0</v>
      </c>
      <c r="K28">
        <f>IF('оригинальный продууукт'!I27="Без физических нагрузок!",0,IF('оригинальный продууукт'!I27="пешие прогулки",1,IF('оригинальный продууукт'!I27="Активный",2,IF('оригинальный продууукт'!I27="экстримальный",3,""))))</f>
        <v>1</v>
      </c>
      <c r="N28">
        <f>IF(ISNUMBER(SEARCH(правки!N$2,'оригинальный продууукт'!$L27)),1,0)</f>
        <v>1</v>
      </c>
      <c r="O28">
        <f>IF(ISNUMBER(SEARCH(правки!O$2,'оригинальный продууукт'!$L27)),1,0)</f>
        <v>1</v>
      </c>
      <c r="P28">
        <f>IF(ISNUMBER(SEARCH(правки!P$2,'оригинальный продууукт'!$L27)),1,0)</f>
        <v>0</v>
      </c>
      <c r="Q28">
        <f>IF(ISNUMBER(SEARCH(правки!Q$2,'оригинальный продууукт'!$L27)),1,0)</f>
        <v>0</v>
      </c>
      <c r="R28">
        <f>IF(ISNUMBER(SEARCH(правки!R$2,'оригинальный продууукт'!$L27)),1,0)</f>
        <v>0</v>
      </c>
      <c r="S28">
        <f>IF(ISNUMBER(SEARCH(правки!S$2,'оригинальный продууукт'!$L27)),1,0)</f>
        <v>0</v>
      </c>
      <c r="T28" t="str">
        <f>IF('оригинальный продууукт'!M27="не указано","",IF('оригинальный продууукт'!M27="переезды около 300 км ",6,"глянь"))</f>
        <v>глянь</v>
      </c>
      <c r="U28">
        <v>1</v>
      </c>
      <c r="V28">
        <v>0</v>
      </c>
      <c r="X28">
        <f>IF(ISNUMBER(SEARCH(правки!X$2,'оригинальный продууукт'!$Q27)),1,0)</f>
        <v>0</v>
      </c>
      <c r="Y28">
        <f>IF(ISNUMBER(SEARCH(правки!Y$2,'оригинальный продууукт'!$Q27)),1,0)</f>
        <v>0</v>
      </c>
      <c r="Z28">
        <f>IF(ISNUMBER(SEARCH(правки!Z$2,'оригинальный продууукт'!$Q27)),1,0)</f>
        <v>1</v>
      </c>
      <c r="AB28">
        <f>IF(ISNUMBER(SEARCH(правки!AB$2,'оригинальный продууукт'!$S27)),0,1)</f>
        <v>0</v>
      </c>
      <c r="AC28">
        <f>IF(ISNUMBER(SEARCH(правки!AC$2,'оригинальный продууукт'!$S27)),0,1)</f>
        <v>0</v>
      </c>
      <c r="AD28">
        <f>IF(ISNUMBER(SEARCH(правки!AD$2,'оригинальный продууукт'!$S27)),0,1)</f>
        <v>0</v>
      </c>
      <c r="AE28">
        <v>0</v>
      </c>
      <c r="AF28" s="8">
        <v>0</v>
      </c>
      <c r="AG28">
        <f>IF('оригинальный продууукт'!$U27="нет",0,1)</f>
        <v>0</v>
      </c>
      <c r="AH28">
        <v>0</v>
      </c>
      <c r="AI28">
        <v>1</v>
      </c>
      <c r="AJ28">
        <v>0</v>
      </c>
      <c r="AK28">
        <v>0</v>
      </c>
      <c r="AL28">
        <f>IF('оригинальный продууукт'!$W27="",0,1)</f>
        <v>0</v>
      </c>
      <c r="AM28">
        <f>IF('оригинальный продууукт'!$X27="",0,1)</f>
        <v>0</v>
      </c>
    </row>
    <row r="29" spans="1:39" x14ac:dyDescent="0.25">
      <c r="A29" s="5">
        <f>'оригинальный продууукт'!B28</f>
        <v>147</v>
      </c>
      <c r="B29" s="6" t="str">
        <f>IF(MID('оригинальный продууукт'!C28,1,1)="б", 'оригинальный продууукт'!C28,MID('оригинальный продууукт'!C28,1,1))</f>
        <v>6</v>
      </c>
      <c r="C29" s="7">
        <f t="shared" si="0"/>
        <v>5</v>
      </c>
      <c r="D29" s="5">
        <f>'оригинальный продууукт'!Z28</f>
        <v>1</v>
      </c>
      <c r="E29">
        <f>IF(ISNUMBER(SEARCH(правки!E$2,'оригинальный продууукт'!$H28)),1,0)</f>
        <v>1</v>
      </c>
      <c r="F29">
        <f>IF(ISNUMBER(SEARCH(правки!F$2,'оригинальный продууукт'!$H28)),1,0)</f>
        <v>1</v>
      </c>
      <c r="G29">
        <f>IF(ISNUMBER(SEARCH(правки!G$2,'оригинальный продууукт'!$H28)),1,0)</f>
        <v>0</v>
      </c>
      <c r="H29">
        <f>IF(ISNUMBER(SEARCH(правки!H$2,'оригинальный продууукт'!$H28)),1,0)</f>
        <v>0</v>
      </c>
      <c r="I29">
        <f>IF(ISNUMBER(SEARCH(правки!I$2,'оригинальный продууукт'!$H28)),1,0)</f>
        <v>0</v>
      </c>
      <c r="J29">
        <f>IF(ISNUMBER(SEARCH(правки!J$2,'оригинальный продууукт'!$H28)),1,0)</f>
        <v>0</v>
      </c>
      <c r="K29">
        <f>IF('оригинальный продууукт'!I28="Без физических нагрузок!",0,IF('оригинальный продууукт'!I28="пешие прогулки",1,IF('оригинальный продууукт'!I28="Активный",2,IF('оригинальный продууукт'!I28="экстримальный",3,""))))</f>
        <v>1</v>
      </c>
      <c r="N29">
        <f>IF(ISNUMBER(SEARCH(правки!N$2,'оригинальный продууукт'!$L28)),1,0)</f>
        <v>1</v>
      </c>
      <c r="O29">
        <f>IF(ISNUMBER(SEARCH(правки!O$2,'оригинальный продууукт'!$L28)),1,0)</f>
        <v>1</v>
      </c>
      <c r="P29">
        <f>IF(ISNUMBER(SEARCH(правки!P$2,'оригинальный продууукт'!$L28)),1,0)</f>
        <v>0</v>
      </c>
      <c r="Q29">
        <f>IF(ISNUMBER(SEARCH(правки!Q$2,'оригинальный продууукт'!$L28)),1,0)</f>
        <v>0</v>
      </c>
      <c r="R29">
        <f>IF(ISNUMBER(SEARCH(правки!R$2,'оригинальный продууукт'!$L28)),1,0)</f>
        <v>0</v>
      </c>
      <c r="S29">
        <f>IF(ISNUMBER(SEARCH(правки!S$2,'оригинальный продууукт'!$L28)),1,0)</f>
        <v>0</v>
      </c>
      <c r="T29" t="str">
        <f>IF('оригинальный продууукт'!M28="не указано","",IF('оригинальный продууукт'!M28="переезды около 300 км ",6,"глянь"))</f>
        <v>глянь</v>
      </c>
      <c r="U29">
        <v>1</v>
      </c>
      <c r="V29">
        <v>0</v>
      </c>
      <c r="X29">
        <f>IF(ISNUMBER(SEARCH(правки!X$2,'оригинальный продууукт'!$Q28)),1,0)</f>
        <v>0</v>
      </c>
      <c r="Y29">
        <f>IF(ISNUMBER(SEARCH(правки!Y$2,'оригинальный продууукт'!$Q28)),1,0)</f>
        <v>0</v>
      </c>
      <c r="Z29">
        <f>IF(ISNUMBER(SEARCH(правки!Z$2,'оригинальный продууукт'!$Q28)),1,0)</f>
        <v>1</v>
      </c>
      <c r="AB29">
        <f>IF(ISNUMBER(SEARCH(правки!AB$2,'оригинальный продууукт'!$S28)),0,1)</f>
        <v>0</v>
      </c>
      <c r="AC29">
        <f>IF(ISNUMBER(SEARCH(правки!AC$2,'оригинальный продууукт'!$S28)),0,1)</f>
        <v>0</v>
      </c>
      <c r="AD29">
        <f>IF(ISNUMBER(SEARCH(правки!AD$2,'оригинальный продууукт'!$S28)),0,1)</f>
        <v>0</v>
      </c>
      <c r="AE29">
        <v>0</v>
      </c>
      <c r="AF29" s="8">
        <v>0</v>
      </c>
      <c r="AG29">
        <f>IF('оригинальный продууукт'!$U28="нет",0,1)</f>
        <v>0</v>
      </c>
      <c r="AH29">
        <v>3</v>
      </c>
      <c r="AI29">
        <v>1</v>
      </c>
      <c r="AJ29">
        <v>0</v>
      </c>
      <c r="AK29">
        <v>1</v>
      </c>
      <c r="AL29">
        <f>IF('оригинальный продууукт'!$W28="",0,1)</f>
        <v>1</v>
      </c>
      <c r="AM29">
        <f>IF('оригинальный продууукт'!$X28="",0,1)</f>
        <v>0</v>
      </c>
    </row>
    <row r="30" spans="1:39" x14ac:dyDescent="0.25">
      <c r="A30" s="5">
        <f>'оригинальный продууукт'!B29</f>
        <v>166</v>
      </c>
      <c r="B30" s="6" t="str">
        <f>IF(MID('оригинальный продууукт'!C29,1,1)="б", 'оригинальный продууукт'!C29,MID('оригинальный продууукт'!C29,1,1))</f>
        <v>8</v>
      </c>
      <c r="C30" s="7">
        <f t="shared" si="0"/>
        <v>7</v>
      </c>
      <c r="D30" s="5">
        <f>'оригинальный продууукт'!Z29</f>
        <v>2</v>
      </c>
      <c r="E30">
        <f>IF(ISNUMBER(SEARCH(правки!E$2,'оригинальный продууукт'!$H29)),1,0)</f>
        <v>1</v>
      </c>
      <c r="F30">
        <f>IF(ISNUMBER(SEARCH(правки!F$2,'оригинальный продууукт'!$H29)),1,0)</f>
        <v>1</v>
      </c>
      <c r="G30">
        <f>IF(ISNUMBER(SEARCH(правки!G$2,'оригинальный продууукт'!$H29)),1,0)</f>
        <v>0</v>
      </c>
      <c r="H30">
        <f>IF(ISNUMBER(SEARCH(правки!H$2,'оригинальный продууукт'!$H29)),1,0)</f>
        <v>0</v>
      </c>
      <c r="I30">
        <f>IF(ISNUMBER(SEARCH(правки!I$2,'оригинальный продууукт'!$H29)),1,0)</f>
        <v>0</v>
      </c>
      <c r="J30">
        <f>IF(ISNUMBER(SEARCH(правки!J$2,'оригинальный продууукт'!$H29)),1,0)</f>
        <v>0</v>
      </c>
      <c r="K30">
        <f>IF('оригинальный продууукт'!I29="Без физических нагрузок!",0,IF('оригинальный продууукт'!I29="пешие прогулки",1,IF('оригинальный продууукт'!I29="Активный",2,IF('оригинальный продууукт'!I29="экстримальный",3,""))))</f>
        <v>1</v>
      </c>
      <c r="N30">
        <f>IF(ISNUMBER(SEARCH(правки!N$2,'оригинальный продууукт'!$L29)),1,0)</f>
        <v>1</v>
      </c>
      <c r="O30">
        <f>IF(ISNUMBER(SEARCH(правки!O$2,'оригинальный продууукт'!$L29)),1,0)</f>
        <v>0</v>
      </c>
      <c r="P30">
        <f>IF(ISNUMBER(SEARCH(правки!P$2,'оригинальный продууукт'!$L29)),1,0)</f>
        <v>0</v>
      </c>
      <c r="Q30">
        <f>IF(ISNUMBER(SEARCH(правки!Q$2,'оригинальный продууукт'!$L29)),1,0)</f>
        <v>0</v>
      </c>
      <c r="R30">
        <f>IF(ISNUMBER(SEARCH(правки!R$2,'оригинальный продууукт'!$L29)),1,0)</f>
        <v>0</v>
      </c>
      <c r="S30">
        <f>IF(ISNUMBER(SEARCH(правки!S$2,'оригинальный продууукт'!$L29)),1,0)</f>
        <v>0</v>
      </c>
      <c r="T30" t="str">
        <f>IF('оригинальный продууукт'!M29="не указано","",IF('оригинальный продууукт'!M29="переезды около 300 км ",6,"глянь"))</f>
        <v>глянь</v>
      </c>
      <c r="U30">
        <v>1</v>
      </c>
      <c r="V30">
        <v>0</v>
      </c>
      <c r="X30">
        <f>IF(ISNUMBER(SEARCH(правки!X$2,'оригинальный продууукт'!$Q29)),1,0)</f>
        <v>0</v>
      </c>
      <c r="Y30">
        <f>IF(ISNUMBER(SEARCH(правки!Y$2,'оригинальный продууукт'!$Q29)),1,0)</f>
        <v>0</v>
      </c>
      <c r="Z30">
        <f>IF(ISNUMBER(SEARCH(правки!Z$2,'оригинальный продууукт'!$Q29)),1,0)</f>
        <v>1</v>
      </c>
      <c r="AB30">
        <f>IF(ISNUMBER(SEARCH(правки!AB$2,'оригинальный продууукт'!$S29)),0,1)</f>
        <v>0</v>
      </c>
      <c r="AC30">
        <f>IF(ISNUMBER(SEARCH(правки!AC$2,'оригинальный продууукт'!$S29)),0,1)</f>
        <v>0</v>
      </c>
      <c r="AD30">
        <f>IF(ISNUMBER(SEARCH(правки!AD$2,'оригинальный продууукт'!$S29)),0,1)</f>
        <v>0</v>
      </c>
      <c r="AE30">
        <v>7</v>
      </c>
      <c r="AF30" s="8">
        <v>0</v>
      </c>
      <c r="AG30">
        <f>IF('оригинальный продууукт'!$U29="нет",0,1)</f>
        <v>0</v>
      </c>
      <c r="AH30">
        <v>8</v>
      </c>
      <c r="AI30">
        <v>4</v>
      </c>
      <c r="AJ30">
        <v>1</v>
      </c>
      <c r="AK30">
        <v>0</v>
      </c>
      <c r="AL30">
        <f>IF('оригинальный продууукт'!$W29="",0,1)</f>
        <v>0</v>
      </c>
      <c r="AM30">
        <f>IF('оригинальный продууукт'!$X29="",0,1)</f>
        <v>0</v>
      </c>
    </row>
    <row r="31" spans="1:39" x14ac:dyDescent="0.25">
      <c r="A31" s="5">
        <f>'оригинальный продууукт'!B30</f>
        <v>167</v>
      </c>
      <c r="B31" s="6" t="str">
        <f>IF(MID('оригинальный продууукт'!C30,1,1)="б", 'оригинальный продууукт'!C30,MID('оригинальный продууукт'!C30,1,1))</f>
        <v>8</v>
      </c>
      <c r="C31" s="7">
        <f t="shared" si="0"/>
        <v>7</v>
      </c>
      <c r="D31" s="5">
        <f>'оригинальный продууукт'!Z30</f>
        <v>3</v>
      </c>
      <c r="E31">
        <f>IF(ISNUMBER(SEARCH(правки!E$2,'оригинальный продууукт'!$H30)),1,0)</f>
        <v>1</v>
      </c>
      <c r="F31">
        <f>IF(ISNUMBER(SEARCH(правки!F$2,'оригинальный продууукт'!$H30)),1,0)</f>
        <v>1</v>
      </c>
      <c r="G31">
        <f>IF(ISNUMBER(SEARCH(правки!G$2,'оригинальный продууукт'!$H30)),1,0)</f>
        <v>0</v>
      </c>
      <c r="H31">
        <f>IF(ISNUMBER(SEARCH(правки!H$2,'оригинальный продууукт'!$H30)),1,0)</f>
        <v>0</v>
      </c>
      <c r="I31">
        <f>IF(ISNUMBER(SEARCH(правки!I$2,'оригинальный продууукт'!$H30)),1,0)</f>
        <v>0</v>
      </c>
      <c r="J31">
        <f>IF(ISNUMBER(SEARCH(правки!J$2,'оригинальный продууукт'!$H30)),1,0)</f>
        <v>0</v>
      </c>
      <c r="K31">
        <f>IF('оригинальный продууукт'!I30="Без физических нагрузок!",0,IF('оригинальный продууукт'!I30="пешие прогулки",1,IF('оригинальный продууукт'!I30="Активный",2,IF('оригинальный продууукт'!I30="экстримальный",3,""))))</f>
        <v>1</v>
      </c>
      <c r="N31">
        <f>IF(ISNUMBER(SEARCH(правки!N$2,'оригинальный продууукт'!$L30)),1,0)</f>
        <v>1</v>
      </c>
      <c r="O31">
        <f>IF(ISNUMBER(SEARCH(правки!O$2,'оригинальный продууукт'!$L30)),1,0)</f>
        <v>0</v>
      </c>
      <c r="P31">
        <f>IF(ISNUMBER(SEARCH(правки!P$2,'оригинальный продууукт'!$L30)),1,0)</f>
        <v>0</v>
      </c>
      <c r="Q31">
        <f>IF(ISNUMBER(SEARCH(правки!Q$2,'оригинальный продууукт'!$L30)),1,0)</f>
        <v>0</v>
      </c>
      <c r="R31">
        <f>IF(ISNUMBER(SEARCH(правки!R$2,'оригинальный продууукт'!$L30)),1,0)</f>
        <v>0</v>
      </c>
      <c r="S31">
        <f>IF(ISNUMBER(SEARCH(правки!S$2,'оригинальный продууукт'!$L30)),1,0)</f>
        <v>0</v>
      </c>
      <c r="T31" t="str">
        <f>IF('оригинальный продууукт'!M30="не указано","",IF('оригинальный продууукт'!M30="переезды около 300 км ",6,"глянь"))</f>
        <v>глянь</v>
      </c>
      <c r="U31">
        <v>1</v>
      </c>
      <c r="V31">
        <v>0</v>
      </c>
      <c r="X31">
        <f>IF(ISNUMBER(SEARCH(правки!X$2,'оригинальный продууукт'!$Q30)),1,0)</f>
        <v>0</v>
      </c>
      <c r="Y31">
        <f>IF(ISNUMBER(SEARCH(правки!Y$2,'оригинальный продууукт'!$Q30)),1,0)</f>
        <v>0</v>
      </c>
      <c r="Z31">
        <f>IF(ISNUMBER(SEARCH(правки!Z$2,'оригинальный продууукт'!$Q30)),1,0)</f>
        <v>1</v>
      </c>
      <c r="AB31">
        <f>IF(ISNUMBER(SEARCH(правки!AB$2,'оригинальный продууукт'!$S30)),0,1)</f>
        <v>0</v>
      </c>
      <c r="AC31">
        <f>IF(ISNUMBER(SEARCH(правки!AC$2,'оригинальный продууукт'!$S30)),0,1)</f>
        <v>0</v>
      </c>
      <c r="AD31">
        <f>IF(ISNUMBER(SEARCH(правки!AD$2,'оригинальный продууукт'!$S30)),0,1)</f>
        <v>0</v>
      </c>
      <c r="AE31">
        <v>7</v>
      </c>
      <c r="AF31" s="8">
        <v>0</v>
      </c>
      <c r="AG31">
        <f>IF('оригинальный продууукт'!$U30="нет",0,1)</f>
        <v>0</v>
      </c>
      <c r="AH31">
        <v>6</v>
      </c>
      <c r="AI31">
        <v>2</v>
      </c>
      <c r="AJ31">
        <v>1</v>
      </c>
      <c r="AK31">
        <v>0</v>
      </c>
      <c r="AL31">
        <f>IF('оригинальный продууукт'!$W30="",0,1)</f>
        <v>0</v>
      </c>
      <c r="AM31">
        <f>IF('оригинальный продууукт'!$X30="",0,1)</f>
        <v>0</v>
      </c>
    </row>
    <row r="32" spans="1:39" x14ac:dyDescent="0.25">
      <c r="A32" s="5">
        <f>'оригинальный продууукт'!B31</f>
        <v>215</v>
      </c>
      <c r="B32" s="6" t="str">
        <f>IF(MID('оригинальный продууукт'!C31,1,1)="б", 'оригинальный продууукт'!C31,MID('оригинальный продууукт'!C31,1,1))</f>
        <v>6</v>
      </c>
      <c r="C32" s="7">
        <f t="shared" si="0"/>
        <v>5</v>
      </c>
      <c r="D32" s="5">
        <f>'оригинальный продууукт'!Z31</f>
        <v>2</v>
      </c>
      <c r="E32">
        <f>IF(ISNUMBER(SEARCH(правки!E$2,'оригинальный продууукт'!$H31)),1,0)</f>
        <v>1</v>
      </c>
      <c r="F32">
        <f>IF(ISNUMBER(SEARCH(правки!F$2,'оригинальный продууукт'!$H31)),1,0)</f>
        <v>1</v>
      </c>
      <c r="G32">
        <f>IF(ISNUMBER(SEARCH(правки!G$2,'оригинальный продууукт'!$H31)),1,0)</f>
        <v>0</v>
      </c>
      <c r="H32">
        <f>IF(ISNUMBER(SEARCH(правки!H$2,'оригинальный продууукт'!$H31)),1,0)</f>
        <v>0</v>
      </c>
      <c r="I32">
        <f>IF(ISNUMBER(SEARCH(правки!I$2,'оригинальный продууукт'!$H31)),1,0)</f>
        <v>0</v>
      </c>
      <c r="J32">
        <f>IF(ISNUMBER(SEARCH(правки!J$2,'оригинальный продууукт'!$H31)),1,0)</f>
        <v>0</v>
      </c>
      <c r="K32">
        <f>IF('оригинальный продууукт'!I31="Без физических нагрузок!",0,IF('оригинальный продууукт'!I31="пешие прогулки",1,IF('оригинальный продууукт'!I31="Активный",2,IF('оригинальный продууукт'!I31="экстримальный",3,""))))</f>
        <v>1</v>
      </c>
      <c r="N32">
        <f>IF(ISNUMBER(SEARCH(правки!N$2,'оригинальный продууукт'!$L31)),1,0)</f>
        <v>1</v>
      </c>
      <c r="O32">
        <f>IF(ISNUMBER(SEARCH(правки!O$2,'оригинальный продууукт'!$L31)),1,0)</f>
        <v>0</v>
      </c>
      <c r="P32">
        <f>IF(ISNUMBER(SEARCH(правки!P$2,'оригинальный продууукт'!$L31)),1,0)</f>
        <v>0</v>
      </c>
      <c r="Q32">
        <f>IF(ISNUMBER(SEARCH(правки!Q$2,'оригинальный продууукт'!$L31)),1,0)</f>
        <v>0</v>
      </c>
      <c r="R32">
        <f>IF(ISNUMBER(SEARCH(правки!R$2,'оригинальный продууукт'!$L31)),1,0)</f>
        <v>0</v>
      </c>
      <c r="S32">
        <f>IF(ISNUMBER(SEARCH(правки!S$2,'оригинальный продууукт'!$L31)),1,0)</f>
        <v>0</v>
      </c>
      <c r="T32" t="str">
        <f>IF('оригинальный продууукт'!M31="не указано","",IF('оригинальный продууукт'!M31="переезды около 300 км ",6,"глянь"))</f>
        <v>глянь</v>
      </c>
      <c r="U32">
        <v>1</v>
      </c>
      <c r="V32">
        <v>0</v>
      </c>
      <c r="X32">
        <f>IF(ISNUMBER(SEARCH(правки!X$2,'оригинальный продууукт'!$Q31)),1,0)</f>
        <v>0</v>
      </c>
      <c r="Y32">
        <f>IF(ISNUMBER(SEARCH(правки!Y$2,'оригинальный продууукт'!$Q31)),1,0)</f>
        <v>0</v>
      </c>
      <c r="Z32">
        <f>IF(ISNUMBER(SEARCH(правки!Z$2,'оригинальный продууукт'!$Q31)),1,0)</f>
        <v>1</v>
      </c>
      <c r="AB32">
        <f>IF(ISNUMBER(SEARCH(правки!AB$2,'оригинальный продууукт'!$S31)),0,1)</f>
        <v>0</v>
      </c>
      <c r="AC32">
        <f>IF(ISNUMBER(SEARCH(правки!AC$2,'оригинальный продууукт'!$S31)),0,1)</f>
        <v>0</v>
      </c>
      <c r="AD32">
        <f>IF(ISNUMBER(SEARCH(правки!AD$2,'оригинальный продууукт'!$S31)),0,1)</f>
        <v>0</v>
      </c>
      <c r="AE32">
        <v>7</v>
      </c>
      <c r="AF32" s="8">
        <v>0</v>
      </c>
      <c r="AG32">
        <f>IF('оригинальный продууукт'!$U31="нет",0,1)</f>
        <v>0</v>
      </c>
      <c r="AH32">
        <v>4</v>
      </c>
      <c r="AI32">
        <v>1</v>
      </c>
      <c r="AJ32">
        <v>1</v>
      </c>
      <c r="AK32">
        <v>0</v>
      </c>
      <c r="AL32">
        <f>IF('оригинальный продууукт'!$W31="",0,1)</f>
        <v>1</v>
      </c>
      <c r="AM32">
        <f>IF('оригинальный продууукт'!$X31="",0,1)</f>
        <v>0</v>
      </c>
    </row>
    <row r="33" spans="1:39" x14ac:dyDescent="0.25">
      <c r="A33" s="5">
        <f>'оригинальный продууукт'!B32</f>
        <v>216</v>
      </c>
      <c r="B33" s="6" t="str">
        <f>IF(MID('оригинальный продууукт'!C32,1,1)="б", 'оригинальный продууукт'!C32,MID('оригинальный продууукт'!C32,1,1))</f>
        <v>6</v>
      </c>
      <c r="C33" s="7">
        <f t="shared" si="0"/>
        <v>5</v>
      </c>
      <c r="D33" s="5">
        <f>'оригинальный продууукт'!Z32</f>
        <v>2</v>
      </c>
      <c r="E33">
        <f>IF(ISNUMBER(SEARCH(правки!E$2,'оригинальный продууукт'!$H32)),1,0)</f>
        <v>1</v>
      </c>
      <c r="F33">
        <f>IF(ISNUMBER(SEARCH(правки!F$2,'оригинальный продууукт'!$H32)),1,0)</f>
        <v>1</v>
      </c>
      <c r="G33">
        <f>IF(ISNUMBER(SEARCH(правки!G$2,'оригинальный продууукт'!$H32)),1,0)</f>
        <v>0</v>
      </c>
      <c r="H33">
        <f>IF(ISNUMBER(SEARCH(правки!H$2,'оригинальный продууукт'!$H32)),1,0)</f>
        <v>0</v>
      </c>
      <c r="I33">
        <f>IF(ISNUMBER(SEARCH(правки!I$2,'оригинальный продууукт'!$H32)),1,0)</f>
        <v>0</v>
      </c>
      <c r="J33">
        <f>IF(ISNUMBER(SEARCH(правки!J$2,'оригинальный продууукт'!$H32)),1,0)</f>
        <v>0</v>
      </c>
      <c r="K33">
        <f>IF('оригинальный продууукт'!I32="Без физических нагрузок!",0,IF('оригинальный продууукт'!I32="пешие прогулки",1,IF('оригинальный продууукт'!I32="Активный",2,IF('оригинальный продууукт'!I32="экстримальный",3,""))))</f>
        <v>1</v>
      </c>
      <c r="N33">
        <f>IF(ISNUMBER(SEARCH(правки!N$2,'оригинальный продууукт'!$L32)),1,0)</f>
        <v>1</v>
      </c>
      <c r="O33">
        <f>IF(ISNUMBER(SEARCH(правки!O$2,'оригинальный продууукт'!$L32)),1,0)</f>
        <v>0</v>
      </c>
      <c r="P33">
        <f>IF(ISNUMBER(SEARCH(правки!P$2,'оригинальный продууукт'!$L32)),1,0)</f>
        <v>0</v>
      </c>
      <c r="Q33">
        <f>IF(ISNUMBER(SEARCH(правки!Q$2,'оригинальный продууукт'!$L32)),1,0)</f>
        <v>0</v>
      </c>
      <c r="R33">
        <f>IF(ISNUMBER(SEARCH(правки!R$2,'оригинальный продууукт'!$L32)),1,0)</f>
        <v>0</v>
      </c>
      <c r="S33">
        <f>IF(ISNUMBER(SEARCH(правки!S$2,'оригинальный продууукт'!$L32)),1,0)</f>
        <v>0</v>
      </c>
      <c r="T33" t="str">
        <f>IF('оригинальный продууукт'!M32="не указано","",IF('оригинальный продууукт'!M32="переезды около 300 км ",6,"глянь"))</f>
        <v>глянь</v>
      </c>
      <c r="U33">
        <v>1</v>
      </c>
      <c r="V33">
        <v>0</v>
      </c>
      <c r="X33">
        <f>IF(ISNUMBER(SEARCH(правки!X$2,'оригинальный продууукт'!$Q32)),1,0)</f>
        <v>0</v>
      </c>
      <c r="Y33">
        <f>IF(ISNUMBER(SEARCH(правки!Y$2,'оригинальный продууукт'!$Q32)),1,0)</f>
        <v>0</v>
      </c>
      <c r="Z33">
        <f>IF(ISNUMBER(SEARCH(правки!Z$2,'оригинальный продууукт'!$Q32)),1,0)</f>
        <v>1</v>
      </c>
      <c r="AB33">
        <f>IF(ISNUMBER(SEARCH(правки!AB$2,'оригинальный продууукт'!$S32)),0,1)</f>
        <v>0</v>
      </c>
      <c r="AC33">
        <f>IF(ISNUMBER(SEARCH(правки!AC$2,'оригинальный продууукт'!$S32)),0,1)</f>
        <v>0</v>
      </c>
      <c r="AD33">
        <f>IF(ISNUMBER(SEARCH(правки!AD$2,'оригинальный продууукт'!$S32)),0,1)</f>
        <v>0</v>
      </c>
      <c r="AE33">
        <v>7</v>
      </c>
      <c r="AF33" s="8">
        <v>0</v>
      </c>
      <c r="AG33">
        <f>IF('оригинальный продууукт'!$U32="нет",0,1)</f>
        <v>0</v>
      </c>
      <c r="AL33">
        <f>IF('оригинальный продууукт'!$W32="",0,1)</f>
        <v>1</v>
      </c>
      <c r="AM33">
        <f>IF('оригинальный продууукт'!$X32="",0,1)</f>
        <v>0</v>
      </c>
    </row>
    <row r="34" spans="1:39" x14ac:dyDescent="0.25">
      <c r="A34" s="5">
        <f>'оригинальный продууукт'!B33</f>
        <v>222</v>
      </c>
      <c r="B34" s="6" t="str">
        <f>IF(MID('оригинальный продууукт'!C33,1,1)="б", 'оригинальный продууукт'!C33,MID('оригинальный продууукт'!C33,1,1))</f>
        <v>5</v>
      </c>
      <c r="C34" s="7">
        <f t="shared" si="0"/>
        <v>4</v>
      </c>
      <c r="D34" s="5">
        <f>'оригинальный продууукт'!Z33</f>
        <v>2</v>
      </c>
      <c r="E34">
        <f>IF(ISNUMBER(SEARCH(правки!E$2,'оригинальный продууукт'!$H33)),1,0)</f>
        <v>0</v>
      </c>
      <c r="F34">
        <f>IF(ISNUMBER(SEARCH(правки!F$2,'оригинальный продууукт'!$H33)),1,0)</f>
        <v>0</v>
      </c>
      <c r="G34">
        <f>IF(ISNUMBER(SEARCH(правки!G$2,'оригинальный продууукт'!$H33)),1,0)</f>
        <v>1</v>
      </c>
      <c r="H34">
        <f>IF(ISNUMBER(SEARCH(правки!H$2,'оригинальный продууукт'!$H33)),1,0)</f>
        <v>0</v>
      </c>
      <c r="I34">
        <f>IF(ISNUMBER(SEARCH(правки!I$2,'оригинальный продууукт'!$H33)),1,0)</f>
        <v>0</v>
      </c>
      <c r="J34">
        <f>IF(ISNUMBER(SEARCH(правки!J$2,'оригинальный продууукт'!$H33)),1,0)</f>
        <v>1</v>
      </c>
      <c r="K34">
        <f>IF('оригинальный продууукт'!I33="Без физических нагрузок!",0,IF('оригинальный продууукт'!I33="пешие прогулки",1,IF('оригинальный продууукт'!I33="Активный",2,IF('оригинальный продууукт'!I33="экстримальный",3,""))))</f>
        <v>1</v>
      </c>
      <c r="N34">
        <f>IF(ISNUMBER(SEARCH(правки!N$2,'оригинальный продууукт'!$L33)),1,0)</f>
        <v>1</v>
      </c>
      <c r="O34">
        <f>IF(ISNUMBER(SEARCH(правки!O$2,'оригинальный продууукт'!$L33)),1,0)</f>
        <v>0</v>
      </c>
      <c r="P34">
        <f>IF(ISNUMBER(SEARCH(правки!P$2,'оригинальный продууукт'!$L33)),1,0)</f>
        <v>0</v>
      </c>
      <c r="Q34">
        <f>IF(ISNUMBER(SEARCH(правки!Q$2,'оригинальный продууукт'!$L33)),1,0)</f>
        <v>0</v>
      </c>
      <c r="R34">
        <f>IF(ISNUMBER(SEARCH(правки!R$2,'оригинальный продууукт'!$L33)),1,0)</f>
        <v>0</v>
      </c>
      <c r="S34">
        <f>IF(ISNUMBER(SEARCH(правки!S$2,'оригинальный продууукт'!$L33)),1,0)</f>
        <v>0</v>
      </c>
      <c r="T34" t="str">
        <f>IF('оригинальный продууукт'!M33="не указано","",IF('оригинальный продууукт'!M33="переезды около 300 км ",6,"глянь"))</f>
        <v>глянь</v>
      </c>
      <c r="U34">
        <v>1</v>
      </c>
      <c r="V34">
        <v>0</v>
      </c>
      <c r="X34">
        <f>IF(ISNUMBER(SEARCH(правки!X$2,'оригинальный продууукт'!$Q33)),1,0)</f>
        <v>0</v>
      </c>
      <c r="Y34">
        <f>IF(ISNUMBER(SEARCH(правки!Y$2,'оригинальный продууукт'!$Q33)),1,0)</f>
        <v>0</v>
      </c>
      <c r="Z34">
        <f>IF(ISNUMBER(SEARCH(правки!Z$2,'оригинальный продууукт'!$Q33)),1,0)</f>
        <v>1</v>
      </c>
      <c r="AB34">
        <f>IF(ISNUMBER(SEARCH(правки!AB$2,'оригинальный продууукт'!$S33)),0,1)</f>
        <v>0</v>
      </c>
      <c r="AC34">
        <f>IF(ISNUMBER(SEARCH(правки!AC$2,'оригинальный продууукт'!$S33)),0,1)</f>
        <v>0</v>
      </c>
      <c r="AD34">
        <f>IF(ISNUMBER(SEARCH(правки!AD$2,'оригинальный продууукт'!$S33)),0,1)</f>
        <v>0</v>
      </c>
      <c r="AE34">
        <v>0</v>
      </c>
      <c r="AF34" s="8">
        <v>0</v>
      </c>
      <c r="AG34">
        <f>IF('оригинальный продууукт'!$U33="нет",0,1)</f>
        <v>0</v>
      </c>
      <c r="AL34">
        <f>IF('оригинальный продууукт'!$W33="",0,1)</f>
        <v>1</v>
      </c>
      <c r="AM34">
        <f>IF('оригинальный продууукт'!$X33="",0,1)</f>
        <v>0</v>
      </c>
    </row>
    <row r="35" spans="1:39" x14ac:dyDescent="0.25">
      <c r="A35" s="5">
        <f>'оригинальный продууукт'!B34</f>
        <v>223</v>
      </c>
      <c r="B35" s="6" t="str">
        <f>IF(MID('оригинальный продууукт'!C34,1,1)="б", 'оригинальный продууукт'!C34,MID('оригинальный продууукт'!C34,1,1))</f>
        <v>6</v>
      </c>
      <c r="C35" s="7">
        <f t="shared" si="0"/>
        <v>5</v>
      </c>
      <c r="D35" s="5">
        <f>'оригинальный продууукт'!Z34</f>
        <v>2</v>
      </c>
      <c r="E35">
        <f>IF(ISNUMBER(SEARCH(правки!E$2,'оригинальный продууукт'!$H34)),1,0)</f>
        <v>0</v>
      </c>
      <c r="F35">
        <f>IF(ISNUMBER(SEARCH(правки!F$2,'оригинальный продууукт'!$H34)),1,0)</f>
        <v>0</v>
      </c>
      <c r="G35">
        <f>IF(ISNUMBER(SEARCH(правки!G$2,'оригинальный продууукт'!$H34)),1,0)</f>
        <v>1</v>
      </c>
      <c r="H35">
        <f>IF(ISNUMBER(SEARCH(правки!H$2,'оригинальный продууукт'!$H34)),1,0)</f>
        <v>0</v>
      </c>
      <c r="I35">
        <f>IF(ISNUMBER(SEARCH(правки!I$2,'оригинальный продууукт'!$H34)),1,0)</f>
        <v>0</v>
      </c>
      <c r="J35">
        <f>IF(ISNUMBER(SEARCH(правки!J$2,'оригинальный продууукт'!$H34)),1,0)</f>
        <v>1</v>
      </c>
      <c r="K35">
        <f>IF('оригинальный продууукт'!I34="Без физических нагрузок!",0,IF('оригинальный продууукт'!I34="пешие прогулки",1,IF('оригинальный продууукт'!I34="Активный",2,IF('оригинальный продууукт'!I34="экстримальный",3,""))))</f>
        <v>1</v>
      </c>
      <c r="N35">
        <f>IF(ISNUMBER(SEARCH(правки!N$2,'оригинальный продууукт'!$L34)),1,0)</f>
        <v>1</v>
      </c>
      <c r="O35">
        <f>IF(ISNUMBER(SEARCH(правки!O$2,'оригинальный продууукт'!$L34)),1,0)</f>
        <v>0</v>
      </c>
      <c r="P35">
        <f>IF(ISNUMBER(SEARCH(правки!P$2,'оригинальный продууукт'!$L34)),1,0)</f>
        <v>0</v>
      </c>
      <c r="Q35">
        <f>IF(ISNUMBER(SEARCH(правки!Q$2,'оригинальный продууукт'!$L34)),1,0)</f>
        <v>0</v>
      </c>
      <c r="R35">
        <f>IF(ISNUMBER(SEARCH(правки!R$2,'оригинальный продууукт'!$L34)),1,0)</f>
        <v>0</v>
      </c>
      <c r="S35">
        <f>IF(ISNUMBER(SEARCH(правки!S$2,'оригинальный продууукт'!$L34)),1,0)</f>
        <v>0</v>
      </c>
      <c r="T35">
        <v>48</v>
      </c>
      <c r="U35">
        <v>1</v>
      </c>
      <c r="V35">
        <v>0</v>
      </c>
      <c r="X35">
        <f>IF(ISNUMBER(SEARCH(правки!X$2,'оригинальный продууукт'!$Q34)),1,0)</f>
        <v>0</v>
      </c>
      <c r="Y35">
        <f>IF(ISNUMBER(SEARCH(правки!Y$2,'оригинальный продууукт'!$Q34)),1,0)</f>
        <v>0</v>
      </c>
      <c r="Z35">
        <f>IF(ISNUMBER(SEARCH(правки!Z$2,'оригинальный продууукт'!$Q34)),1,0)</f>
        <v>1</v>
      </c>
      <c r="AB35">
        <f>IF(ISNUMBER(SEARCH(правки!AB$2,'оригинальный продууукт'!$S34)),0,1)</f>
        <v>0</v>
      </c>
      <c r="AC35">
        <f>IF(ISNUMBER(SEARCH(правки!AC$2,'оригинальный продууукт'!$S34)),0,1)</f>
        <v>0</v>
      </c>
      <c r="AD35">
        <f>IF(ISNUMBER(SEARCH(правки!AD$2,'оригинальный продууукт'!$S34)),0,1)</f>
        <v>0</v>
      </c>
      <c r="AE35">
        <v>0</v>
      </c>
      <c r="AF35" s="8">
        <v>0</v>
      </c>
      <c r="AG35">
        <f>IF('оригинальный продууукт'!$U34="нет",0,1)</f>
        <v>0</v>
      </c>
      <c r="AH35">
        <v>4</v>
      </c>
      <c r="AI35">
        <v>1</v>
      </c>
      <c r="AJ35">
        <v>0</v>
      </c>
      <c r="AK35">
        <v>1</v>
      </c>
      <c r="AL35">
        <f>IF('оригинальный продууукт'!$W34="",0,1)</f>
        <v>1</v>
      </c>
      <c r="AM35">
        <f>IF('оригинальный продууукт'!$X34="",0,1)</f>
        <v>0</v>
      </c>
    </row>
    <row r="36" spans="1:39" x14ac:dyDescent="0.25">
      <c r="A36" s="5">
        <f>'оригинальный продууукт'!B35</f>
        <v>225</v>
      </c>
      <c r="B36" s="6" t="str">
        <f>IF(MID('оригинальный продууукт'!C35,1,1)="б", 'оригинальный продууукт'!C35,MID('оригинальный продууукт'!C35,1,1))</f>
        <v>6</v>
      </c>
      <c r="C36" s="7">
        <f t="shared" si="0"/>
        <v>5</v>
      </c>
      <c r="D36" s="5">
        <f>'оригинальный продууукт'!Z35</f>
        <v>2</v>
      </c>
      <c r="E36">
        <f>IF(ISNUMBER(SEARCH(правки!E$2,'оригинальный продууукт'!$H35)),1,0)</f>
        <v>0</v>
      </c>
      <c r="F36">
        <f>IF(ISNUMBER(SEARCH(правки!F$2,'оригинальный продууукт'!$H35)),1,0)</f>
        <v>0</v>
      </c>
      <c r="G36">
        <f>IF(ISNUMBER(SEARCH(правки!G$2,'оригинальный продууукт'!$H35)),1,0)</f>
        <v>1</v>
      </c>
      <c r="H36">
        <f>IF(ISNUMBER(SEARCH(правки!H$2,'оригинальный продууукт'!$H35)),1,0)</f>
        <v>0</v>
      </c>
      <c r="I36">
        <f>IF(ISNUMBER(SEARCH(правки!I$2,'оригинальный продууукт'!$H35)),1,0)</f>
        <v>0</v>
      </c>
      <c r="J36">
        <f>IF(ISNUMBER(SEARCH(правки!J$2,'оригинальный продууукт'!$H35)),1,0)</f>
        <v>1</v>
      </c>
      <c r="K36">
        <f>IF('оригинальный продууукт'!I35="Без физических нагрузок!",0,IF('оригинальный продууукт'!I35="пешие прогулки",1,IF('оригинальный продууукт'!I35="Активный",2,IF('оригинальный продууукт'!I35="экстримальный",3,""))))</f>
        <v>1</v>
      </c>
      <c r="N36">
        <f>IF(ISNUMBER(SEARCH(правки!N$2,'оригинальный продууукт'!$L35)),1,0)</f>
        <v>1</v>
      </c>
      <c r="O36">
        <f>IF(ISNUMBER(SEARCH(правки!O$2,'оригинальный продууукт'!$L35)),1,0)</f>
        <v>0</v>
      </c>
      <c r="P36">
        <f>IF(ISNUMBER(SEARCH(правки!P$2,'оригинальный продууукт'!$L35)),1,0)</f>
        <v>0</v>
      </c>
      <c r="Q36">
        <f>IF(ISNUMBER(SEARCH(правки!Q$2,'оригинальный продууукт'!$L35)),1,0)</f>
        <v>0</v>
      </c>
      <c r="R36">
        <f>IF(ISNUMBER(SEARCH(правки!R$2,'оригинальный продууукт'!$L35)),1,0)</f>
        <v>0</v>
      </c>
      <c r="S36">
        <f>IF(ISNUMBER(SEARCH(правки!S$2,'оригинальный продууукт'!$L35)),1,0)</f>
        <v>0</v>
      </c>
      <c r="T36">
        <v>48</v>
      </c>
      <c r="U36">
        <v>1</v>
      </c>
      <c r="V36">
        <v>0</v>
      </c>
      <c r="X36">
        <f>IF(ISNUMBER(SEARCH(правки!X$2,'оригинальный продууукт'!$Q35)),1,0)</f>
        <v>0</v>
      </c>
      <c r="Y36">
        <f>IF(ISNUMBER(SEARCH(правки!Y$2,'оригинальный продууукт'!$Q35)),1,0)</f>
        <v>0</v>
      </c>
      <c r="Z36">
        <f>IF(ISNUMBER(SEARCH(правки!Z$2,'оригинальный продууукт'!$Q35)),1,0)</f>
        <v>1</v>
      </c>
      <c r="AB36">
        <f>IF(ISNUMBER(SEARCH(правки!AB$2,'оригинальный продууукт'!$S35)),0,1)</f>
        <v>0</v>
      </c>
      <c r="AC36">
        <f>IF(ISNUMBER(SEARCH(правки!AC$2,'оригинальный продууукт'!$S35)),0,1)</f>
        <v>0</v>
      </c>
      <c r="AD36">
        <f>IF(ISNUMBER(SEARCH(правки!AD$2,'оригинальный продууукт'!$S35)),0,1)</f>
        <v>0</v>
      </c>
      <c r="AE36">
        <v>0</v>
      </c>
      <c r="AF36" s="8">
        <v>0</v>
      </c>
      <c r="AG36">
        <f>IF('оригинальный продууукт'!$U35="нет",0,1)</f>
        <v>0</v>
      </c>
      <c r="AH36">
        <v>5</v>
      </c>
      <c r="AI36">
        <v>1</v>
      </c>
      <c r="AJ36">
        <v>0</v>
      </c>
      <c r="AK36">
        <v>1</v>
      </c>
      <c r="AL36">
        <f>IF('оригинальный продууукт'!$W35="",0,1)</f>
        <v>1</v>
      </c>
      <c r="AM36">
        <f>IF('оригинальный продууукт'!$X35="",0,1)</f>
        <v>0</v>
      </c>
    </row>
    <row r="37" spans="1:39" x14ac:dyDescent="0.25">
      <c r="A37" s="5">
        <f>'оригинальный продууукт'!B36</f>
        <v>248</v>
      </c>
      <c r="B37" s="6" t="str">
        <f>IF(MID('оригинальный продууукт'!C36,1,1)="б", 'оригинальный продууукт'!C36,MID('оригинальный продууукт'!C36,1,1))</f>
        <v>3</v>
      </c>
      <c r="C37" s="7">
        <f t="shared" si="0"/>
        <v>2</v>
      </c>
      <c r="D37" s="5">
        <f>'оригинальный продууукт'!Z36</f>
        <v>2</v>
      </c>
      <c r="E37">
        <f>IF(ISNUMBER(SEARCH(правки!E$2,'оригинальный продууукт'!$H36)),1,0)</f>
        <v>1</v>
      </c>
      <c r="F37">
        <f>IF(ISNUMBER(SEARCH(правки!F$2,'оригинальный продууукт'!$H36)),1,0)</f>
        <v>1</v>
      </c>
      <c r="G37">
        <f>IF(ISNUMBER(SEARCH(правки!G$2,'оригинальный продууукт'!$H36)),1,0)</f>
        <v>0</v>
      </c>
      <c r="H37">
        <f>IF(ISNUMBER(SEARCH(правки!H$2,'оригинальный продууукт'!$H36)),1,0)</f>
        <v>0</v>
      </c>
      <c r="I37">
        <f>IF(ISNUMBER(SEARCH(правки!I$2,'оригинальный продууукт'!$H36)),1,0)</f>
        <v>0</v>
      </c>
      <c r="J37">
        <f>IF(ISNUMBER(SEARCH(правки!J$2,'оригинальный продууукт'!$H36)),1,0)</f>
        <v>0</v>
      </c>
      <c r="K37">
        <f>IF('оригинальный продууукт'!I36="Без физических нагрузок!",0,IF('оригинальный продууукт'!I36="пешие прогулки",1,IF('оригинальный продууукт'!I36="Активный",2,IF('оригинальный продууукт'!I36="экстримальный",3,""))))</f>
        <v>2</v>
      </c>
      <c r="N37">
        <f>IF(ISNUMBER(SEARCH(правки!N$2,'оригинальный продууукт'!$L36)),1,0)</f>
        <v>1</v>
      </c>
      <c r="O37">
        <f>IF(ISNUMBER(SEARCH(правки!O$2,'оригинальный продууукт'!$L36)),1,0)</f>
        <v>0</v>
      </c>
      <c r="P37">
        <f>IF(ISNUMBER(SEARCH(правки!P$2,'оригинальный продууукт'!$L36)),1,0)</f>
        <v>0</v>
      </c>
      <c r="Q37">
        <f>IF(ISNUMBER(SEARCH(правки!Q$2,'оригинальный продууукт'!$L36)),1,0)</f>
        <v>0</v>
      </c>
      <c r="R37">
        <f>IF(ISNUMBER(SEARCH(правки!R$2,'оригинальный продууукт'!$L36)),1,0)</f>
        <v>0</v>
      </c>
      <c r="S37">
        <f>IF(ISNUMBER(SEARCH(правки!S$2,'оригинальный продууукт'!$L36)),1,0)</f>
        <v>0</v>
      </c>
      <c r="T37">
        <v>48</v>
      </c>
      <c r="U37">
        <v>1</v>
      </c>
      <c r="V37">
        <v>0</v>
      </c>
      <c r="X37">
        <f>IF(ISNUMBER(SEARCH(правки!X$2,'оригинальный продууукт'!$Q36)),1,0)</f>
        <v>0</v>
      </c>
      <c r="Y37">
        <f>IF(ISNUMBER(SEARCH(правки!Y$2,'оригинальный продууукт'!$Q36)),1,0)</f>
        <v>1</v>
      </c>
      <c r="Z37">
        <f>IF(ISNUMBER(SEARCH(правки!Z$2,'оригинальный продууукт'!$Q36)),1,0)</f>
        <v>1</v>
      </c>
      <c r="AB37">
        <f>IF(ISNUMBER(SEARCH(правки!AB$2,'оригинальный продууукт'!$S36)),0,1)</f>
        <v>0</v>
      </c>
      <c r="AC37">
        <f>IF(ISNUMBER(SEARCH(правки!AC$2,'оригинальный продууукт'!$S36)),0,1)</f>
        <v>0</v>
      </c>
      <c r="AD37">
        <f>IF(ISNUMBER(SEARCH(правки!AD$2,'оригинальный продууукт'!$S36)),0,1)</f>
        <v>0</v>
      </c>
      <c r="AE37">
        <v>0</v>
      </c>
      <c r="AF37" s="8">
        <v>0</v>
      </c>
      <c r="AG37">
        <f>IF('оригинальный продууукт'!$U36="нет",0,1)</f>
        <v>0</v>
      </c>
      <c r="AH37">
        <v>3</v>
      </c>
      <c r="AI37">
        <v>1</v>
      </c>
      <c r="AJ37">
        <v>0</v>
      </c>
      <c r="AK37">
        <v>1</v>
      </c>
      <c r="AL37">
        <f>IF('оригинальный продууукт'!$W36="",0,1)</f>
        <v>0</v>
      </c>
      <c r="AM37">
        <f>IF('оригинальный продууукт'!$X36="",0,1)</f>
        <v>0</v>
      </c>
    </row>
    <row r="38" spans="1:39" x14ac:dyDescent="0.25">
      <c r="A38" s="5">
        <f>'оригинальный продууукт'!B37</f>
        <v>115</v>
      </c>
      <c r="B38" s="6" t="str">
        <f>IF(MID('оригинальный продууукт'!C37,1,1)="б", 'оригинальный продууукт'!C37,MID('оригинальный продууукт'!C37,1,1))</f>
        <v>1</v>
      </c>
      <c r="C38" s="7">
        <f t="shared" si="0"/>
        <v>0</v>
      </c>
      <c r="D38" s="5">
        <f>'оригинальный продууукт'!Z37</f>
        <v>0</v>
      </c>
      <c r="E38">
        <f>IF(ISNUMBER(SEARCH(правки!E$2,'оригинальный продууукт'!$H37)),1,0)</f>
        <v>1</v>
      </c>
      <c r="F38">
        <f>IF(ISNUMBER(SEARCH(правки!F$2,'оригинальный продууукт'!$H37)),1,0)</f>
        <v>1</v>
      </c>
      <c r="G38">
        <f>IF(ISNUMBER(SEARCH(правки!G$2,'оригинальный продууукт'!$H37)),1,0)</f>
        <v>0</v>
      </c>
      <c r="H38">
        <f>IF(ISNUMBER(SEARCH(правки!H$2,'оригинальный продууукт'!$H37)),1,0)</f>
        <v>0</v>
      </c>
      <c r="I38">
        <f>IF(ISNUMBER(SEARCH(правки!I$2,'оригинальный продууукт'!$H37)),1,0)</f>
        <v>1</v>
      </c>
      <c r="J38">
        <f>IF(ISNUMBER(SEARCH(правки!J$2,'оригинальный продууукт'!$H37)),1,0)</f>
        <v>0</v>
      </c>
      <c r="K38">
        <f>IF('оригинальный продууукт'!I37="Без физических нагрузок!",0,IF('оригинальный продууукт'!I37="пешие прогулки",1,IF('оригинальный продууукт'!I37="Активный",2,IF('оригинальный продууукт'!I37="экстримальный",3,""))))</f>
        <v>1</v>
      </c>
      <c r="N38">
        <f>IF(ISNUMBER(SEARCH(правки!N$2,'оригинальный продууукт'!$L37)),1,0)</f>
        <v>1</v>
      </c>
      <c r="O38">
        <f>IF(ISNUMBER(SEARCH(правки!O$2,'оригинальный продууукт'!$L37)),1,0)</f>
        <v>1</v>
      </c>
      <c r="P38">
        <f>IF(ISNUMBER(SEARCH(правки!P$2,'оригинальный продууукт'!$L37)),1,0)</f>
        <v>0</v>
      </c>
      <c r="Q38">
        <f>IF(ISNUMBER(SEARCH(правки!Q$2,'оригинальный продууукт'!$L37)),1,0)</f>
        <v>0</v>
      </c>
      <c r="R38">
        <f>IF(ISNUMBER(SEARCH(правки!R$2,'оригинальный продууукт'!$L37)),1,0)</f>
        <v>0</v>
      </c>
      <c r="S38">
        <f>IF(ISNUMBER(SEARCH(правки!S$2,'оригинальный продууукт'!$L37)),1,0)</f>
        <v>0</v>
      </c>
      <c r="T38" t="str">
        <f>IF('оригинальный продууукт'!M37="не указано","",IF('оригинальный продууукт'!M37="переезды около 300 км ",6,"глянь"))</f>
        <v/>
      </c>
      <c r="U38">
        <v>1</v>
      </c>
      <c r="V38">
        <v>0</v>
      </c>
      <c r="X38">
        <f>IF(ISNUMBER(SEARCH(правки!X$2,'оригинальный продууукт'!$Q37)),1,0)</f>
        <v>0</v>
      </c>
      <c r="Y38">
        <f>IF(ISNUMBER(SEARCH(правки!Y$2,'оригинальный продууукт'!$Q37)),1,0)</f>
        <v>0</v>
      </c>
      <c r="Z38">
        <f>IF(ISNUMBER(SEARCH(правки!Z$2,'оригинальный продууукт'!$Q37)),1,0)</f>
        <v>1</v>
      </c>
      <c r="AB38">
        <f>IF(ISNUMBER(SEARCH(правки!AB$2,'оригинальный продууукт'!$S37)),0,1)</f>
        <v>0</v>
      </c>
      <c r="AC38">
        <f>IF(ISNUMBER(SEARCH(правки!AC$2,'оригинальный продууукт'!$S37)),0,1)</f>
        <v>1</v>
      </c>
      <c r="AD38">
        <f>IF(ISNUMBER(SEARCH(правки!AD$2,'оригинальный продууукт'!$S37)),0,1)</f>
        <v>0</v>
      </c>
      <c r="AE38">
        <v>7</v>
      </c>
      <c r="AF38" s="8">
        <v>0</v>
      </c>
      <c r="AG38">
        <f>IF('оригинальный продууукт'!$U37="нет",0,1)</f>
        <v>0</v>
      </c>
      <c r="AH38">
        <v>3</v>
      </c>
      <c r="AI38">
        <v>1</v>
      </c>
      <c r="AJ38">
        <v>0</v>
      </c>
      <c r="AK38">
        <v>0</v>
      </c>
      <c r="AL38">
        <f>IF('оригинальный продууукт'!$W37="",0,1)</f>
        <v>0</v>
      </c>
      <c r="AM38">
        <f>IF('оригинальный продууукт'!$X37="",0,1)</f>
        <v>0</v>
      </c>
    </row>
    <row r="39" spans="1:39" x14ac:dyDescent="0.25">
      <c r="A39" s="5">
        <f>'оригинальный продууукт'!B38</f>
        <v>121</v>
      </c>
      <c r="B39" s="6" t="str">
        <f>IF(MID('оригинальный продууукт'!C38,1,1)="б", 'оригинальный продууукт'!C38,MID('оригинальный продууукт'!C38,1,1))</f>
        <v>1</v>
      </c>
      <c r="C39" s="7">
        <f t="shared" si="0"/>
        <v>0</v>
      </c>
      <c r="D39" s="5">
        <f>'оригинальный продууукт'!Z38</f>
        <v>0</v>
      </c>
      <c r="E39">
        <f>IF(ISNUMBER(SEARCH(правки!E$2,'оригинальный продууукт'!$H38)),1,0)</f>
        <v>1</v>
      </c>
      <c r="F39">
        <f>IF(ISNUMBER(SEARCH(правки!F$2,'оригинальный продууукт'!$H38)),1,0)</f>
        <v>1</v>
      </c>
      <c r="G39">
        <f>IF(ISNUMBER(SEARCH(правки!G$2,'оригинальный продууукт'!$H38)),1,0)</f>
        <v>0</v>
      </c>
      <c r="H39">
        <f>IF(ISNUMBER(SEARCH(правки!H$2,'оригинальный продууукт'!$H38)),1,0)</f>
        <v>0</v>
      </c>
      <c r="I39">
        <f>IF(ISNUMBER(SEARCH(правки!I$2,'оригинальный продууукт'!$H38)),1,0)</f>
        <v>0</v>
      </c>
      <c r="J39">
        <f>IF(ISNUMBER(SEARCH(правки!J$2,'оригинальный продууукт'!$H38)),1,0)</f>
        <v>0</v>
      </c>
      <c r="K39">
        <f>IF('оригинальный продууукт'!I38="Без физических нагрузок!",0,IF('оригинальный продууукт'!I38="пешие прогулки",1,IF('оригинальный продууукт'!I38="Активный",2,IF('оригинальный продууукт'!I38="экстримальный",3,""))))</f>
        <v>1</v>
      </c>
      <c r="N39">
        <f>IF(ISNUMBER(SEARCH(правки!N$2,'оригинальный продууукт'!$L38)),1,0)</f>
        <v>1</v>
      </c>
      <c r="O39">
        <f>IF(ISNUMBER(SEARCH(правки!O$2,'оригинальный продууукт'!$L38)),1,0)</f>
        <v>0</v>
      </c>
      <c r="P39">
        <f>IF(ISNUMBER(SEARCH(правки!P$2,'оригинальный продууукт'!$L38)),1,0)</f>
        <v>0</v>
      </c>
      <c r="Q39">
        <f>IF(ISNUMBER(SEARCH(правки!Q$2,'оригинальный продууукт'!$L38)),1,0)</f>
        <v>0</v>
      </c>
      <c r="R39">
        <f>IF(ISNUMBER(SEARCH(правки!R$2,'оригинальный продууукт'!$L38)),1,0)</f>
        <v>0</v>
      </c>
      <c r="S39">
        <f>IF(ISNUMBER(SEARCH(правки!S$2,'оригинальный продууукт'!$L38)),1,0)</f>
        <v>0</v>
      </c>
      <c r="T39" t="str">
        <f>IF('оригинальный продууукт'!M38="не указано","",IF('оригинальный продууукт'!M38="переезды около 300 км ",6,"глянь"))</f>
        <v>глянь</v>
      </c>
      <c r="U39">
        <v>1</v>
      </c>
      <c r="V39">
        <v>0</v>
      </c>
      <c r="X39">
        <f>IF(ISNUMBER(SEARCH(правки!X$2,'оригинальный продууукт'!$Q38)),1,0)</f>
        <v>0</v>
      </c>
      <c r="Y39">
        <f>IF(ISNUMBER(SEARCH(правки!Y$2,'оригинальный продууукт'!$Q38)),1,0)</f>
        <v>0</v>
      </c>
      <c r="Z39">
        <f>IF(ISNUMBER(SEARCH(правки!Z$2,'оригинальный продууукт'!$Q38)),1,0)</f>
        <v>1</v>
      </c>
      <c r="AB39">
        <f>IF(ISNUMBER(SEARCH(правки!AB$2,'оригинальный продууукт'!$S38)),0,1)</f>
        <v>0</v>
      </c>
      <c r="AC39">
        <f>IF(ISNUMBER(SEARCH(правки!AC$2,'оригинальный продууукт'!$S38)),0,1)</f>
        <v>0</v>
      </c>
      <c r="AD39">
        <f>IF(ISNUMBER(SEARCH(правки!AD$2,'оригинальный продууукт'!$S38)),0,1)</f>
        <v>0</v>
      </c>
      <c r="AE39">
        <v>7</v>
      </c>
      <c r="AF39" s="8">
        <v>0</v>
      </c>
      <c r="AG39">
        <f>IF('оригинальный продууукт'!$U38="нет",0,1)</f>
        <v>0</v>
      </c>
      <c r="AH39">
        <v>3</v>
      </c>
      <c r="AI39">
        <v>0</v>
      </c>
      <c r="AJ39">
        <v>0</v>
      </c>
      <c r="AK39">
        <v>0</v>
      </c>
      <c r="AL39">
        <f>IF('оригинальный продууукт'!$W38="",0,1)</f>
        <v>0</v>
      </c>
      <c r="AM39">
        <f>IF('оригинальный продууукт'!$X38="",0,1)</f>
        <v>0</v>
      </c>
    </row>
    <row r="40" spans="1:39" x14ac:dyDescent="0.25">
      <c r="A40" s="5">
        <f>'оригинальный продууукт'!B39</f>
        <v>122</v>
      </c>
      <c r="B40" s="6" t="str">
        <f>IF(MID('оригинальный продууукт'!C39,1,1)="б", 'оригинальный продууукт'!C39,MID('оригинальный продууукт'!C39,1,1))</f>
        <v>1</v>
      </c>
      <c r="C40" s="7">
        <f t="shared" si="0"/>
        <v>0</v>
      </c>
      <c r="D40" s="5">
        <f>'оригинальный продууукт'!Z39</f>
        <v>0</v>
      </c>
      <c r="E40">
        <f>IF(ISNUMBER(SEARCH(правки!E$2,'оригинальный продууукт'!$H39)),1,0)</f>
        <v>1</v>
      </c>
      <c r="F40">
        <f>IF(ISNUMBER(SEARCH(правки!F$2,'оригинальный продууукт'!$H39)),1,0)</f>
        <v>1</v>
      </c>
      <c r="G40">
        <f>IF(ISNUMBER(SEARCH(правки!G$2,'оригинальный продууукт'!$H39)),1,0)</f>
        <v>0</v>
      </c>
      <c r="H40">
        <f>IF(ISNUMBER(SEARCH(правки!H$2,'оригинальный продууукт'!$H39)),1,0)</f>
        <v>0</v>
      </c>
      <c r="I40">
        <f>IF(ISNUMBER(SEARCH(правки!I$2,'оригинальный продууукт'!$H39)),1,0)</f>
        <v>0</v>
      </c>
      <c r="J40">
        <f>IF(ISNUMBER(SEARCH(правки!J$2,'оригинальный продууукт'!$H39)),1,0)</f>
        <v>0</v>
      </c>
      <c r="K40">
        <f>IF('оригинальный продууукт'!I39="Без физических нагрузок!",0,IF('оригинальный продууукт'!I39="пешие прогулки",1,IF('оригинальный продууукт'!I39="Активный",2,IF('оригинальный продууукт'!I39="экстримальный",3,""))))</f>
        <v>1</v>
      </c>
      <c r="N40">
        <f>IF(ISNUMBER(SEARCH(правки!N$2,'оригинальный продууукт'!$L39)),1,0)</f>
        <v>1</v>
      </c>
      <c r="O40">
        <f>IF(ISNUMBER(SEARCH(правки!O$2,'оригинальный продууукт'!$L39)),1,0)</f>
        <v>0</v>
      </c>
      <c r="P40">
        <f>IF(ISNUMBER(SEARCH(правки!P$2,'оригинальный продууукт'!$L39)),1,0)</f>
        <v>0</v>
      </c>
      <c r="Q40">
        <f>IF(ISNUMBER(SEARCH(правки!Q$2,'оригинальный продууукт'!$L39)),1,0)</f>
        <v>0</v>
      </c>
      <c r="R40">
        <f>IF(ISNUMBER(SEARCH(правки!R$2,'оригинальный продууукт'!$L39)),1,0)</f>
        <v>0</v>
      </c>
      <c r="S40">
        <f>IF(ISNUMBER(SEARCH(правки!S$2,'оригинальный продууукт'!$L39)),1,0)</f>
        <v>0</v>
      </c>
      <c r="T40" t="str">
        <f>IF('оригинальный продууукт'!M39="не указано","",IF('оригинальный продууукт'!M39="переезды около 300 км ",6,"глянь"))</f>
        <v>глянь</v>
      </c>
      <c r="U40">
        <v>1</v>
      </c>
      <c r="V40">
        <v>0</v>
      </c>
      <c r="X40">
        <f>IF(ISNUMBER(SEARCH(правки!X$2,'оригинальный продууукт'!$Q39)),1,0)</f>
        <v>0</v>
      </c>
      <c r="Y40">
        <f>IF(ISNUMBER(SEARCH(правки!Y$2,'оригинальный продууукт'!$Q39)),1,0)</f>
        <v>0</v>
      </c>
      <c r="Z40">
        <f>IF(ISNUMBER(SEARCH(правки!Z$2,'оригинальный продууукт'!$Q39)),1,0)</f>
        <v>1</v>
      </c>
      <c r="AB40">
        <f>IF(ISNUMBER(SEARCH(правки!AB$2,'оригинальный продууукт'!$S39)),0,1)</f>
        <v>0</v>
      </c>
      <c r="AC40">
        <f>IF(ISNUMBER(SEARCH(правки!AC$2,'оригинальный продууукт'!$S39)),0,1)</f>
        <v>0</v>
      </c>
      <c r="AD40">
        <f>IF(ISNUMBER(SEARCH(правки!AD$2,'оригинальный продууукт'!$S39)),0,1)</f>
        <v>0</v>
      </c>
      <c r="AE40">
        <v>7</v>
      </c>
      <c r="AF40" s="8">
        <v>0</v>
      </c>
      <c r="AG40">
        <f>IF('оригинальный продууукт'!$U39="нет",0,1)</f>
        <v>0</v>
      </c>
      <c r="AH40">
        <v>4</v>
      </c>
      <c r="AI40">
        <v>0</v>
      </c>
      <c r="AJ40">
        <v>0</v>
      </c>
      <c r="AK40">
        <v>0</v>
      </c>
      <c r="AL40">
        <f>IF('оригинальный продууукт'!$W39="",0,1)</f>
        <v>0</v>
      </c>
      <c r="AM40">
        <f>IF('оригинальный продууукт'!$X39="",0,1)</f>
        <v>0</v>
      </c>
    </row>
    <row r="41" spans="1:39" x14ac:dyDescent="0.25">
      <c r="A41" s="5">
        <f>'оригинальный продууукт'!B40</f>
        <v>123</v>
      </c>
      <c r="B41" s="6" t="str">
        <f>IF(MID('оригинальный продууукт'!C40,1,1)="б", 'оригинальный продууукт'!C40,MID('оригинальный продууукт'!C40,1,1))</f>
        <v>1</v>
      </c>
      <c r="C41" s="7">
        <f t="shared" si="0"/>
        <v>0</v>
      </c>
      <c r="D41" s="5">
        <f>'оригинальный продууукт'!Z40</f>
        <v>0</v>
      </c>
      <c r="E41">
        <f>IF(ISNUMBER(SEARCH(правки!E$2,'оригинальный продууукт'!$H40)),1,0)</f>
        <v>1</v>
      </c>
      <c r="F41">
        <f>IF(ISNUMBER(SEARCH(правки!F$2,'оригинальный продууукт'!$H40)),1,0)</f>
        <v>1</v>
      </c>
      <c r="G41">
        <f>IF(ISNUMBER(SEARCH(правки!G$2,'оригинальный продууукт'!$H40)),1,0)</f>
        <v>0</v>
      </c>
      <c r="H41">
        <f>IF(ISNUMBER(SEARCH(правки!H$2,'оригинальный продууукт'!$H40)),1,0)</f>
        <v>0</v>
      </c>
      <c r="I41">
        <f>IF(ISNUMBER(SEARCH(правки!I$2,'оригинальный продууукт'!$H40)),1,0)</f>
        <v>0</v>
      </c>
      <c r="J41">
        <f>IF(ISNUMBER(SEARCH(правки!J$2,'оригинальный продууукт'!$H40)),1,0)</f>
        <v>0</v>
      </c>
      <c r="K41">
        <f>IF('оригинальный продууукт'!I40="Без физических нагрузок!",0,IF('оригинальный продууукт'!I40="пешие прогулки",1,IF('оригинальный продууукт'!I40="Активный",2,IF('оригинальный продууукт'!I40="экстримальный",3,""))))</f>
        <v>1</v>
      </c>
      <c r="N41">
        <f>IF(ISNUMBER(SEARCH(правки!N$2,'оригинальный продууукт'!$L40)),1,0)</f>
        <v>1</v>
      </c>
      <c r="O41">
        <f>IF(ISNUMBER(SEARCH(правки!O$2,'оригинальный продууукт'!$L40)),1,0)</f>
        <v>0</v>
      </c>
      <c r="P41">
        <f>IF(ISNUMBER(SEARCH(правки!P$2,'оригинальный продууукт'!$L40)),1,0)</f>
        <v>0</v>
      </c>
      <c r="Q41">
        <f>IF(ISNUMBER(SEARCH(правки!Q$2,'оригинальный продууукт'!$L40)),1,0)</f>
        <v>0</v>
      </c>
      <c r="R41">
        <f>IF(ISNUMBER(SEARCH(правки!R$2,'оригинальный продууукт'!$L40)),1,0)</f>
        <v>0</v>
      </c>
      <c r="S41">
        <f>IF(ISNUMBER(SEARCH(правки!S$2,'оригинальный продууукт'!$L40)),1,0)</f>
        <v>0</v>
      </c>
      <c r="T41" t="str">
        <f>IF('оригинальный продууукт'!M40="не указано","",IF('оригинальный продууукт'!M40="переезды около 300 км ",6,"глянь"))</f>
        <v>глянь</v>
      </c>
      <c r="U41">
        <v>1</v>
      </c>
      <c r="V41">
        <v>0</v>
      </c>
      <c r="X41">
        <f>IF(ISNUMBER(SEARCH(правки!X$2,'оригинальный продууукт'!$Q40)),1,0)</f>
        <v>0</v>
      </c>
      <c r="Y41">
        <f>IF(ISNUMBER(SEARCH(правки!Y$2,'оригинальный продууукт'!$Q40)),1,0)</f>
        <v>0</v>
      </c>
      <c r="Z41">
        <f>IF(ISNUMBER(SEARCH(правки!Z$2,'оригинальный продууукт'!$Q40)),1,0)</f>
        <v>1</v>
      </c>
      <c r="AB41">
        <f>IF(ISNUMBER(SEARCH(правки!AB$2,'оригинальный продууукт'!$S40)),0,1)</f>
        <v>0</v>
      </c>
      <c r="AC41">
        <f>IF(ISNUMBER(SEARCH(правки!AC$2,'оригинальный продууукт'!$S40)),0,1)</f>
        <v>0</v>
      </c>
      <c r="AD41">
        <f>IF(ISNUMBER(SEARCH(правки!AD$2,'оригинальный продууукт'!$S40)),0,1)</f>
        <v>0</v>
      </c>
      <c r="AE41">
        <v>7</v>
      </c>
      <c r="AF41" s="8">
        <v>0</v>
      </c>
      <c r="AG41">
        <f>IF('оригинальный продууукт'!$U40="нет",0,1)</f>
        <v>0</v>
      </c>
      <c r="AH41">
        <v>3</v>
      </c>
      <c r="AI41">
        <v>1</v>
      </c>
      <c r="AJ41">
        <v>0</v>
      </c>
      <c r="AK41">
        <v>0</v>
      </c>
      <c r="AL41">
        <f>IF('оригинальный продууукт'!$W40="",0,1)</f>
        <v>0</v>
      </c>
      <c r="AM41">
        <f>IF('оригинальный продууукт'!$X40="",0,1)</f>
        <v>0</v>
      </c>
    </row>
    <row r="42" spans="1:39" x14ac:dyDescent="0.25">
      <c r="A42" s="5">
        <f>'оригинальный продууукт'!B41</f>
        <v>125</v>
      </c>
      <c r="B42" s="6" t="str">
        <f>IF(MID('оригинальный продууукт'!C41,1,1)="б", 'оригинальный продууукт'!C41,MID('оригинальный продууукт'!C41,1,1))</f>
        <v>1</v>
      </c>
      <c r="C42" s="7">
        <f t="shared" si="0"/>
        <v>0</v>
      </c>
      <c r="D42" s="5">
        <f>'оригинальный продууукт'!Z41</f>
        <v>0</v>
      </c>
      <c r="E42">
        <f>IF(ISNUMBER(SEARCH(правки!E$2,'оригинальный продууукт'!$H41)),1,0)</f>
        <v>1</v>
      </c>
      <c r="F42">
        <f>IF(ISNUMBER(SEARCH(правки!F$2,'оригинальный продууукт'!$H41)),1,0)</f>
        <v>1</v>
      </c>
      <c r="G42">
        <f>IF(ISNUMBER(SEARCH(правки!G$2,'оригинальный продууукт'!$H41)),1,0)</f>
        <v>0</v>
      </c>
      <c r="H42">
        <f>IF(ISNUMBER(SEARCH(правки!H$2,'оригинальный продууукт'!$H41)),1,0)</f>
        <v>0</v>
      </c>
      <c r="I42">
        <f>IF(ISNUMBER(SEARCH(правки!I$2,'оригинальный продууукт'!$H41)),1,0)</f>
        <v>0</v>
      </c>
      <c r="J42">
        <f>IF(ISNUMBER(SEARCH(правки!J$2,'оригинальный продууукт'!$H41)),1,0)</f>
        <v>0</v>
      </c>
      <c r="K42">
        <f>IF('оригинальный продууукт'!I41="Без физических нагрузок!",0,IF('оригинальный продууукт'!I41="пешие прогулки",1,IF('оригинальный продууукт'!I41="Активный",2,IF('оригинальный продууукт'!I41="экстримальный",3,""))))</f>
        <v>1</v>
      </c>
      <c r="N42">
        <f>IF(ISNUMBER(SEARCH(правки!N$2,'оригинальный продууукт'!$L41)),1,0)</f>
        <v>1</v>
      </c>
      <c r="O42">
        <f>IF(ISNUMBER(SEARCH(правки!O$2,'оригинальный продууукт'!$L41)),1,0)</f>
        <v>0</v>
      </c>
      <c r="P42">
        <f>IF(ISNUMBER(SEARCH(правки!P$2,'оригинальный продууукт'!$L41)),1,0)</f>
        <v>0</v>
      </c>
      <c r="Q42">
        <f>IF(ISNUMBER(SEARCH(правки!Q$2,'оригинальный продууукт'!$L41)),1,0)</f>
        <v>0</v>
      </c>
      <c r="R42">
        <f>IF(ISNUMBER(SEARCH(правки!R$2,'оригинальный продууукт'!$L41)),1,0)</f>
        <v>0</v>
      </c>
      <c r="S42">
        <f>IF(ISNUMBER(SEARCH(правки!S$2,'оригинальный продууукт'!$L41)),1,0)</f>
        <v>0</v>
      </c>
      <c r="T42" t="str">
        <f>IF('оригинальный продууукт'!M41="не указано","",IF('оригинальный продууукт'!M41="переезды около 300 км ",6,"глянь"))</f>
        <v/>
      </c>
      <c r="U42">
        <v>1</v>
      </c>
      <c r="V42">
        <v>0</v>
      </c>
      <c r="X42">
        <f>IF(ISNUMBER(SEARCH(правки!X$2,'оригинальный продууукт'!$Q41)),1,0)</f>
        <v>0</v>
      </c>
      <c r="Y42">
        <f>IF(ISNUMBER(SEARCH(правки!Y$2,'оригинальный продууукт'!$Q41)),1,0)</f>
        <v>0</v>
      </c>
      <c r="Z42">
        <f>IF(ISNUMBER(SEARCH(правки!Z$2,'оригинальный продууукт'!$Q41)),1,0)</f>
        <v>1</v>
      </c>
      <c r="AB42">
        <f>IF(ISNUMBER(SEARCH(правки!AB$2,'оригинальный продууукт'!$S41)),0,1)</f>
        <v>0</v>
      </c>
      <c r="AC42">
        <f>IF(ISNUMBER(SEARCH(правки!AC$2,'оригинальный продууукт'!$S41)),0,1)</f>
        <v>0</v>
      </c>
      <c r="AD42">
        <f>IF(ISNUMBER(SEARCH(правки!AD$2,'оригинальный продууукт'!$S41)),0,1)</f>
        <v>0</v>
      </c>
      <c r="AE42">
        <v>6</v>
      </c>
      <c r="AF42" s="8">
        <v>0</v>
      </c>
      <c r="AG42">
        <f>IF('оригинальный продууукт'!$U41="нет",0,1)</f>
        <v>0</v>
      </c>
      <c r="AH42">
        <v>3</v>
      </c>
      <c r="AI42">
        <v>2</v>
      </c>
      <c r="AJ42">
        <v>0</v>
      </c>
      <c r="AK42">
        <v>0</v>
      </c>
      <c r="AL42">
        <f>IF('оригинальный продууукт'!$W41="",0,1)</f>
        <v>0</v>
      </c>
      <c r="AM42">
        <f>IF('оригинальный продууукт'!$X41="",0,1)</f>
        <v>0</v>
      </c>
    </row>
    <row r="43" spans="1:39" x14ac:dyDescent="0.25">
      <c r="A43" s="5">
        <f>'оригинальный продууукт'!B42</f>
        <v>126</v>
      </c>
      <c r="B43" s="6" t="str">
        <f>IF(MID('оригинальный продууукт'!C42,1,1)="б", 'оригинальный продууукт'!C42,MID('оригинальный продууукт'!C42,1,1))</f>
        <v>1</v>
      </c>
      <c r="C43" s="7">
        <f t="shared" si="0"/>
        <v>0</v>
      </c>
      <c r="D43" s="5">
        <f>'оригинальный продууукт'!Z42</f>
        <v>0</v>
      </c>
      <c r="E43">
        <f>IF(ISNUMBER(SEARCH(правки!E$2,'оригинальный продууукт'!$H42)),1,0)</f>
        <v>1</v>
      </c>
      <c r="F43">
        <f>IF(ISNUMBER(SEARCH(правки!F$2,'оригинальный продууукт'!$H42)),1,0)</f>
        <v>1</v>
      </c>
      <c r="G43">
        <f>IF(ISNUMBER(SEARCH(правки!G$2,'оригинальный продууукт'!$H42)),1,0)</f>
        <v>0</v>
      </c>
      <c r="H43">
        <f>IF(ISNUMBER(SEARCH(правки!H$2,'оригинальный продууукт'!$H42)),1,0)</f>
        <v>0</v>
      </c>
      <c r="I43">
        <f>IF(ISNUMBER(SEARCH(правки!I$2,'оригинальный продууукт'!$H42)),1,0)</f>
        <v>0</v>
      </c>
      <c r="J43">
        <f>IF(ISNUMBER(SEARCH(правки!J$2,'оригинальный продууукт'!$H42)),1,0)</f>
        <v>0</v>
      </c>
      <c r="K43">
        <f>IF('оригинальный продууукт'!I42="Без физических нагрузок!",0,IF('оригинальный продууукт'!I42="пешие прогулки",1,IF('оригинальный продууукт'!I42="Активный",2,IF('оригинальный продууукт'!I42="экстримальный",3,""))))</f>
        <v>1</v>
      </c>
      <c r="N43">
        <f>IF(ISNUMBER(SEARCH(правки!N$2,'оригинальный продууукт'!$L42)),1,0)</f>
        <v>1</v>
      </c>
      <c r="O43">
        <f>IF(ISNUMBER(SEARCH(правки!O$2,'оригинальный продууукт'!$L42)),1,0)</f>
        <v>0</v>
      </c>
      <c r="P43">
        <f>IF(ISNUMBER(SEARCH(правки!P$2,'оригинальный продууукт'!$L42)),1,0)</f>
        <v>0</v>
      </c>
      <c r="Q43">
        <f>IF(ISNUMBER(SEARCH(правки!Q$2,'оригинальный продууукт'!$L42)),1,0)</f>
        <v>0</v>
      </c>
      <c r="R43">
        <f>IF(ISNUMBER(SEARCH(правки!R$2,'оригинальный продууукт'!$L42)),1,0)</f>
        <v>0</v>
      </c>
      <c r="S43">
        <f>IF(ISNUMBER(SEARCH(правки!S$2,'оригинальный продууукт'!$L42)),1,0)</f>
        <v>0</v>
      </c>
      <c r="T43" t="str">
        <f>IF('оригинальный продууукт'!M42="не указано","",IF('оригинальный продууукт'!M42="переезды около 300 км ",6,"глянь"))</f>
        <v/>
      </c>
      <c r="U43">
        <v>1</v>
      </c>
      <c r="V43">
        <v>0</v>
      </c>
      <c r="X43">
        <f>IF(ISNUMBER(SEARCH(правки!X$2,'оригинальный продууукт'!$Q42)),1,0)</f>
        <v>0</v>
      </c>
      <c r="Y43">
        <f>IF(ISNUMBER(SEARCH(правки!Y$2,'оригинальный продууукт'!$Q42)),1,0)</f>
        <v>0</v>
      </c>
      <c r="Z43">
        <f>IF(ISNUMBER(SEARCH(правки!Z$2,'оригинальный продууукт'!$Q42)),1,0)</f>
        <v>1</v>
      </c>
      <c r="AB43">
        <f>IF(ISNUMBER(SEARCH(правки!AB$2,'оригинальный продууукт'!$S42)),0,1)</f>
        <v>0</v>
      </c>
      <c r="AC43">
        <f>IF(ISNUMBER(SEARCH(правки!AC$2,'оригинальный продууукт'!$S42)),0,1)</f>
        <v>0</v>
      </c>
      <c r="AD43">
        <f>IF(ISNUMBER(SEARCH(правки!AD$2,'оригинальный продууукт'!$S42)),0,1)</f>
        <v>0</v>
      </c>
      <c r="AE43">
        <v>7</v>
      </c>
      <c r="AF43" s="8">
        <v>0</v>
      </c>
      <c r="AG43">
        <f>IF('оригинальный продууукт'!$U42="нет",0,1)</f>
        <v>0</v>
      </c>
      <c r="AH43">
        <v>3</v>
      </c>
      <c r="AI43">
        <v>1</v>
      </c>
      <c r="AJ43">
        <v>0</v>
      </c>
      <c r="AK43">
        <v>0</v>
      </c>
      <c r="AL43">
        <f>IF('оригинальный продууукт'!$W42="",0,1)</f>
        <v>0</v>
      </c>
      <c r="AM43">
        <f>IF('оригинальный продууукт'!$X42="",0,1)</f>
        <v>0</v>
      </c>
    </row>
    <row r="44" spans="1:39" x14ac:dyDescent="0.25">
      <c r="A44" s="5">
        <f>'оригинальный продууукт'!B43</f>
        <v>127</v>
      </c>
      <c r="B44" s="6" t="str">
        <f>IF(MID('оригинальный продууукт'!C43,1,1)="б", 'оригинальный продууукт'!C43,MID('оригинальный продууукт'!C43,1,1))</f>
        <v>1</v>
      </c>
      <c r="C44" s="7">
        <f t="shared" si="0"/>
        <v>0</v>
      </c>
      <c r="D44" s="5">
        <f>'оригинальный продууукт'!Z43</f>
        <v>0</v>
      </c>
      <c r="E44">
        <f>IF(ISNUMBER(SEARCH(правки!E$2,'оригинальный продууукт'!$H43)),1,0)</f>
        <v>1</v>
      </c>
      <c r="F44">
        <f>IF(ISNUMBER(SEARCH(правки!F$2,'оригинальный продууукт'!$H43)),1,0)</f>
        <v>1</v>
      </c>
      <c r="G44">
        <f>IF(ISNUMBER(SEARCH(правки!G$2,'оригинальный продууукт'!$H43)),1,0)</f>
        <v>0</v>
      </c>
      <c r="H44">
        <f>IF(ISNUMBER(SEARCH(правки!H$2,'оригинальный продууукт'!$H43)),1,0)</f>
        <v>0</v>
      </c>
      <c r="I44">
        <f>IF(ISNUMBER(SEARCH(правки!I$2,'оригинальный продууукт'!$H43)),1,0)</f>
        <v>0</v>
      </c>
      <c r="J44">
        <f>IF(ISNUMBER(SEARCH(правки!J$2,'оригинальный продууукт'!$H43)),1,0)</f>
        <v>0</v>
      </c>
      <c r="K44">
        <f>IF('оригинальный продууукт'!I43="Без физических нагрузок!",0,IF('оригинальный продууукт'!I43="пешие прогулки",1,IF('оригинальный продууукт'!I43="Активный",2,IF('оригинальный продууукт'!I43="экстримальный",3,""))))</f>
        <v>1</v>
      </c>
      <c r="N44">
        <f>IF(ISNUMBER(SEARCH(правки!N$2,'оригинальный продууукт'!$L43)),1,0)</f>
        <v>0</v>
      </c>
      <c r="O44">
        <f>IF(ISNUMBER(SEARCH(правки!O$2,'оригинальный продууукт'!$L43)),1,0)</f>
        <v>0</v>
      </c>
      <c r="P44">
        <f>IF(ISNUMBER(SEARCH(правки!P$2,'оригинальный продууукт'!$L43)),1,0)</f>
        <v>0</v>
      </c>
      <c r="Q44">
        <f>IF(ISNUMBER(SEARCH(правки!Q$2,'оригинальный продууукт'!$L43)),1,0)</f>
        <v>0</v>
      </c>
      <c r="R44">
        <f>IF(ISNUMBER(SEARCH(правки!R$2,'оригинальный продууукт'!$L43)),1,0)</f>
        <v>0</v>
      </c>
      <c r="S44">
        <f>IF(ISNUMBER(SEARCH(правки!S$2,'оригинальный продууукт'!$L43)),1,0)</f>
        <v>0</v>
      </c>
      <c r="T44" t="str">
        <f>IF('оригинальный продууукт'!M43="не указано","",IF('оригинальный продууукт'!M43="переезды около 300 км ",6,"глянь"))</f>
        <v/>
      </c>
      <c r="U44">
        <v>1</v>
      </c>
      <c r="V44">
        <v>0</v>
      </c>
      <c r="X44">
        <f>IF(ISNUMBER(SEARCH(правки!X$2,'оригинальный продууукт'!$Q43)),1,0)</f>
        <v>0</v>
      </c>
      <c r="Y44">
        <f>IF(ISNUMBER(SEARCH(правки!Y$2,'оригинальный продууукт'!$Q43)),1,0)</f>
        <v>0</v>
      </c>
      <c r="Z44">
        <f>IF(ISNUMBER(SEARCH(правки!Z$2,'оригинальный продууукт'!$Q43)),1,0)</f>
        <v>1</v>
      </c>
      <c r="AB44">
        <f>IF(ISNUMBER(SEARCH(правки!AB$2,'оригинальный продууукт'!$S43)),0,1)</f>
        <v>0</v>
      </c>
      <c r="AC44">
        <f>IF(ISNUMBER(SEARCH(правки!AC$2,'оригинальный продууукт'!$S43)),0,1)</f>
        <v>0</v>
      </c>
      <c r="AD44">
        <f>IF(ISNUMBER(SEARCH(правки!AD$2,'оригинальный продууукт'!$S43)),0,1)</f>
        <v>0</v>
      </c>
      <c r="AE44">
        <v>6</v>
      </c>
      <c r="AF44" s="8">
        <v>0</v>
      </c>
      <c r="AG44">
        <f>IF('оригинальный продууукт'!$U43="нет",0,1)</f>
        <v>0</v>
      </c>
      <c r="AH44">
        <v>4</v>
      </c>
      <c r="AI44">
        <v>2</v>
      </c>
      <c r="AJ44">
        <v>2</v>
      </c>
      <c r="AK44">
        <v>0</v>
      </c>
      <c r="AL44">
        <f>IF('оригинальный продууукт'!$W43="",0,1)</f>
        <v>0</v>
      </c>
      <c r="AM44">
        <f>IF('оригинальный продууукт'!$X43="",0,1)</f>
        <v>0</v>
      </c>
    </row>
    <row r="45" spans="1:39" x14ac:dyDescent="0.25">
      <c r="A45" s="5">
        <f>'оригинальный продууукт'!B44</f>
        <v>128</v>
      </c>
      <c r="B45" s="6" t="str">
        <f>IF(MID('оригинальный продууукт'!C44,1,1)="б", 'оригинальный продууукт'!C44,MID('оригинальный продууукт'!C44,1,1))</f>
        <v>1</v>
      </c>
      <c r="C45" s="7">
        <f t="shared" si="0"/>
        <v>0</v>
      </c>
      <c r="D45" s="5">
        <f>'оригинальный продууукт'!Z44</f>
        <v>1</v>
      </c>
      <c r="E45">
        <f>IF(ISNUMBER(SEARCH(правки!E$2,'оригинальный продууукт'!$H44)),1,0)</f>
        <v>1</v>
      </c>
      <c r="F45">
        <f>IF(ISNUMBER(SEARCH(правки!F$2,'оригинальный продууукт'!$H44)),1,0)</f>
        <v>1</v>
      </c>
      <c r="G45">
        <f>IF(ISNUMBER(SEARCH(правки!G$2,'оригинальный продууукт'!$H44)),1,0)</f>
        <v>0</v>
      </c>
      <c r="H45">
        <f>IF(ISNUMBER(SEARCH(правки!H$2,'оригинальный продууукт'!$H44)),1,0)</f>
        <v>0</v>
      </c>
      <c r="I45">
        <f>IF(ISNUMBER(SEARCH(правки!I$2,'оригинальный продууукт'!$H44)),1,0)</f>
        <v>1</v>
      </c>
      <c r="J45">
        <f>IF(ISNUMBER(SEARCH(правки!J$2,'оригинальный продууукт'!$H44)),1,0)</f>
        <v>0</v>
      </c>
      <c r="K45">
        <f>IF('оригинальный продууукт'!I44="Без физических нагрузок!",0,IF('оригинальный продууукт'!I44="пешие прогулки",1,IF('оригинальный продууукт'!I44="Активный",2,IF('оригинальный продууукт'!I44="экстримальный",3,""))))</f>
        <v>1</v>
      </c>
      <c r="N45">
        <f>IF(ISNUMBER(SEARCH(правки!N$2,'оригинальный продууукт'!$L44)),1,0)</f>
        <v>1</v>
      </c>
      <c r="O45">
        <f>IF(ISNUMBER(SEARCH(правки!O$2,'оригинальный продууукт'!$L44)),1,0)</f>
        <v>1</v>
      </c>
      <c r="P45">
        <f>IF(ISNUMBER(SEARCH(правки!P$2,'оригинальный продууукт'!$L44)),1,0)</f>
        <v>0</v>
      </c>
      <c r="Q45">
        <f>IF(ISNUMBER(SEARCH(правки!Q$2,'оригинальный продууукт'!$L44)),1,0)</f>
        <v>0</v>
      </c>
      <c r="R45">
        <f>IF(ISNUMBER(SEARCH(правки!R$2,'оригинальный продууукт'!$L44)),1,0)</f>
        <v>0</v>
      </c>
      <c r="S45">
        <f>IF(ISNUMBER(SEARCH(правки!S$2,'оригинальный продууукт'!$L44)),1,0)</f>
        <v>0</v>
      </c>
      <c r="T45" t="str">
        <f>IF('оригинальный продууукт'!M44="не указано","",IF('оригинальный продууукт'!M44="переезды около 300 км ",6,"глянь"))</f>
        <v/>
      </c>
      <c r="U45">
        <v>1</v>
      </c>
      <c r="V45">
        <v>0</v>
      </c>
      <c r="X45">
        <f>IF(ISNUMBER(SEARCH(правки!X$2,'оригинальный продууукт'!$Q44)),1,0)</f>
        <v>0</v>
      </c>
      <c r="Y45">
        <f>IF(ISNUMBER(SEARCH(правки!Y$2,'оригинальный продууукт'!$Q44)),1,0)</f>
        <v>0</v>
      </c>
      <c r="Z45">
        <f>IF(ISNUMBER(SEARCH(правки!Z$2,'оригинальный продууукт'!$Q44)),1,0)</f>
        <v>1</v>
      </c>
      <c r="AB45">
        <f>IF(ISNUMBER(SEARCH(правки!AB$2,'оригинальный продууукт'!$S44)),0,1)</f>
        <v>0</v>
      </c>
      <c r="AC45">
        <f>IF(ISNUMBER(SEARCH(правки!AC$2,'оригинальный продууукт'!$S44)),0,1)</f>
        <v>0</v>
      </c>
      <c r="AD45">
        <f>IF(ISNUMBER(SEARCH(правки!AD$2,'оригинальный продууукт'!$S44)),0,1)</f>
        <v>0</v>
      </c>
      <c r="AE45">
        <v>7</v>
      </c>
      <c r="AF45" s="8">
        <v>0</v>
      </c>
      <c r="AG45">
        <f>IF('оригинальный продууукт'!$U44="нет",0,1)</f>
        <v>0</v>
      </c>
      <c r="AH45">
        <v>3</v>
      </c>
      <c r="AI45">
        <v>3</v>
      </c>
      <c r="AJ45">
        <v>0</v>
      </c>
      <c r="AK45">
        <v>0</v>
      </c>
      <c r="AL45">
        <f>IF('оригинальный продууукт'!$W44="",0,1)</f>
        <v>0</v>
      </c>
      <c r="AM45">
        <f>IF('оригинальный продууукт'!$X44="",0,1)</f>
        <v>0</v>
      </c>
    </row>
    <row r="46" spans="1:39" x14ac:dyDescent="0.25">
      <c r="A46" s="5">
        <f>'оригинальный продууукт'!B45</f>
        <v>129</v>
      </c>
      <c r="B46" s="6" t="str">
        <f>IF(MID('оригинальный продууукт'!C45,1,1)="б", 'оригинальный продууукт'!C45,MID('оригинальный продууукт'!C45,1,1))</f>
        <v>1</v>
      </c>
      <c r="C46" s="7">
        <f t="shared" si="0"/>
        <v>0</v>
      </c>
      <c r="D46" s="5">
        <f>'оригинальный продууукт'!Z45</f>
        <v>0</v>
      </c>
      <c r="E46">
        <f>IF(ISNUMBER(SEARCH(правки!E$2,'оригинальный продууукт'!$H45)),1,0)</f>
        <v>1</v>
      </c>
      <c r="F46">
        <f>IF(ISNUMBER(SEARCH(правки!F$2,'оригинальный продууукт'!$H45)),1,0)</f>
        <v>1</v>
      </c>
      <c r="G46">
        <f>IF(ISNUMBER(SEARCH(правки!G$2,'оригинальный продууукт'!$H45)),1,0)</f>
        <v>0</v>
      </c>
      <c r="H46">
        <f>IF(ISNUMBER(SEARCH(правки!H$2,'оригинальный продууукт'!$H45)),1,0)</f>
        <v>0</v>
      </c>
      <c r="I46">
        <f>IF(ISNUMBER(SEARCH(правки!I$2,'оригинальный продууукт'!$H45)),1,0)</f>
        <v>0</v>
      </c>
      <c r="J46">
        <f>IF(ISNUMBER(SEARCH(правки!J$2,'оригинальный продууукт'!$H45)),1,0)</f>
        <v>0</v>
      </c>
      <c r="K46">
        <f>IF('оригинальный продууукт'!I45="Без физических нагрузок!",0,IF('оригинальный продууукт'!I45="пешие прогулки",1,IF('оригинальный продууукт'!I45="Активный",2,IF('оригинальный продууукт'!I45="экстримальный",3,""))))</f>
        <v>1</v>
      </c>
      <c r="N46">
        <f>IF(ISNUMBER(SEARCH(правки!N$2,'оригинальный продууукт'!$L45)),1,0)</f>
        <v>1</v>
      </c>
      <c r="O46">
        <f>IF(ISNUMBER(SEARCH(правки!O$2,'оригинальный продууукт'!$L45)),1,0)</f>
        <v>1</v>
      </c>
      <c r="P46">
        <f>IF(ISNUMBER(SEARCH(правки!P$2,'оригинальный продууукт'!$L45)),1,0)</f>
        <v>0</v>
      </c>
      <c r="Q46">
        <f>IF(ISNUMBER(SEARCH(правки!Q$2,'оригинальный продууукт'!$L45)),1,0)</f>
        <v>0</v>
      </c>
      <c r="R46">
        <f>IF(ISNUMBER(SEARCH(правки!R$2,'оригинальный продууукт'!$L45)),1,0)</f>
        <v>0</v>
      </c>
      <c r="S46">
        <f>IF(ISNUMBER(SEARCH(правки!S$2,'оригинальный продууукт'!$L45)),1,0)</f>
        <v>0</v>
      </c>
      <c r="T46" t="str">
        <f>IF('оригинальный продууукт'!M45="не указано","",IF('оригинальный продууукт'!M45="переезды около 300 км ",6,"глянь"))</f>
        <v/>
      </c>
      <c r="U46">
        <v>1</v>
      </c>
      <c r="V46">
        <v>0</v>
      </c>
      <c r="X46">
        <f>IF(ISNUMBER(SEARCH(правки!X$2,'оригинальный продууукт'!$Q45)),1,0)</f>
        <v>0</v>
      </c>
      <c r="Y46">
        <f>IF(ISNUMBER(SEARCH(правки!Y$2,'оригинальный продууукт'!$Q45)),1,0)</f>
        <v>0</v>
      </c>
      <c r="Z46">
        <f>IF(ISNUMBER(SEARCH(правки!Z$2,'оригинальный продууукт'!$Q45)),1,0)</f>
        <v>1</v>
      </c>
      <c r="AB46">
        <f>IF(ISNUMBER(SEARCH(правки!AB$2,'оригинальный продууукт'!$S45)),0,1)</f>
        <v>0</v>
      </c>
      <c r="AC46">
        <f>IF(ISNUMBER(SEARCH(правки!AC$2,'оригинальный продууукт'!$S45)),0,1)</f>
        <v>0</v>
      </c>
      <c r="AD46">
        <f>IF(ISNUMBER(SEARCH(правки!AD$2,'оригинальный продууукт'!$S45)),0,1)</f>
        <v>0</v>
      </c>
      <c r="AE46">
        <v>7</v>
      </c>
      <c r="AF46" s="8">
        <v>0</v>
      </c>
      <c r="AG46">
        <f>IF('оригинальный продууукт'!$U45="нет",0,1)</f>
        <v>0</v>
      </c>
      <c r="AH46">
        <v>4</v>
      </c>
      <c r="AI46">
        <v>3</v>
      </c>
      <c r="AJ46">
        <v>2</v>
      </c>
      <c r="AK46">
        <v>0</v>
      </c>
      <c r="AL46">
        <f>IF('оригинальный продууукт'!$W45="",0,1)</f>
        <v>0</v>
      </c>
      <c r="AM46">
        <f>IF('оригинальный продууукт'!$X45="",0,1)</f>
        <v>0</v>
      </c>
    </row>
    <row r="47" spans="1:39" x14ac:dyDescent="0.25">
      <c r="A47" s="5">
        <f>'оригинальный продууукт'!B46</f>
        <v>130</v>
      </c>
      <c r="B47" s="6" t="str">
        <f>IF(MID('оригинальный продууукт'!C46,1,1)="б", 'оригинальный продууукт'!C46,MID('оригинальный продууукт'!C46,1,1))</f>
        <v>1</v>
      </c>
      <c r="C47" s="7">
        <f t="shared" si="0"/>
        <v>0</v>
      </c>
      <c r="D47" s="5">
        <f>'оригинальный продууукт'!Z46</f>
        <v>0</v>
      </c>
      <c r="E47">
        <f>IF(ISNUMBER(SEARCH(правки!E$2,'оригинальный продууукт'!$H46)),1,0)</f>
        <v>0</v>
      </c>
      <c r="F47">
        <f>IF(ISNUMBER(SEARCH(правки!F$2,'оригинальный продууукт'!$H46)),1,0)</f>
        <v>0</v>
      </c>
      <c r="G47">
        <f>IF(ISNUMBER(SEARCH(правки!G$2,'оригинальный продууукт'!$H46)),1,0)</f>
        <v>1</v>
      </c>
      <c r="H47">
        <f>IF(ISNUMBER(SEARCH(правки!H$2,'оригинальный продууукт'!$H46)),1,0)</f>
        <v>0</v>
      </c>
      <c r="I47">
        <f>IF(ISNUMBER(SEARCH(правки!I$2,'оригинальный продууукт'!$H46)),1,0)</f>
        <v>0</v>
      </c>
      <c r="J47">
        <f>IF(ISNUMBER(SEARCH(правки!J$2,'оригинальный продууукт'!$H46)),1,0)</f>
        <v>1</v>
      </c>
      <c r="K47">
        <f>IF('оригинальный продууукт'!I46="Без физических нагрузок!",0,IF('оригинальный продууукт'!I46="пешие прогулки",1,IF('оригинальный продууукт'!I46="Активный",2,IF('оригинальный продууукт'!I46="экстримальный",3,""))))</f>
        <v>2</v>
      </c>
      <c r="N47">
        <f>IF(ISNUMBER(SEARCH(правки!N$2,'оригинальный продууукт'!$L46)),1,0)</f>
        <v>1</v>
      </c>
      <c r="O47">
        <f>IF(ISNUMBER(SEARCH(правки!O$2,'оригинальный продууукт'!$L46)),1,0)</f>
        <v>0</v>
      </c>
      <c r="P47">
        <f>IF(ISNUMBER(SEARCH(правки!P$2,'оригинальный продууукт'!$L46)),1,0)</f>
        <v>0</v>
      </c>
      <c r="Q47">
        <f>IF(ISNUMBER(SEARCH(правки!Q$2,'оригинальный продууукт'!$L46)),1,0)</f>
        <v>0</v>
      </c>
      <c r="R47">
        <f>IF(ISNUMBER(SEARCH(правки!R$2,'оригинальный продууукт'!$L46)),1,0)</f>
        <v>0</v>
      </c>
      <c r="S47">
        <f>IF(ISNUMBER(SEARCH(правки!S$2,'оригинальный продууукт'!$L46)),1,0)</f>
        <v>0</v>
      </c>
      <c r="T47" t="str">
        <f>IF('оригинальный продууукт'!M46="не указано","",IF('оригинальный продууукт'!M46="переезды около 300 км ",6,"глянь"))</f>
        <v/>
      </c>
      <c r="U47">
        <v>1</v>
      </c>
      <c r="V47">
        <v>0</v>
      </c>
      <c r="X47">
        <f>IF(ISNUMBER(SEARCH(правки!X$2,'оригинальный продууукт'!$Q46)),1,0)</f>
        <v>0</v>
      </c>
      <c r="Y47">
        <f>IF(ISNUMBER(SEARCH(правки!Y$2,'оригинальный продууукт'!$Q46)),1,0)</f>
        <v>0</v>
      </c>
      <c r="Z47">
        <f>IF(ISNUMBER(SEARCH(правки!Z$2,'оригинальный продууукт'!$Q46)),1,0)</f>
        <v>1</v>
      </c>
      <c r="AB47">
        <f>IF(ISNUMBER(SEARCH(правки!AB$2,'оригинальный продууукт'!$S46)),0,1)</f>
        <v>0</v>
      </c>
      <c r="AC47">
        <f>IF(ISNUMBER(SEARCH(правки!AC$2,'оригинальный продууукт'!$S46)),0,1)</f>
        <v>0</v>
      </c>
      <c r="AD47">
        <f>IF(ISNUMBER(SEARCH(правки!AD$2,'оригинальный продууукт'!$S46)),0,1)</f>
        <v>0</v>
      </c>
      <c r="AE47">
        <v>5</v>
      </c>
      <c r="AF47" s="8">
        <v>0</v>
      </c>
      <c r="AG47">
        <f>IF('оригинальный продууукт'!$U46="нет",0,1)</f>
        <v>0</v>
      </c>
      <c r="AH47">
        <v>4</v>
      </c>
      <c r="AI47">
        <v>3</v>
      </c>
      <c r="AJ47">
        <v>0</v>
      </c>
      <c r="AK47">
        <v>0</v>
      </c>
      <c r="AL47">
        <f>IF('оригинальный продууукт'!$W46="",0,1)</f>
        <v>0</v>
      </c>
      <c r="AM47">
        <f>IF('оригинальный продууукт'!$X46="",0,1)</f>
        <v>0</v>
      </c>
    </row>
    <row r="48" spans="1:39" x14ac:dyDescent="0.25">
      <c r="A48" s="5">
        <f>'оригинальный продууукт'!B47</f>
        <v>131</v>
      </c>
      <c r="B48" s="6" t="str">
        <f>IF(MID('оригинальный продууукт'!C47,1,1)="б", 'оригинальный продууукт'!C47,MID('оригинальный продууукт'!C47,1,1))</f>
        <v>1</v>
      </c>
      <c r="C48" s="7">
        <f t="shared" si="0"/>
        <v>0</v>
      </c>
      <c r="D48" s="5">
        <f>'оригинальный продууукт'!Z47</f>
        <v>0</v>
      </c>
      <c r="E48">
        <f>IF(ISNUMBER(SEARCH(правки!E$2,'оригинальный продууукт'!$H47)),1,0)</f>
        <v>0</v>
      </c>
      <c r="F48">
        <f>IF(ISNUMBER(SEARCH(правки!F$2,'оригинальный продууукт'!$H47)),1,0)</f>
        <v>0</v>
      </c>
      <c r="G48">
        <f>IF(ISNUMBER(SEARCH(правки!G$2,'оригинальный продууукт'!$H47)),1,0)</f>
        <v>1</v>
      </c>
      <c r="H48">
        <f>IF(ISNUMBER(SEARCH(правки!H$2,'оригинальный продууукт'!$H47)),1,0)</f>
        <v>0</v>
      </c>
      <c r="I48">
        <f>IF(ISNUMBER(SEARCH(правки!I$2,'оригинальный продууукт'!$H47)),1,0)</f>
        <v>0</v>
      </c>
      <c r="J48">
        <f>IF(ISNUMBER(SEARCH(правки!J$2,'оригинальный продууукт'!$H47)),1,0)</f>
        <v>1</v>
      </c>
      <c r="K48">
        <f>IF('оригинальный продууукт'!I47="Без физических нагрузок!",0,IF('оригинальный продууукт'!I47="пешие прогулки",1,IF('оригинальный продууукт'!I47="Активный",2,IF('оригинальный продууукт'!I47="экстримальный",3,""))))</f>
        <v>1</v>
      </c>
      <c r="N48">
        <f>IF(ISNUMBER(SEARCH(правки!N$2,'оригинальный продууукт'!$L47)),1,0)</f>
        <v>1</v>
      </c>
      <c r="O48">
        <f>IF(ISNUMBER(SEARCH(правки!O$2,'оригинальный продууукт'!$L47)),1,0)</f>
        <v>0</v>
      </c>
      <c r="P48">
        <f>IF(ISNUMBER(SEARCH(правки!P$2,'оригинальный продууукт'!$L47)),1,0)</f>
        <v>0</v>
      </c>
      <c r="Q48">
        <f>IF(ISNUMBER(SEARCH(правки!Q$2,'оригинальный продууукт'!$L47)),1,0)</f>
        <v>0</v>
      </c>
      <c r="R48">
        <f>IF(ISNUMBER(SEARCH(правки!R$2,'оригинальный продууукт'!$L47)),1,0)</f>
        <v>0</v>
      </c>
      <c r="S48">
        <f>IF(ISNUMBER(SEARCH(правки!S$2,'оригинальный продууукт'!$L47)),1,0)</f>
        <v>0</v>
      </c>
      <c r="T48" t="str">
        <f>IF('оригинальный продууукт'!M47="не указано","",IF('оригинальный продууукт'!M47="переезды около 300 км ",6,"глянь"))</f>
        <v/>
      </c>
      <c r="U48">
        <v>1</v>
      </c>
      <c r="V48">
        <v>0</v>
      </c>
      <c r="X48">
        <f>IF(ISNUMBER(SEARCH(правки!X$2,'оригинальный продууукт'!$Q47)),1,0)</f>
        <v>0</v>
      </c>
      <c r="Y48">
        <f>IF(ISNUMBER(SEARCH(правки!Y$2,'оригинальный продууукт'!$Q47)),1,0)</f>
        <v>0</v>
      </c>
      <c r="Z48">
        <f>IF(ISNUMBER(SEARCH(правки!Z$2,'оригинальный продууукт'!$Q47)),1,0)</f>
        <v>1</v>
      </c>
      <c r="AB48">
        <f>IF(ISNUMBER(SEARCH(правки!AB$2,'оригинальный продууукт'!$S47)),0,1)</f>
        <v>0</v>
      </c>
      <c r="AC48">
        <f>IF(ISNUMBER(SEARCH(правки!AC$2,'оригинальный продууукт'!$S47)),0,1)</f>
        <v>0</v>
      </c>
      <c r="AD48">
        <f>IF(ISNUMBER(SEARCH(правки!AD$2,'оригинальный продууукт'!$S47)),0,1)</f>
        <v>0</v>
      </c>
      <c r="AE48">
        <v>0</v>
      </c>
      <c r="AF48" s="8">
        <v>0</v>
      </c>
      <c r="AG48">
        <f>IF('оригинальный продууукт'!$U47="нет",0,1)</f>
        <v>0</v>
      </c>
      <c r="AH48">
        <v>4</v>
      </c>
      <c r="AI48">
        <v>1</v>
      </c>
      <c r="AJ48">
        <v>0</v>
      </c>
      <c r="AK48">
        <v>0</v>
      </c>
      <c r="AL48">
        <f>IF('оригинальный продууукт'!$W47="",0,1)</f>
        <v>0</v>
      </c>
      <c r="AM48">
        <f>IF('оригинальный продууукт'!$X47="",0,1)</f>
        <v>0</v>
      </c>
    </row>
    <row r="49" spans="1:39" x14ac:dyDescent="0.25">
      <c r="A49" s="5">
        <f>'оригинальный продууукт'!B48</f>
        <v>132</v>
      </c>
      <c r="B49" s="6" t="str">
        <f>IF(MID('оригинальный продууукт'!C48,1,1)="б", 'оригинальный продууукт'!C48,MID('оригинальный продууукт'!C48,1,1))</f>
        <v>1</v>
      </c>
      <c r="C49" s="7">
        <f t="shared" si="0"/>
        <v>0</v>
      </c>
      <c r="D49" s="5">
        <f>'оригинальный продууукт'!Z48</f>
        <v>0</v>
      </c>
      <c r="E49">
        <f>IF(ISNUMBER(SEARCH(правки!E$2,'оригинальный продууукт'!$H48)),1,0)</f>
        <v>1</v>
      </c>
      <c r="F49">
        <f>IF(ISNUMBER(SEARCH(правки!F$2,'оригинальный продууукт'!$H48)),1,0)</f>
        <v>1</v>
      </c>
      <c r="G49">
        <f>IF(ISNUMBER(SEARCH(правки!G$2,'оригинальный продууукт'!$H48)),1,0)</f>
        <v>0</v>
      </c>
      <c r="H49">
        <f>IF(ISNUMBER(SEARCH(правки!H$2,'оригинальный продууукт'!$H48)),1,0)</f>
        <v>0</v>
      </c>
      <c r="I49">
        <f>IF(ISNUMBER(SEARCH(правки!I$2,'оригинальный продууукт'!$H48)),1,0)</f>
        <v>0</v>
      </c>
      <c r="J49">
        <f>IF(ISNUMBER(SEARCH(правки!J$2,'оригинальный продууукт'!$H48)),1,0)</f>
        <v>0</v>
      </c>
      <c r="K49">
        <f>IF('оригинальный продууукт'!I48="Без физических нагрузок!",0,IF('оригинальный продууукт'!I48="пешие прогулки",1,IF('оригинальный продууукт'!I48="Активный",2,IF('оригинальный продууукт'!I48="экстримальный",3,""))))</f>
        <v>1</v>
      </c>
      <c r="N49">
        <f>IF(ISNUMBER(SEARCH(правки!N$2,'оригинальный продууукт'!$L48)),1,0)</f>
        <v>0</v>
      </c>
      <c r="O49">
        <f>IF(ISNUMBER(SEARCH(правки!O$2,'оригинальный продууукт'!$L48)),1,0)</f>
        <v>1</v>
      </c>
      <c r="P49">
        <f>IF(ISNUMBER(SEARCH(правки!P$2,'оригинальный продууукт'!$L48)),1,0)</f>
        <v>0</v>
      </c>
      <c r="Q49">
        <f>IF(ISNUMBER(SEARCH(правки!Q$2,'оригинальный продууукт'!$L48)),1,0)</f>
        <v>0</v>
      </c>
      <c r="R49">
        <f>IF(ISNUMBER(SEARCH(правки!R$2,'оригинальный продууукт'!$L48)),1,0)</f>
        <v>0</v>
      </c>
      <c r="S49">
        <f>IF(ISNUMBER(SEARCH(правки!S$2,'оригинальный продууукт'!$L48)),1,0)</f>
        <v>0</v>
      </c>
      <c r="T49" t="str">
        <f>IF('оригинальный продууукт'!M48="не указано","",IF('оригинальный продууукт'!M48="переезды около 300 км ",6,"глянь"))</f>
        <v/>
      </c>
      <c r="U49">
        <v>1</v>
      </c>
      <c r="V49">
        <v>0</v>
      </c>
      <c r="X49">
        <f>IF(ISNUMBER(SEARCH(правки!X$2,'оригинальный продууукт'!$Q48)),1,0)</f>
        <v>0</v>
      </c>
      <c r="Y49">
        <f>IF(ISNUMBER(SEARCH(правки!Y$2,'оригинальный продууукт'!$Q48)),1,0)</f>
        <v>0</v>
      </c>
      <c r="Z49">
        <f>IF(ISNUMBER(SEARCH(правки!Z$2,'оригинальный продууукт'!$Q48)),1,0)</f>
        <v>1</v>
      </c>
      <c r="AB49">
        <f>IF(ISNUMBER(SEARCH(правки!AB$2,'оригинальный продууукт'!$S48)),0,1)</f>
        <v>0</v>
      </c>
      <c r="AC49">
        <f>IF(ISNUMBER(SEARCH(правки!AC$2,'оригинальный продууукт'!$S48)),0,1)</f>
        <v>0</v>
      </c>
      <c r="AD49">
        <f>IF(ISNUMBER(SEARCH(правки!AD$2,'оригинальный продууукт'!$S48)),0,1)</f>
        <v>0</v>
      </c>
      <c r="AE49">
        <v>0</v>
      </c>
      <c r="AF49" s="8">
        <v>0</v>
      </c>
      <c r="AG49">
        <f>IF('оригинальный продууукт'!$U48="нет",0,1)</f>
        <v>0</v>
      </c>
      <c r="AH49">
        <v>2</v>
      </c>
      <c r="AI49">
        <v>1</v>
      </c>
      <c r="AJ49">
        <v>0</v>
      </c>
      <c r="AK49">
        <v>0</v>
      </c>
      <c r="AL49">
        <f>IF('оригинальный продууукт'!$W48="",0,1)</f>
        <v>0</v>
      </c>
      <c r="AM49">
        <f>IF('оригинальный продууукт'!$X48="",0,1)</f>
        <v>0</v>
      </c>
    </row>
    <row r="50" spans="1:39" x14ac:dyDescent="0.25">
      <c r="A50" s="5">
        <f>'оригинальный продууукт'!B49</f>
        <v>133</v>
      </c>
      <c r="B50" s="6" t="str">
        <f>IF(MID('оригинальный продууукт'!C49,1,1)="б", 'оригинальный продууукт'!C49,MID('оригинальный продууукт'!C49,1,1))</f>
        <v>1</v>
      </c>
      <c r="C50" s="7">
        <f t="shared" si="0"/>
        <v>0</v>
      </c>
      <c r="D50" s="5">
        <f>'оригинальный продууукт'!Z49</f>
        <v>0</v>
      </c>
      <c r="E50">
        <f>IF(ISNUMBER(SEARCH(правки!E$2,'оригинальный продууукт'!$H49)),1,0)</f>
        <v>1</v>
      </c>
      <c r="F50">
        <f>IF(ISNUMBER(SEARCH(правки!F$2,'оригинальный продууукт'!$H49)),1,0)</f>
        <v>1</v>
      </c>
      <c r="G50">
        <f>IF(ISNUMBER(SEARCH(правки!G$2,'оригинальный продууукт'!$H49)),1,0)</f>
        <v>0</v>
      </c>
      <c r="H50">
        <f>IF(ISNUMBER(SEARCH(правки!H$2,'оригинальный продууукт'!$H49)),1,0)</f>
        <v>0</v>
      </c>
      <c r="I50">
        <f>IF(ISNUMBER(SEARCH(правки!I$2,'оригинальный продууукт'!$H49)),1,0)</f>
        <v>0</v>
      </c>
      <c r="J50">
        <f>IF(ISNUMBER(SEARCH(правки!J$2,'оригинальный продууукт'!$H49)),1,0)</f>
        <v>0</v>
      </c>
      <c r="K50">
        <f>IF('оригинальный продууукт'!I49="Без физических нагрузок!",0,IF('оригинальный продууукт'!I49="пешие прогулки",1,IF('оригинальный продууукт'!I49="Активный",2,IF('оригинальный продууукт'!I49="экстримальный",3,""))))</f>
        <v>1</v>
      </c>
      <c r="N50">
        <f>IF(ISNUMBER(SEARCH(правки!N$2,'оригинальный продууукт'!$L49)),1,0)</f>
        <v>1</v>
      </c>
      <c r="O50">
        <f>IF(ISNUMBER(SEARCH(правки!O$2,'оригинальный продууукт'!$L49)),1,0)</f>
        <v>0</v>
      </c>
      <c r="P50">
        <f>IF(ISNUMBER(SEARCH(правки!P$2,'оригинальный продууукт'!$L49)),1,0)</f>
        <v>0</v>
      </c>
      <c r="Q50">
        <f>IF(ISNUMBER(SEARCH(правки!Q$2,'оригинальный продууукт'!$L49)),1,0)</f>
        <v>0</v>
      </c>
      <c r="R50">
        <f>IF(ISNUMBER(SEARCH(правки!R$2,'оригинальный продууукт'!$L49)),1,0)</f>
        <v>0</v>
      </c>
      <c r="S50">
        <f>IF(ISNUMBER(SEARCH(правки!S$2,'оригинальный продууукт'!$L49)),1,0)</f>
        <v>0</v>
      </c>
      <c r="T50" t="str">
        <f>IF('оригинальный продууукт'!M49="не указано","",IF('оригинальный продууукт'!M49="переезды около 300 км ",6,"глянь"))</f>
        <v/>
      </c>
      <c r="U50">
        <v>1</v>
      </c>
      <c r="V50">
        <v>0</v>
      </c>
      <c r="X50">
        <f>IF(ISNUMBER(SEARCH(правки!X$2,'оригинальный продууукт'!$Q49)),1,0)</f>
        <v>0</v>
      </c>
      <c r="Y50">
        <f>IF(ISNUMBER(SEARCH(правки!Y$2,'оригинальный продууукт'!$Q49)),1,0)</f>
        <v>0</v>
      </c>
      <c r="Z50">
        <f>IF(ISNUMBER(SEARCH(правки!Z$2,'оригинальный продууукт'!$Q49)),1,0)</f>
        <v>1</v>
      </c>
      <c r="AB50">
        <f>IF(ISNUMBER(SEARCH(правки!AB$2,'оригинальный продууукт'!$S49)),0,1)</f>
        <v>0</v>
      </c>
      <c r="AC50">
        <f>IF(ISNUMBER(SEARCH(правки!AC$2,'оригинальный продууукт'!$S49)),0,1)</f>
        <v>0</v>
      </c>
      <c r="AD50">
        <f>IF(ISNUMBER(SEARCH(правки!AD$2,'оригинальный продууукт'!$S49)),0,1)</f>
        <v>0</v>
      </c>
      <c r="AE50">
        <v>0</v>
      </c>
      <c r="AF50" s="8">
        <v>0</v>
      </c>
      <c r="AG50">
        <f>IF('оригинальный продууукт'!$U49="нет",0,1)</f>
        <v>0</v>
      </c>
      <c r="AH50">
        <v>4</v>
      </c>
      <c r="AI50">
        <v>1</v>
      </c>
      <c r="AJ50">
        <v>0</v>
      </c>
      <c r="AK50">
        <v>0</v>
      </c>
      <c r="AL50">
        <f>IF('оригинальный продууукт'!$W49="",0,1)</f>
        <v>0</v>
      </c>
      <c r="AM50">
        <f>IF('оригинальный продууукт'!$X49="",0,1)</f>
        <v>0</v>
      </c>
    </row>
    <row r="51" spans="1:39" x14ac:dyDescent="0.25">
      <c r="A51" s="5">
        <f>'оригинальный продууукт'!B50</f>
        <v>134</v>
      </c>
      <c r="B51" s="6" t="str">
        <f>IF(MID('оригинальный продууукт'!C50,1,1)="б", 'оригинальный продууукт'!C50,MID('оригинальный продууукт'!C50,1,1))</f>
        <v>1</v>
      </c>
      <c r="C51" s="7">
        <f t="shared" si="0"/>
        <v>0</v>
      </c>
      <c r="D51" s="5">
        <f>'оригинальный продууукт'!Z50</f>
        <v>0</v>
      </c>
      <c r="E51">
        <f>IF(ISNUMBER(SEARCH(правки!E$2,'оригинальный продууукт'!$H50)),1,0)</f>
        <v>1</v>
      </c>
      <c r="F51">
        <f>IF(ISNUMBER(SEARCH(правки!F$2,'оригинальный продууукт'!$H50)),1,0)</f>
        <v>1</v>
      </c>
      <c r="G51">
        <f>IF(ISNUMBER(SEARCH(правки!G$2,'оригинальный продууукт'!$H50)),1,0)</f>
        <v>0</v>
      </c>
      <c r="H51">
        <f>IF(ISNUMBER(SEARCH(правки!H$2,'оригинальный продууукт'!$H50)),1,0)</f>
        <v>0</v>
      </c>
      <c r="I51">
        <f>IF(ISNUMBER(SEARCH(правки!I$2,'оригинальный продууукт'!$H50)),1,0)</f>
        <v>0</v>
      </c>
      <c r="J51">
        <f>IF(ISNUMBER(SEARCH(правки!J$2,'оригинальный продууукт'!$H50)),1,0)</f>
        <v>0</v>
      </c>
      <c r="K51">
        <f>IF('оригинальный продууукт'!I50="Без физических нагрузок!",0,IF('оригинальный продууукт'!I50="пешие прогулки",1,IF('оригинальный продууукт'!I50="Активный",2,IF('оригинальный продууукт'!I50="экстримальный",3,""))))</f>
        <v>1</v>
      </c>
      <c r="N51">
        <f>IF(ISNUMBER(SEARCH(правки!N$2,'оригинальный продууукт'!$L50)),1,0)</f>
        <v>1</v>
      </c>
      <c r="O51">
        <f>IF(ISNUMBER(SEARCH(правки!O$2,'оригинальный продууукт'!$L50)),1,0)</f>
        <v>0</v>
      </c>
      <c r="P51">
        <f>IF(ISNUMBER(SEARCH(правки!P$2,'оригинальный продууукт'!$L50)),1,0)</f>
        <v>0</v>
      </c>
      <c r="Q51">
        <f>IF(ISNUMBER(SEARCH(правки!Q$2,'оригинальный продууукт'!$L50)),1,0)</f>
        <v>0</v>
      </c>
      <c r="R51">
        <f>IF(ISNUMBER(SEARCH(правки!R$2,'оригинальный продууукт'!$L50)),1,0)</f>
        <v>0</v>
      </c>
      <c r="S51">
        <f>IF(ISNUMBER(SEARCH(правки!S$2,'оригинальный продууукт'!$L50)),1,0)</f>
        <v>0</v>
      </c>
      <c r="T51" t="str">
        <f>IF('оригинальный продууукт'!M50="не указано","",IF('оригинальный продууукт'!M50="переезды около 300 км ",6,"глянь"))</f>
        <v/>
      </c>
      <c r="U51">
        <v>1</v>
      </c>
      <c r="V51">
        <v>0</v>
      </c>
      <c r="X51">
        <f>IF(ISNUMBER(SEARCH(правки!X$2,'оригинальный продууукт'!$Q50)),1,0)</f>
        <v>0</v>
      </c>
      <c r="Y51">
        <f>IF(ISNUMBER(SEARCH(правки!Y$2,'оригинальный продууукт'!$Q50)),1,0)</f>
        <v>0</v>
      </c>
      <c r="Z51">
        <f>IF(ISNUMBER(SEARCH(правки!Z$2,'оригинальный продууукт'!$Q50)),1,0)</f>
        <v>1</v>
      </c>
      <c r="AB51">
        <f>IF(ISNUMBER(SEARCH(правки!AB$2,'оригинальный продууукт'!$S50)),0,1)</f>
        <v>0</v>
      </c>
      <c r="AC51">
        <f>IF(ISNUMBER(SEARCH(правки!AC$2,'оригинальный продууукт'!$S50)),0,1)</f>
        <v>0</v>
      </c>
      <c r="AD51">
        <f>IF(ISNUMBER(SEARCH(правки!AD$2,'оригинальный продууукт'!$S50)),0,1)</f>
        <v>0</v>
      </c>
      <c r="AE51">
        <v>0</v>
      </c>
      <c r="AF51" s="8">
        <v>0</v>
      </c>
      <c r="AG51">
        <f>IF('оригинальный продууукт'!$U50="нет",0,1)</f>
        <v>0</v>
      </c>
      <c r="AH51">
        <v>4</v>
      </c>
      <c r="AI51">
        <v>1</v>
      </c>
      <c r="AJ51">
        <v>0</v>
      </c>
      <c r="AK51">
        <v>0</v>
      </c>
      <c r="AL51">
        <f>IF('оригинальный продууукт'!$W50="",0,1)</f>
        <v>0</v>
      </c>
      <c r="AM51">
        <f>IF('оригинальный продууукт'!$X50="",0,1)</f>
        <v>0</v>
      </c>
    </row>
    <row r="52" spans="1:39" x14ac:dyDescent="0.25">
      <c r="A52" s="5">
        <f>'оригинальный продууукт'!B51</f>
        <v>135</v>
      </c>
      <c r="B52" s="6" t="str">
        <f>IF(MID('оригинальный продууукт'!C51,1,1)="б", 'оригинальный продууукт'!C51,MID('оригинальный продууукт'!C51,1,1))</f>
        <v>1</v>
      </c>
      <c r="C52" s="7">
        <f t="shared" si="0"/>
        <v>0</v>
      </c>
      <c r="D52" s="5">
        <f>'оригинальный продууукт'!Z51</f>
        <v>0</v>
      </c>
      <c r="E52">
        <f>IF(ISNUMBER(SEARCH(правки!E$2,'оригинальный продууукт'!$H51)),1,0)</f>
        <v>1</v>
      </c>
      <c r="F52">
        <f>IF(ISNUMBER(SEARCH(правки!F$2,'оригинальный продууукт'!$H51)),1,0)</f>
        <v>1</v>
      </c>
      <c r="G52">
        <f>IF(ISNUMBER(SEARCH(правки!G$2,'оригинальный продууукт'!$H51)),1,0)</f>
        <v>0</v>
      </c>
      <c r="H52">
        <f>IF(ISNUMBER(SEARCH(правки!H$2,'оригинальный продууукт'!$H51)),1,0)</f>
        <v>0</v>
      </c>
      <c r="I52">
        <f>IF(ISNUMBER(SEARCH(правки!I$2,'оригинальный продууукт'!$H51)),1,0)</f>
        <v>1</v>
      </c>
      <c r="J52">
        <f>IF(ISNUMBER(SEARCH(правки!J$2,'оригинальный продууукт'!$H51)),1,0)</f>
        <v>0</v>
      </c>
      <c r="K52">
        <f>IF('оригинальный продууукт'!I51="Без физических нагрузок!",0,IF('оригинальный продууукт'!I51="пешие прогулки",1,IF('оригинальный продууукт'!I51="Активный",2,IF('оригинальный продууукт'!I51="экстримальный",3,""))))</f>
        <v>1</v>
      </c>
      <c r="N52">
        <f>IF(ISNUMBER(SEARCH(правки!N$2,'оригинальный продууукт'!$L51)),1,0)</f>
        <v>0</v>
      </c>
      <c r="O52">
        <f>IF(ISNUMBER(SEARCH(правки!O$2,'оригинальный продууукт'!$L51)),1,0)</f>
        <v>1</v>
      </c>
      <c r="P52">
        <f>IF(ISNUMBER(SEARCH(правки!P$2,'оригинальный продууукт'!$L51)),1,0)</f>
        <v>0</v>
      </c>
      <c r="Q52">
        <f>IF(ISNUMBER(SEARCH(правки!Q$2,'оригинальный продууукт'!$L51)),1,0)</f>
        <v>0</v>
      </c>
      <c r="R52">
        <f>IF(ISNUMBER(SEARCH(правки!R$2,'оригинальный продууукт'!$L51)),1,0)</f>
        <v>0</v>
      </c>
      <c r="S52">
        <f>IF(ISNUMBER(SEARCH(правки!S$2,'оригинальный продууукт'!$L51)),1,0)</f>
        <v>0</v>
      </c>
      <c r="T52" t="str">
        <f>IF('оригинальный продууукт'!M51="не указано","",IF('оригинальный продууукт'!M51="переезды около 300 км ",6,"глянь"))</f>
        <v/>
      </c>
      <c r="U52">
        <v>1</v>
      </c>
      <c r="V52">
        <v>0</v>
      </c>
      <c r="X52">
        <f>IF(ISNUMBER(SEARCH(правки!X$2,'оригинальный продууукт'!$Q51)),1,0)</f>
        <v>0</v>
      </c>
      <c r="Y52">
        <f>IF(ISNUMBER(SEARCH(правки!Y$2,'оригинальный продууукт'!$Q51)),1,0)</f>
        <v>0</v>
      </c>
      <c r="Z52">
        <f>IF(ISNUMBER(SEARCH(правки!Z$2,'оригинальный продууукт'!$Q51)),1,0)</f>
        <v>1</v>
      </c>
      <c r="AB52">
        <f>IF(ISNUMBER(SEARCH(правки!AB$2,'оригинальный продууукт'!$S51)),0,1)</f>
        <v>0</v>
      </c>
      <c r="AC52">
        <f>IF(ISNUMBER(SEARCH(правки!AC$2,'оригинальный продууукт'!$S51)),0,1)</f>
        <v>0</v>
      </c>
      <c r="AD52">
        <f>IF(ISNUMBER(SEARCH(правки!AD$2,'оригинальный продууукт'!$S51)),0,1)</f>
        <v>0</v>
      </c>
      <c r="AE52">
        <v>0</v>
      </c>
      <c r="AF52" s="8">
        <v>0</v>
      </c>
      <c r="AG52">
        <f>IF('оригинальный продууукт'!$U51="нет",0,1)</f>
        <v>0</v>
      </c>
      <c r="AH52">
        <v>3</v>
      </c>
      <c r="AI52">
        <v>1</v>
      </c>
      <c r="AJ52">
        <v>0</v>
      </c>
      <c r="AK52">
        <v>0</v>
      </c>
      <c r="AL52">
        <f>IF('оригинальный продууукт'!$W51="",0,1)</f>
        <v>0</v>
      </c>
      <c r="AM52">
        <f>IF('оригинальный продууукт'!$X51="",0,1)</f>
        <v>0</v>
      </c>
    </row>
    <row r="53" spans="1:39" x14ac:dyDescent="0.25">
      <c r="A53" s="5">
        <f>'оригинальный продууукт'!B52</f>
        <v>138</v>
      </c>
      <c r="B53" s="6" t="str">
        <f>IF(MID('оригинальный продууукт'!C52,1,1)="б", 'оригинальный продууукт'!C52,MID('оригинальный продууукт'!C52,1,1))</f>
        <v>1</v>
      </c>
      <c r="C53" s="7">
        <f t="shared" si="0"/>
        <v>0</v>
      </c>
      <c r="D53" s="5">
        <f>'оригинальный продууукт'!Z52</f>
        <v>0</v>
      </c>
      <c r="E53">
        <f>IF(ISNUMBER(SEARCH(правки!E$2,'оригинальный продууукт'!$H52)),1,0)</f>
        <v>1</v>
      </c>
      <c r="F53">
        <f>IF(ISNUMBER(SEARCH(правки!F$2,'оригинальный продууукт'!$H52)),1,0)</f>
        <v>1</v>
      </c>
      <c r="G53">
        <f>IF(ISNUMBER(SEARCH(правки!G$2,'оригинальный продууукт'!$H52)),1,0)</f>
        <v>0</v>
      </c>
      <c r="H53">
        <f>IF(ISNUMBER(SEARCH(правки!H$2,'оригинальный продууукт'!$H52)),1,0)</f>
        <v>0</v>
      </c>
      <c r="I53">
        <f>IF(ISNUMBER(SEARCH(правки!I$2,'оригинальный продууукт'!$H52)),1,0)</f>
        <v>0</v>
      </c>
      <c r="J53">
        <f>IF(ISNUMBER(SEARCH(правки!J$2,'оригинальный продууукт'!$H52)),1,0)</f>
        <v>0</v>
      </c>
      <c r="K53">
        <f>IF('оригинальный продууукт'!I52="Без физических нагрузок!",0,IF('оригинальный продууукт'!I52="пешие прогулки",1,IF('оригинальный продууукт'!I52="Активный",2,IF('оригинальный продууукт'!I52="экстримальный",3,""))))</f>
        <v>1</v>
      </c>
      <c r="N53">
        <f>IF(ISNUMBER(SEARCH(правки!N$2,'оригинальный продууукт'!$L52)),1,0)</f>
        <v>1</v>
      </c>
      <c r="O53">
        <f>IF(ISNUMBER(SEARCH(правки!O$2,'оригинальный продууукт'!$L52)),1,0)</f>
        <v>0</v>
      </c>
      <c r="P53">
        <f>IF(ISNUMBER(SEARCH(правки!P$2,'оригинальный продууукт'!$L52)),1,0)</f>
        <v>0</v>
      </c>
      <c r="Q53">
        <f>IF(ISNUMBER(SEARCH(правки!Q$2,'оригинальный продууукт'!$L52)),1,0)</f>
        <v>0</v>
      </c>
      <c r="R53">
        <f>IF(ISNUMBER(SEARCH(правки!R$2,'оригинальный продууукт'!$L52)),1,0)</f>
        <v>0</v>
      </c>
      <c r="S53">
        <f>IF(ISNUMBER(SEARCH(правки!S$2,'оригинальный продууукт'!$L52)),1,0)</f>
        <v>0</v>
      </c>
      <c r="T53" t="str">
        <f>IF('оригинальный продууукт'!M52="не указано","",IF('оригинальный продууукт'!M52="переезды около 300 км ",6,"глянь"))</f>
        <v/>
      </c>
      <c r="U53">
        <v>1</v>
      </c>
      <c r="V53">
        <v>0</v>
      </c>
      <c r="X53">
        <f>IF(ISNUMBER(SEARCH(правки!X$2,'оригинальный продууукт'!$Q52)),1,0)</f>
        <v>0</v>
      </c>
      <c r="Y53">
        <f>IF(ISNUMBER(SEARCH(правки!Y$2,'оригинальный продууукт'!$Q52)),1,0)</f>
        <v>0</v>
      </c>
      <c r="Z53">
        <f>IF(ISNUMBER(SEARCH(правки!Z$2,'оригинальный продууукт'!$Q52)),1,0)</f>
        <v>1</v>
      </c>
      <c r="AB53">
        <f>IF(ISNUMBER(SEARCH(правки!AB$2,'оригинальный продууукт'!$S52)),0,1)</f>
        <v>0</v>
      </c>
      <c r="AC53">
        <f>IF(ISNUMBER(SEARCH(правки!AC$2,'оригинальный продууукт'!$S52)),0,1)</f>
        <v>0</v>
      </c>
      <c r="AD53">
        <f>IF(ISNUMBER(SEARCH(правки!AD$2,'оригинальный продууукт'!$S52)),0,1)</f>
        <v>0</v>
      </c>
      <c r="AE53">
        <v>0</v>
      </c>
      <c r="AF53" s="8">
        <v>0</v>
      </c>
      <c r="AG53">
        <f>IF('оригинальный продууукт'!$U52="нет",0,1)</f>
        <v>0</v>
      </c>
      <c r="AH53">
        <v>3</v>
      </c>
      <c r="AI53">
        <v>1</v>
      </c>
      <c r="AJ53">
        <v>0</v>
      </c>
      <c r="AK53">
        <v>0</v>
      </c>
      <c r="AL53">
        <f>IF('оригинальный продууукт'!$W52="",0,1)</f>
        <v>0</v>
      </c>
      <c r="AM53">
        <f>IF('оригинальный продууукт'!$X52="",0,1)</f>
        <v>0</v>
      </c>
    </row>
    <row r="54" spans="1:39" x14ac:dyDescent="0.25">
      <c r="A54" s="5">
        <f>'оригинальный продууукт'!B53</f>
        <v>144</v>
      </c>
      <c r="B54" s="6" t="str">
        <f>IF(MID('оригинальный продууукт'!C53,1,1)="б", 'оригинальный продууукт'!C53,MID('оригинальный продууукт'!C53,1,1))</f>
        <v>3</v>
      </c>
      <c r="C54" s="7">
        <f t="shared" si="0"/>
        <v>2</v>
      </c>
      <c r="D54" s="5">
        <f>'оригинальный продууукт'!Z53</f>
        <v>3</v>
      </c>
      <c r="E54">
        <f>IF(ISNUMBER(SEARCH(правки!E$2,'оригинальный продууукт'!$H53)),1,0)</f>
        <v>1</v>
      </c>
      <c r="F54">
        <f>IF(ISNUMBER(SEARCH(правки!F$2,'оригинальный продууукт'!$H53)),1,0)</f>
        <v>1</v>
      </c>
      <c r="G54">
        <f>IF(ISNUMBER(SEARCH(правки!G$2,'оригинальный продууукт'!$H53)),1,0)</f>
        <v>0</v>
      </c>
      <c r="H54">
        <f>IF(ISNUMBER(SEARCH(правки!H$2,'оригинальный продууукт'!$H53)),1,0)</f>
        <v>0</v>
      </c>
      <c r="I54">
        <f>IF(ISNUMBER(SEARCH(правки!I$2,'оригинальный продууукт'!$H53)),1,0)</f>
        <v>0</v>
      </c>
      <c r="J54">
        <f>IF(ISNUMBER(SEARCH(правки!J$2,'оригинальный продууукт'!$H53)),1,0)</f>
        <v>0</v>
      </c>
      <c r="K54">
        <f>IF('оригинальный продууукт'!I53="Без физических нагрузок!",0,IF('оригинальный продууукт'!I53="пешие прогулки",1,IF('оригинальный продууукт'!I53="Активный",2,IF('оригинальный продууукт'!I53="экстримальный",3,""))))</f>
        <v>1</v>
      </c>
      <c r="N54">
        <f>IF(ISNUMBER(SEARCH(правки!N$2,'оригинальный продууукт'!$L53)),1,0)</f>
        <v>1</v>
      </c>
      <c r="O54">
        <f>IF(ISNUMBER(SEARCH(правки!O$2,'оригинальный продууукт'!$L53)),1,0)</f>
        <v>1</v>
      </c>
      <c r="P54">
        <f>IF(ISNUMBER(SEARCH(правки!P$2,'оригинальный продууукт'!$L53)),1,0)</f>
        <v>0</v>
      </c>
      <c r="Q54">
        <f>IF(ISNUMBER(SEARCH(правки!Q$2,'оригинальный продууукт'!$L53)),1,0)</f>
        <v>0</v>
      </c>
      <c r="R54">
        <f>IF(ISNUMBER(SEARCH(правки!R$2,'оригинальный продууукт'!$L53)),1,0)</f>
        <v>0</v>
      </c>
      <c r="S54">
        <f>IF(ISNUMBER(SEARCH(правки!S$2,'оригинальный продууукт'!$L53)),1,0)</f>
        <v>0</v>
      </c>
      <c r="T54">
        <f>IF('оригинальный продууукт'!M53="не указано","",IF('оригинальный продууукт'!M53="переезды около 300 км ",6,"глянь"))</f>
        <v>6</v>
      </c>
      <c r="U54">
        <v>1</v>
      </c>
      <c r="V54">
        <v>0</v>
      </c>
      <c r="X54">
        <f>IF(ISNUMBER(SEARCH(правки!X$2,'оригинальный продууукт'!$Q53)),1,0)</f>
        <v>0</v>
      </c>
      <c r="Y54">
        <f>IF(ISNUMBER(SEARCH(правки!Y$2,'оригинальный продууукт'!$Q53)),1,0)</f>
        <v>0</v>
      </c>
      <c r="Z54">
        <f>IF(ISNUMBER(SEARCH(правки!Z$2,'оригинальный продууукт'!$Q53)),1,0)</f>
        <v>1</v>
      </c>
      <c r="AB54">
        <f>IF(ISNUMBER(SEARCH(правки!AB$2,'оригинальный продууукт'!$S53)),0,1)</f>
        <v>0</v>
      </c>
      <c r="AC54">
        <f>IF(ISNUMBER(SEARCH(правки!AC$2,'оригинальный продууукт'!$S53)),0,1)</f>
        <v>0</v>
      </c>
      <c r="AD54">
        <f>IF(ISNUMBER(SEARCH(правки!AD$2,'оригинальный продууукт'!$S53)),0,1)</f>
        <v>0</v>
      </c>
      <c r="AE54">
        <v>0</v>
      </c>
      <c r="AF54" s="8">
        <v>0</v>
      </c>
      <c r="AG54">
        <f>IF('оригинальный продууукт'!$U53="нет",0,1)</f>
        <v>0</v>
      </c>
      <c r="AH54">
        <v>2</v>
      </c>
      <c r="AI54">
        <v>1</v>
      </c>
      <c r="AJ54">
        <v>0</v>
      </c>
      <c r="AK54">
        <v>0</v>
      </c>
      <c r="AL54">
        <f>IF('оригинальный продууукт'!$W53="",0,1)</f>
        <v>0</v>
      </c>
      <c r="AM54">
        <f>IF('оригинальный продууукт'!$X53="",0,1)</f>
        <v>0</v>
      </c>
    </row>
    <row r="55" spans="1:39" x14ac:dyDescent="0.25">
      <c r="A55" s="5">
        <f>'оригинальный продууукт'!B54</f>
        <v>159</v>
      </c>
      <c r="B55" s="6" t="str">
        <f>IF(MID('оригинальный продууукт'!C54,1,1)="б", 'оригинальный продууукт'!C54,MID('оригинальный продууукт'!C54,1,1))</f>
        <v>2</v>
      </c>
      <c r="C55" s="7">
        <f t="shared" si="0"/>
        <v>1</v>
      </c>
      <c r="D55" s="5">
        <f>'оригинальный продууукт'!Z54</f>
        <v>3</v>
      </c>
      <c r="E55">
        <f>IF(ISNUMBER(SEARCH(правки!E$2,'оригинальный продууукт'!$H54)),1,0)</f>
        <v>1</v>
      </c>
      <c r="F55">
        <f>IF(ISNUMBER(SEARCH(правки!F$2,'оригинальный продууукт'!$H54)),1,0)</f>
        <v>1</v>
      </c>
      <c r="G55">
        <f>IF(ISNUMBER(SEARCH(правки!G$2,'оригинальный продууукт'!$H54)),1,0)</f>
        <v>0</v>
      </c>
      <c r="H55">
        <f>IF(ISNUMBER(SEARCH(правки!H$2,'оригинальный продууукт'!$H54)),1,0)</f>
        <v>0</v>
      </c>
      <c r="I55">
        <f>IF(ISNUMBER(SEARCH(правки!I$2,'оригинальный продууукт'!$H54)),1,0)</f>
        <v>0</v>
      </c>
      <c r="J55">
        <f>IF(ISNUMBER(SEARCH(правки!J$2,'оригинальный продууукт'!$H54)),1,0)</f>
        <v>0</v>
      </c>
      <c r="K55">
        <f>IF('оригинальный продууукт'!I54="Без физических нагрузок!",0,IF('оригинальный продууукт'!I54="пешие прогулки",1,IF('оригинальный продууукт'!I54="Активный",2,IF('оригинальный продууукт'!I54="экстримальный",3,""))))</f>
        <v>1</v>
      </c>
      <c r="N55">
        <f>IF(ISNUMBER(SEARCH(правки!N$2,'оригинальный продууукт'!$L54)),1,0)</f>
        <v>1</v>
      </c>
      <c r="O55">
        <f>IF(ISNUMBER(SEARCH(правки!O$2,'оригинальный продууукт'!$L54)),1,0)</f>
        <v>1</v>
      </c>
      <c r="P55">
        <f>IF(ISNUMBER(SEARCH(правки!P$2,'оригинальный продууукт'!$L54)),1,0)</f>
        <v>0</v>
      </c>
      <c r="Q55">
        <f>IF(ISNUMBER(SEARCH(правки!Q$2,'оригинальный продууукт'!$L54)),1,0)</f>
        <v>0</v>
      </c>
      <c r="R55">
        <f>IF(ISNUMBER(SEARCH(правки!R$2,'оригинальный продууукт'!$L54)),1,0)</f>
        <v>0</v>
      </c>
      <c r="S55">
        <f>IF(ISNUMBER(SEARCH(правки!S$2,'оригинальный продууукт'!$L54)),1,0)</f>
        <v>0</v>
      </c>
      <c r="T55" t="str">
        <f>IF('оригинальный продууукт'!M54="не указано","",IF('оригинальный продууукт'!M54="переезды около 300 км ",6,"глянь"))</f>
        <v/>
      </c>
      <c r="U55">
        <v>1</v>
      </c>
      <c r="V55">
        <v>0</v>
      </c>
      <c r="X55">
        <f>IF(ISNUMBER(SEARCH(правки!X$2,'оригинальный продууукт'!$Q54)),1,0)</f>
        <v>0</v>
      </c>
      <c r="Y55">
        <f>IF(ISNUMBER(SEARCH(правки!Y$2,'оригинальный продууукт'!$Q54)),1,0)</f>
        <v>0</v>
      </c>
      <c r="Z55">
        <f>IF(ISNUMBER(SEARCH(правки!Z$2,'оригинальный продууукт'!$Q54)),1,0)</f>
        <v>1</v>
      </c>
      <c r="AB55">
        <f>IF(ISNUMBER(SEARCH(правки!AB$2,'оригинальный продууукт'!$S54)),0,1)</f>
        <v>0</v>
      </c>
      <c r="AC55">
        <f>IF(ISNUMBER(SEARCH(правки!AC$2,'оригинальный продууукт'!$S54)),0,1)</f>
        <v>0</v>
      </c>
      <c r="AD55">
        <f>IF(ISNUMBER(SEARCH(правки!AD$2,'оригинальный продууукт'!$S54)),0,1)</f>
        <v>0</v>
      </c>
      <c r="AE55">
        <v>0</v>
      </c>
      <c r="AF55" s="8">
        <v>0</v>
      </c>
      <c r="AG55">
        <f>IF('оригинальный продууукт'!$U54="нет",0,1)</f>
        <v>0</v>
      </c>
      <c r="AH55">
        <v>3</v>
      </c>
      <c r="AI55">
        <v>1</v>
      </c>
      <c r="AJ55">
        <v>0</v>
      </c>
      <c r="AK55">
        <v>0</v>
      </c>
      <c r="AL55">
        <f>IF('оригинальный продууукт'!$W54="",0,1)</f>
        <v>0</v>
      </c>
      <c r="AM55">
        <f>IF('оригинальный продууукт'!$X54="",0,1)</f>
        <v>0</v>
      </c>
    </row>
    <row r="56" spans="1:39" x14ac:dyDescent="0.25">
      <c r="A56" s="5">
        <f>'оригинальный продууукт'!B55</f>
        <v>164</v>
      </c>
      <c r="B56" s="6" t="str">
        <f>IF(MID('оригинальный продууукт'!C55,1,1)="б", 'оригинальный продууукт'!C55,MID('оригинальный продууукт'!C55,1,1))</f>
        <v>2</v>
      </c>
      <c r="C56" s="7">
        <f t="shared" si="0"/>
        <v>1</v>
      </c>
      <c r="D56" s="5">
        <f>'оригинальный продууукт'!Z55</f>
        <v>2</v>
      </c>
      <c r="E56">
        <f>IF(ISNUMBER(SEARCH(правки!E$2,'оригинальный продууукт'!$H55)),1,0)</f>
        <v>1</v>
      </c>
      <c r="F56">
        <f>IF(ISNUMBER(SEARCH(правки!F$2,'оригинальный продууукт'!$H55)),1,0)</f>
        <v>1</v>
      </c>
      <c r="G56">
        <f>IF(ISNUMBER(SEARCH(правки!G$2,'оригинальный продууукт'!$H55)),1,0)</f>
        <v>0</v>
      </c>
      <c r="H56">
        <f>IF(ISNUMBER(SEARCH(правки!H$2,'оригинальный продууукт'!$H55)),1,0)</f>
        <v>0</v>
      </c>
      <c r="I56">
        <f>IF(ISNUMBER(SEARCH(правки!I$2,'оригинальный продууукт'!$H55)),1,0)</f>
        <v>0</v>
      </c>
      <c r="J56">
        <f>IF(ISNUMBER(SEARCH(правки!J$2,'оригинальный продууукт'!$H55)),1,0)</f>
        <v>0</v>
      </c>
      <c r="K56">
        <f>IF('оригинальный продууукт'!I55="Без физических нагрузок!",0,IF('оригинальный продууукт'!I55="пешие прогулки",1,IF('оригинальный продууукт'!I55="Активный",2,IF('оригинальный продууукт'!I55="экстримальный",3,""))))</f>
        <v>1</v>
      </c>
      <c r="N56">
        <f>IF(ISNUMBER(SEARCH(правки!N$2,'оригинальный продууукт'!$L55)),1,0)</f>
        <v>0</v>
      </c>
      <c r="O56">
        <f>IF(ISNUMBER(SEARCH(правки!O$2,'оригинальный продууукт'!$L55)),1,0)</f>
        <v>1</v>
      </c>
      <c r="P56">
        <f>IF(ISNUMBER(SEARCH(правки!P$2,'оригинальный продууукт'!$L55)),1,0)</f>
        <v>0</v>
      </c>
      <c r="Q56">
        <f>IF(ISNUMBER(SEARCH(правки!Q$2,'оригинальный продууукт'!$L55)),1,0)</f>
        <v>0</v>
      </c>
      <c r="R56">
        <f>IF(ISNUMBER(SEARCH(правки!R$2,'оригинальный продууукт'!$L55)),1,0)</f>
        <v>0</v>
      </c>
      <c r="S56">
        <f>IF(ISNUMBER(SEARCH(правки!S$2,'оригинальный продууукт'!$L55)),1,0)</f>
        <v>0</v>
      </c>
      <c r="T56">
        <v>48</v>
      </c>
      <c r="U56">
        <v>1</v>
      </c>
      <c r="V56">
        <v>0</v>
      </c>
      <c r="X56">
        <f>IF(ISNUMBER(SEARCH(правки!X$2,'оригинальный продууукт'!$Q55)),1,0)</f>
        <v>0</v>
      </c>
      <c r="Y56">
        <f>IF(ISNUMBER(SEARCH(правки!Y$2,'оригинальный продууукт'!$Q55)),1,0)</f>
        <v>0</v>
      </c>
      <c r="Z56">
        <f>IF(ISNUMBER(SEARCH(правки!Z$2,'оригинальный продууукт'!$Q55)),1,0)</f>
        <v>1</v>
      </c>
      <c r="AB56">
        <f>IF(ISNUMBER(SEARCH(правки!AB$2,'оригинальный продууукт'!$S55)),0,1)</f>
        <v>0</v>
      </c>
      <c r="AC56">
        <f>IF(ISNUMBER(SEARCH(правки!AC$2,'оригинальный продууукт'!$S55)),0,1)</f>
        <v>0</v>
      </c>
      <c r="AD56">
        <f>IF(ISNUMBER(SEARCH(правки!AD$2,'оригинальный продууукт'!$S55)),0,1)</f>
        <v>0</v>
      </c>
      <c r="AE56">
        <v>0</v>
      </c>
      <c r="AF56" s="8">
        <v>0</v>
      </c>
      <c r="AG56">
        <f>IF('оригинальный продууукт'!$U55="нет",0,1)</f>
        <v>0</v>
      </c>
      <c r="AH56">
        <v>5</v>
      </c>
      <c r="AI56">
        <v>0</v>
      </c>
      <c r="AJ56">
        <v>1</v>
      </c>
      <c r="AK56">
        <v>1</v>
      </c>
      <c r="AL56">
        <f>IF('оригинальный продууукт'!$W55="",0,1)</f>
        <v>0</v>
      </c>
      <c r="AM56">
        <f>IF('оригинальный продууукт'!$X55="",0,1)</f>
        <v>0</v>
      </c>
    </row>
    <row r="57" spans="1:39" x14ac:dyDescent="0.25">
      <c r="A57" s="5">
        <f>'оригинальный продууукт'!B56</f>
        <v>175</v>
      </c>
      <c r="B57" s="6" t="str">
        <f>IF(MID('оригинальный продууукт'!C56,1,1)="б", 'оригинальный продууукт'!C56,MID('оригинальный продууукт'!C56,1,1))</f>
        <v>1</v>
      </c>
      <c r="C57" s="7">
        <f t="shared" si="0"/>
        <v>0</v>
      </c>
      <c r="D57" s="5">
        <f>'оригинальный продууукт'!Z56</f>
        <v>0</v>
      </c>
      <c r="E57">
        <f>IF(ISNUMBER(SEARCH(правки!E$2,'оригинальный продууукт'!$H56)),1,0)</f>
        <v>1</v>
      </c>
      <c r="F57">
        <f>IF(ISNUMBER(SEARCH(правки!F$2,'оригинальный продууукт'!$H56)),1,0)</f>
        <v>1</v>
      </c>
      <c r="G57">
        <f>IF(ISNUMBER(SEARCH(правки!G$2,'оригинальный продууукт'!$H56)),1,0)</f>
        <v>0</v>
      </c>
      <c r="H57">
        <f>IF(ISNUMBER(SEARCH(правки!H$2,'оригинальный продууукт'!$H56)),1,0)</f>
        <v>0</v>
      </c>
      <c r="I57">
        <f>IF(ISNUMBER(SEARCH(правки!I$2,'оригинальный продууукт'!$H56)),1,0)</f>
        <v>0</v>
      </c>
      <c r="J57">
        <f>IF(ISNUMBER(SEARCH(правки!J$2,'оригинальный продууукт'!$H56)),1,0)</f>
        <v>0</v>
      </c>
      <c r="K57">
        <f>IF('оригинальный продууукт'!I56="Без физических нагрузок!",0,IF('оригинальный продууукт'!I56="пешие прогулки",1,IF('оригинальный продууукт'!I56="Активный",2,IF('оригинальный продууукт'!I56="экстримальный",3,""))))</f>
        <v>2</v>
      </c>
      <c r="N57">
        <f>IF(ISNUMBER(SEARCH(правки!N$2,'оригинальный продууукт'!$L56)),1,0)</f>
        <v>1</v>
      </c>
      <c r="O57">
        <f>IF(ISNUMBER(SEARCH(правки!O$2,'оригинальный продууукт'!$L56)),1,0)</f>
        <v>0</v>
      </c>
      <c r="P57">
        <f>IF(ISNUMBER(SEARCH(правки!P$2,'оригинальный продууукт'!$L56)),1,0)</f>
        <v>0</v>
      </c>
      <c r="Q57">
        <f>IF(ISNUMBER(SEARCH(правки!Q$2,'оригинальный продууукт'!$L56)),1,0)</f>
        <v>0</v>
      </c>
      <c r="R57">
        <f>IF(ISNUMBER(SEARCH(правки!R$2,'оригинальный продууукт'!$L56)),1,0)</f>
        <v>0</v>
      </c>
      <c r="S57">
        <f>IF(ISNUMBER(SEARCH(правки!S$2,'оригинальный продууукт'!$L56)),1,0)</f>
        <v>0</v>
      </c>
      <c r="T57">
        <v>48</v>
      </c>
      <c r="U57">
        <v>1</v>
      </c>
      <c r="V57">
        <v>0</v>
      </c>
      <c r="X57">
        <f>IF(ISNUMBER(SEARCH(правки!X$2,'оригинальный продууукт'!$Q56)),1,0)</f>
        <v>0</v>
      </c>
      <c r="Y57">
        <f>IF(ISNUMBER(SEARCH(правки!Y$2,'оригинальный продууукт'!$Q56)),1,0)</f>
        <v>0</v>
      </c>
      <c r="Z57">
        <f>IF(ISNUMBER(SEARCH(правки!Z$2,'оригинальный продууукт'!$Q56)),1,0)</f>
        <v>1</v>
      </c>
      <c r="AB57">
        <f>IF(ISNUMBER(SEARCH(правки!AB$2,'оригинальный продууукт'!$S56)),0,1)</f>
        <v>0</v>
      </c>
      <c r="AC57">
        <f>IF(ISNUMBER(SEARCH(правки!AC$2,'оригинальный продууукт'!$S56)),0,1)</f>
        <v>0</v>
      </c>
      <c r="AD57">
        <f>IF(ISNUMBER(SEARCH(правки!AD$2,'оригинальный продууукт'!$S56)),0,1)</f>
        <v>0</v>
      </c>
      <c r="AE57">
        <v>0</v>
      </c>
      <c r="AF57" s="8">
        <v>0</v>
      </c>
      <c r="AG57">
        <f>IF('оригинальный продууукт'!$U56="нет",0,1)</f>
        <v>0</v>
      </c>
      <c r="AH57">
        <v>5</v>
      </c>
      <c r="AI57">
        <v>0</v>
      </c>
      <c r="AJ57">
        <v>1</v>
      </c>
      <c r="AK57">
        <v>1</v>
      </c>
      <c r="AL57">
        <f>IF('оригинальный продууукт'!$W56="",0,1)</f>
        <v>0</v>
      </c>
      <c r="AM57">
        <f>IF('оригинальный продууукт'!$X56="",0,1)</f>
        <v>0</v>
      </c>
    </row>
    <row r="58" spans="1:39" x14ac:dyDescent="0.25">
      <c r="A58" s="5">
        <f>'оригинальный продууукт'!B57</f>
        <v>180</v>
      </c>
      <c r="B58" s="6" t="str">
        <f>IF(MID('оригинальный продууукт'!C57,1,1)="б", 'оригинальный продууукт'!C57,MID('оригинальный продууукт'!C57,1,1))</f>
        <v>1</v>
      </c>
      <c r="C58" s="7">
        <f t="shared" si="0"/>
        <v>0</v>
      </c>
      <c r="D58" s="5">
        <f>'оригинальный продууукт'!Z57</f>
        <v>1</v>
      </c>
      <c r="E58">
        <f>IF(ISNUMBER(SEARCH(правки!E$2,'оригинальный продууукт'!$H57)),1,0)</f>
        <v>1</v>
      </c>
      <c r="F58">
        <f>IF(ISNUMBER(SEARCH(правки!F$2,'оригинальный продууукт'!$H57)),1,0)</f>
        <v>1</v>
      </c>
      <c r="G58">
        <f>IF(ISNUMBER(SEARCH(правки!G$2,'оригинальный продууукт'!$H57)),1,0)</f>
        <v>0</v>
      </c>
      <c r="H58">
        <f>IF(ISNUMBER(SEARCH(правки!H$2,'оригинальный продууукт'!$H57)),1,0)</f>
        <v>0</v>
      </c>
      <c r="I58">
        <f>IF(ISNUMBER(SEARCH(правки!I$2,'оригинальный продууукт'!$H57)),1,0)</f>
        <v>0</v>
      </c>
      <c r="J58">
        <f>IF(ISNUMBER(SEARCH(правки!J$2,'оригинальный продууукт'!$H57)),1,0)</f>
        <v>0</v>
      </c>
      <c r="K58">
        <f>IF('оригинальный продууукт'!I57="Без физических нагрузок!",0,IF('оригинальный продууукт'!I57="пешие прогулки",1,IF('оригинальный продууукт'!I57="Активный",2,IF('оригинальный продууукт'!I57="экстримальный",3,""))))</f>
        <v>1</v>
      </c>
      <c r="N58">
        <f>IF(ISNUMBER(SEARCH(правки!N$2,'оригинальный продууукт'!$L57)),1,0)</f>
        <v>1</v>
      </c>
      <c r="O58">
        <f>IF(ISNUMBER(SEARCH(правки!O$2,'оригинальный продууукт'!$L57)),1,0)</f>
        <v>1</v>
      </c>
      <c r="P58">
        <f>IF(ISNUMBER(SEARCH(правки!P$2,'оригинальный продууукт'!$L57)),1,0)</f>
        <v>0</v>
      </c>
      <c r="Q58">
        <f>IF(ISNUMBER(SEARCH(правки!Q$2,'оригинальный продууукт'!$L57)),1,0)</f>
        <v>0</v>
      </c>
      <c r="R58">
        <f>IF(ISNUMBER(SEARCH(правки!R$2,'оригинальный продууукт'!$L57)),1,0)</f>
        <v>0</v>
      </c>
      <c r="S58">
        <f>IF(ISNUMBER(SEARCH(правки!S$2,'оригинальный продууукт'!$L57)),1,0)</f>
        <v>0</v>
      </c>
      <c r="T58" t="str">
        <f>IF('оригинальный продууукт'!M57="не указано","",IF('оригинальный продууукт'!M57="переезды около 300 км ",6,"глянь"))</f>
        <v/>
      </c>
      <c r="U58">
        <v>1</v>
      </c>
      <c r="V58">
        <v>0</v>
      </c>
      <c r="X58">
        <f>IF(ISNUMBER(SEARCH(правки!X$2,'оригинальный продууукт'!$Q57)),1,0)</f>
        <v>0</v>
      </c>
      <c r="Y58">
        <f>IF(ISNUMBER(SEARCH(правки!Y$2,'оригинальный продууукт'!$Q57)),1,0)</f>
        <v>0</v>
      </c>
      <c r="Z58">
        <f>IF(ISNUMBER(SEARCH(правки!Z$2,'оригинальный продууукт'!$Q57)),1,0)</f>
        <v>1</v>
      </c>
      <c r="AB58">
        <f>IF(ISNUMBER(SEARCH(правки!AB$2,'оригинальный продууукт'!$S57)),0,1)</f>
        <v>0</v>
      </c>
      <c r="AC58">
        <f>IF(ISNUMBER(SEARCH(правки!AC$2,'оригинальный продууукт'!$S57)),0,1)</f>
        <v>0</v>
      </c>
      <c r="AD58">
        <f>IF(ISNUMBER(SEARCH(правки!AD$2,'оригинальный продууукт'!$S57)),0,1)</f>
        <v>0</v>
      </c>
      <c r="AE58">
        <v>0</v>
      </c>
      <c r="AF58" s="8">
        <v>0</v>
      </c>
      <c r="AG58">
        <f>IF('оригинальный продууукт'!$U57="нет",0,1)</f>
        <v>0</v>
      </c>
      <c r="AH58">
        <v>8</v>
      </c>
      <c r="AI58">
        <v>0</v>
      </c>
      <c r="AJ58">
        <v>0</v>
      </c>
      <c r="AK58">
        <v>1</v>
      </c>
      <c r="AL58">
        <f>IF('оригинальный продууукт'!$W57="",0,1)</f>
        <v>0</v>
      </c>
      <c r="AM58">
        <f>IF('оригинальный продууукт'!$X57="",0,1)</f>
        <v>0</v>
      </c>
    </row>
    <row r="59" spans="1:39" x14ac:dyDescent="0.25">
      <c r="A59" s="5">
        <f>'оригинальный продууукт'!B58</f>
        <v>181</v>
      </c>
      <c r="B59" s="6" t="str">
        <f>IF(MID('оригинальный продууукт'!C58,1,1)="б", 'оригинальный продууукт'!C58,MID('оригинальный продууукт'!C58,1,1))</f>
        <v>2</v>
      </c>
      <c r="C59" s="7">
        <f t="shared" si="0"/>
        <v>1</v>
      </c>
      <c r="D59" s="5">
        <f>'оригинальный продууукт'!Z58</f>
        <v>2</v>
      </c>
      <c r="E59">
        <f>IF(ISNUMBER(SEARCH(правки!E$2,'оригинальный продууукт'!$H58)),1,0)</f>
        <v>1</v>
      </c>
      <c r="F59">
        <f>IF(ISNUMBER(SEARCH(правки!F$2,'оригинальный продууукт'!$H58)),1,0)</f>
        <v>1</v>
      </c>
      <c r="G59">
        <f>IF(ISNUMBER(SEARCH(правки!G$2,'оригинальный продууукт'!$H58)),1,0)</f>
        <v>0</v>
      </c>
      <c r="H59">
        <f>IF(ISNUMBER(SEARCH(правки!H$2,'оригинальный продууукт'!$H58)),1,0)</f>
        <v>0</v>
      </c>
      <c r="I59">
        <f>IF(ISNUMBER(SEARCH(правки!I$2,'оригинальный продууукт'!$H58)),1,0)</f>
        <v>0</v>
      </c>
      <c r="J59">
        <f>IF(ISNUMBER(SEARCH(правки!J$2,'оригинальный продууукт'!$H58)),1,0)</f>
        <v>0</v>
      </c>
      <c r="K59">
        <f>IF('оригинальный продууукт'!I58="Без физических нагрузок!",0,IF('оригинальный продууукт'!I58="пешие прогулки",1,IF('оригинальный продууукт'!I58="Активный",2,IF('оригинальный продууукт'!I58="экстримальный",3,""))))</f>
        <v>1</v>
      </c>
      <c r="N59">
        <f>IF(ISNUMBER(SEARCH(правки!N$2,'оригинальный продууукт'!$L58)),1,0)</f>
        <v>1</v>
      </c>
      <c r="O59">
        <f>IF(ISNUMBER(SEARCH(правки!O$2,'оригинальный продууукт'!$L58)),1,0)</f>
        <v>1</v>
      </c>
      <c r="P59">
        <f>IF(ISNUMBER(SEARCH(правки!P$2,'оригинальный продууукт'!$L58)),1,0)</f>
        <v>0</v>
      </c>
      <c r="Q59">
        <f>IF(ISNUMBER(SEARCH(правки!Q$2,'оригинальный продууукт'!$L58)),1,0)</f>
        <v>0</v>
      </c>
      <c r="R59">
        <f>IF(ISNUMBER(SEARCH(правки!R$2,'оригинальный продууукт'!$L58)),1,0)</f>
        <v>0</v>
      </c>
      <c r="S59">
        <f>IF(ISNUMBER(SEARCH(правки!S$2,'оригинальный продууукт'!$L58)),1,0)</f>
        <v>0</v>
      </c>
      <c r="T59" t="str">
        <f>IF('оригинальный продууукт'!M58="не указано","",IF('оригинальный продууукт'!M58="переезды около 300 км ",6,"глянь"))</f>
        <v/>
      </c>
      <c r="U59">
        <v>1</v>
      </c>
      <c r="V59">
        <v>0</v>
      </c>
      <c r="X59">
        <f>IF(ISNUMBER(SEARCH(правки!X$2,'оригинальный продууукт'!$Q58)),1,0)</f>
        <v>0</v>
      </c>
      <c r="Y59">
        <f>IF(ISNUMBER(SEARCH(правки!Y$2,'оригинальный продууукт'!$Q58)),1,0)</f>
        <v>0</v>
      </c>
      <c r="Z59">
        <f>IF(ISNUMBER(SEARCH(правки!Z$2,'оригинальный продууукт'!$Q58)),1,0)</f>
        <v>1</v>
      </c>
      <c r="AB59">
        <f>IF(ISNUMBER(SEARCH(правки!AB$2,'оригинальный продууукт'!$S58)),0,1)</f>
        <v>0</v>
      </c>
      <c r="AC59">
        <f>IF(ISNUMBER(SEARCH(правки!AC$2,'оригинальный продууукт'!$S58)),0,1)</f>
        <v>0</v>
      </c>
      <c r="AD59">
        <f>IF(ISNUMBER(SEARCH(правки!AD$2,'оригинальный продууукт'!$S58)),0,1)</f>
        <v>0</v>
      </c>
      <c r="AE59">
        <v>0</v>
      </c>
      <c r="AF59" s="8">
        <v>0</v>
      </c>
      <c r="AG59">
        <f>IF('оригинальный продууукт'!$U58="нет",0,1)</f>
        <v>0</v>
      </c>
      <c r="AH59">
        <v>6</v>
      </c>
      <c r="AI59">
        <v>0</v>
      </c>
      <c r="AJ59">
        <v>0</v>
      </c>
      <c r="AK59">
        <v>1</v>
      </c>
      <c r="AL59">
        <f>IF('оригинальный продууукт'!$W58="",0,1)</f>
        <v>0</v>
      </c>
      <c r="AM59">
        <f>IF('оригинальный продууукт'!$X58="",0,1)</f>
        <v>0</v>
      </c>
    </row>
    <row r="60" spans="1:39" x14ac:dyDescent="0.25">
      <c r="A60" s="5">
        <f>'оригинальный продууукт'!B59</f>
        <v>183</v>
      </c>
      <c r="B60" s="6" t="str">
        <f>IF(MID('оригинальный продууукт'!C59,1,1)="б", 'оригинальный продууукт'!C59,MID('оригинальный продууукт'!C59,1,1))</f>
        <v>1</v>
      </c>
      <c r="C60" s="7">
        <f t="shared" si="0"/>
        <v>0</v>
      </c>
      <c r="D60" s="5">
        <f>'оригинальный продууукт'!Z59</f>
        <v>0</v>
      </c>
      <c r="E60">
        <f>IF(ISNUMBER(SEARCH(правки!E$2,'оригинальный продууукт'!$H59)),1,0)</f>
        <v>1</v>
      </c>
      <c r="F60">
        <f>IF(ISNUMBER(SEARCH(правки!F$2,'оригинальный продууукт'!$H59)),1,0)</f>
        <v>1</v>
      </c>
      <c r="G60">
        <f>IF(ISNUMBER(SEARCH(правки!G$2,'оригинальный продууукт'!$H59)),1,0)</f>
        <v>0</v>
      </c>
      <c r="H60">
        <f>IF(ISNUMBER(SEARCH(правки!H$2,'оригинальный продууукт'!$H59)),1,0)</f>
        <v>0</v>
      </c>
      <c r="I60">
        <f>IF(ISNUMBER(SEARCH(правки!I$2,'оригинальный продууукт'!$H59)),1,0)</f>
        <v>0</v>
      </c>
      <c r="J60">
        <f>IF(ISNUMBER(SEARCH(правки!J$2,'оригинальный продууукт'!$H59)),1,0)</f>
        <v>0</v>
      </c>
      <c r="K60">
        <f>IF('оригинальный продууукт'!I59="Без физических нагрузок!",0,IF('оригинальный продууукт'!I59="пешие прогулки",1,IF('оригинальный продууукт'!I59="Активный",2,IF('оригинальный продууукт'!I59="экстримальный",3,""))))</f>
        <v>1</v>
      </c>
      <c r="N60">
        <f>IF(ISNUMBER(SEARCH(правки!N$2,'оригинальный продууукт'!$L59)),1,0)</f>
        <v>0</v>
      </c>
      <c r="O60">
        <f>IF(ISNUMBER(SEARCH(правки!O$2,'оригинальный продууукт'!$L59)),1,0)</f>
        <v>0</v>
      </c>
      <c r="P60">
        <f>IF(ISNUMBER(SEARCH(правки!P$2,'оригинальный продууукт'!$L59)),1,0)</f>
        <v>1</v>
      </c>
      <c r="Q60">
        <f>IF(ISNUMBER(SEARCH(правки!Q$2,'оригинальный продууукт'!$L59)),1,0)</f>
        <v>0</v>
      </c>
      <c r="R60">
        <f>IF(ISNUMBER(SEARCH(правки!R$2,'оригинальный продууукт'!$L59)),1,0)</f>
        <v>0</v>
      </c>
      <c r="S60">
        <f>IF(ISNUMBER(SEARCH(правки!S$2,'оригинальный продууукт'!$L59)),1,0)</f>
        <v>0</v>
      </c>
      <c r="T60" t="str">
        <f>IF('оригинальный продууукт'!M59="не указано","",IF('оригинальный продууукт'!M59="переезды около 300 км ",6,"глянь"))</f>
        <v/>
      </c>
      <c r="U60">
        <v>1</v>
      </c>
      <c r="V60">
        <v>0</v>
      </c>
      <c r="X60">
        <f>IF(ISNUMBER(SEARCH(правки!X$2,'оригинальный продууукт'!$Q59)),1,0)</f>
        <v>0</v>
      </c>
      <c r="Y60">
        <f>IF(ISNUMBER(SEARCH(правки!Y$2,'оригинальный продууукт'!$Q59)),1,0)</f>
        <v>1</v>
      </c>
      <c r="Z60">
        <f>IF(ISNUMBER(SEARCH(правки!Z$2,'оригинальный продууукт'!$Q59)),1,0)</f>
        <v>1</v>
      </c>
      <c r="AB60">
        <f>IF(ISNUMBER(SEARCH(правки!AB$2,'оригинальный продууукт'!$S59)),0,1)</f>
        <v>0</v>
      </c>
      <c r="AC60">
        <f>IF(ISNUMBER(SEARCH(правки!AC$2,'оригинальный продууукт'!$S59)),0,1)</f>
        <v>0</v>
      </c>
      <c r="AD60">
        <f>IF(ISNUMBER(SEARCH(правки!AD$2,'оригинальный продууукт'!$S59)),0,1)</f>
        <v>0</v>
      </c>
      <c r="AE60">
        <v>0</v>
      </c>
      <c r="AF60" s="8">
        <v>0</v>
      </c>
      <c r="AG60">
        <f>IF('оригинальный продууукт'!$U59="нет",0,1)</f>
        <v>0</v>
      </c>
      <c r="AH60">
        <v>3</v>
      </c>
      <c r="AI60">
        <v>1</v>
      </c>
      <c r="AJ60">
        <v>0</v>
      </c>
      <c r="AK60">
        <v>1</v>
      </c>
      <c r="AL60">
        <f>IF('оригинальный продууукт'!$W59="",0,1)</f>
        <v>0</v>
      </c>
      <c r="AM60">
        <f>IF('оригинальный продууукт'!$X59="",0,1)</f>
        <v>0</v>
      </c>
    </row>
    <row r="61" spans="1:39" x14ac:dyDescent="0.25">
      <c r="A61" s="5">
        <f>'оригинальный продууукт'!B60</f>
        <v>184</v>
      </c>
      <c r="B61" s="6" t="str">
        <f>IF(MID('оригинальный продууукт'!C60,1,1)="б", 'оригинальный продууукт'!C60,MID('оригинальный продууукт'!C60,1,1))</f>
        <v>1</v>
      </c>
      <c r="C61" s="7">
        <f t="shared" si="0"/>
        <v>0</v>
      </c>
      <c r="D61" s="5">
        <f>'оригинальный продууукт'!Z60</f>
        <v>0</v>
      </c>
      <c r="E61">
        <f>IF(ISNUMBER(SEARCH(правки!E$2,'оригинальный продууукт'!$H60)),1,0)</f>
        <v>1</v>
      </c>
      <c r="F61">
        <f>IF(ISNUMBER(SEARCH(правки!F$2,'оригинальный продууукт'!$H60)),1,0)</f>
        <v>1</v>
      </c>
      <c r="G61">
        <f>IF(ISNUMBER(SEARCH(правки!G$2,'оригинальный продууукт'!$H60)),1,0)</f>
        <v>0</v>
      </c>
      <c r="H61">
        <f>IF(ISNUMBER(SEARCH(правки!H$2,'оригинальный продууукт'!$H60)),1,0)</f>
        <v>0</v>
      </c>
      <c r="I61">
        <f>IF(ISNUMBER(SEARCH(правки!I$2,'оригинальный продууукт'!$H60)),1,0)</f>
        <v>0</v>
      </c>
      <c r="J61">
        <f>IF(ISNUMBER(SEARCH(правки!J$2,'оригинальный продууукт'!$H60)),1,0)</f>
        <v>0</v>
      </c>
      <c r="K61">
        <f>IF('оригинальный продууукт'!I60="Без физических нагрузок!",0,IF('оригинальный продууукт'!I60="пешие прогулки",1,IF('оригинальный продууукт'!I60="Активный",2,IF('оригинальный продууукт'!I60="экстримальный",3,""))))</f>
        <v>1</v>
      </c>
      <c r="N61">
        <f>IF(ISNUMBER(SEARCH(правки!N$2,'оригинальный продууукт'!$L60)),1,0)</f>
        <v>0</v>
      </c>
      <c r="O61">
        <f>IF(ISNUMBER(SEARCH(правки!O$2,'оригинальный продууукт'!$L60)),1,0)</f>
        <v>1</v>
      </c>
      <c r="P61">
        <f>IF(ISNUMBER(SEARCH(правки!P$2,'оригинальный продууукт'!$L60)),1,0)</f>
        <v>0</v>
      </c>
      <c r="Q61">
        <f>IF(ISNUMBER(SEARCH(правки!Q$2,'оригинальный продууукт'!$L60)),1,0)</f>
        <v>0</v>
      </c>
      <c r="R61">
        <f>IF(ISNUMBER(SEARCH(правки!R$2,'оригинальный продууукт'!$L60)),1,0)</f>
        <v>0</v>
      </c>
      <c r="S61">
        <f>IF(ISNUMBER(SEARCH(правки!S$2,'оригинальный продууукт'!$L60)),1,0)</f>
        <v>0</v>
      </c>
      <c r="T61" t="str">
        <f>IF('оригинальный продууукт'!M60="не указано","",IF('оригинальный продууукт'!M60="переезды около 300 км ",6,"глянь"))</f>
        <v/>
      </c>
      <c r="U61">
        <v>1</v>
      </c>
      <c r="V61">
        <v>0</v>
      </c>
      <c r="X61">
        <f>IF(ISNUMBER(SEARCH(правки!X$2,'оригинальный продууукт'!$Q60)),1,0)</f>
        <v>0</v>
      </c>
      <c r="Y61">
        <f>IF(ISNUMBER(SEARCH(правки!Y$2,'оригинальный продууукт'!$Q60)),1,0)</f>
        <v>0</v>
      </c>
      <c r="Z61">
        <f>IF(ISNUMBER(SEARCH(правки!Z$2,'оригинальный продууукт'!$Q60)),1,0)</f>
        <v>1</v>
      </c>
      <c r="AB61">
        <f>IF(ISNUMBER(SEARCH(правки!AB$2,'оригинальный продууукт'!$S60)),0,1)</f>
        <v>0</v>
      </c>
      <c r="AC61">
        <f>IF(ISNUMBER(SEARCH(правки!AC$2,'оригинальный продууукт'!$S60)),0,1)</f>
        <v>0</v>
      </c>
      <c r="AD61">
        <f>IF(ISNUMBER(SEARCH(правки!AD$2,'оригинальный продууукт'!$S60)),0,1)</f>
        <v>0</v>
      </c>
      <c r="AE61">
        <v>7</v>
      </c>
      <c r="AF61" s="8">
        <v>0</v>
      </c>
      <c r="AG61">
        <f>IF('оригинальный продууукт'!$U60="нет",0,1)</f>
        <v>0</v>
      </c>
      <c r="AH61">
        <v>4</v>
      </c>
      <c r="AI61">
        <v>0</v>
      </c>
      <c r="AJ61">
        <v>0</v>
      </c>
      <c r="AK61">
        <v>0</v>
      </c>
      <c r="AL61">
        <f>IF('оригинальный продууукт'!$W60="",0,1)</f>
        <v>0</v>
      </c>
      <c r="AM61">
        <f>IF('оригинальный продууукт'!$X60="",0,1)</f>
        <v>0</v>
      </c>
    </row>
    <row r="62" spans="1:39" x14ac:dyDescent="0.25">
      <c r="A62" s="5">
        <f>'оригинальный продууукт'!B61</f>
        <v>190</v>
      </c>
      <c r="B62" s="6" t="str">
        <f>IF(MID('оригинальный продууукт'!C61,1,1)="б", 'оригинальный продууукт'!C61,MID('оригинальный продууукт'!C61,1,1))</f>
        <v>1</v>
      </c>
      <c r="C62" s="7">
        <f t="shared" si="0"/>
        <v>0</v>
      </c>
      <c r="D62" s="5">
        <f>'оригинальный продууукт'!Z61</f>
        <v>0</v>
      </c>
      <c r="E62">
        <f>IF(ISNUMBER(SEARCH(правки!E$2,'оригинальный продууукт'!$H61)),1,0)</f>
        <v>1</v>
      </c>
      <c r="F62">
        <f>IF(ISNUMBER(SEARCH(правки!F$2,'оригинальный продууукт'!$H61)),1,0)</f>
        <v>1</v>
      </c>
      <c r="G62">
        <f>IF(ISNUMBER(SEARCH(правки!G$2,'оригинальный продууукт'!$H61)),1,0)</f>
        <v>0</v>
      </c>
      <c r="H62">
        <f>IF(ISNUMBER(SEARCH(правки!H$2,'оригинальный продууукт'!$H61)),1,0)</f>
        <v>0</v>
      </c>
      <c r="I62">
        <f>IF(ISNUMBER(SEARCH(правки!I$2,'оригинальный продууукт'!$H61)),1,0)</f>
        <v>0</v>
      </c>
      <c r="J62">
        <f>IF(ISNUMBER(SEARCH(правки!J$2,'оригинальный продууукт'!$H61)),1,0)</f>
        <v>0</v>
      </c>
      <c r="K62">
        <f>IF('оригинальный продууукт'!I61="Без физических нагрузок!",0,IF('оригинальный продууукт'!I61="пешие прогулки",1,IF('оригинальный продууукт'!I61="Активный",2,IF('оригинальный продууукт'!I61="экстримальный",3,""))))</f>
        <v>1</v>
      </c>
      <c r="N62">
        <f>IF(ISNUMBER(SEARCH(правки!N$2,'оригинальный продууукт'!$L61)),1,0)</f>
        <v>1</v>
      </c>
      <c r="O62">
        <f>IF(ISNUMBER(SEARCH(правки!O$2,'оригинальный продууукт'!$L61)),1,0)</f>
        <v>1</v>
      </c>
      <c r="P62">
        <f>IF(ISNUMBER(SEARCH(правки!P$2,'оригинальный продууукт'!$L61)),1,0)</f>
        <v>0</v>
      </c>
      <c r="Q62">
        <f>IF(ISNUMBER(SEARCH(правки!Q$2,'оригинальный продууукт'!$L61)),1,0)</f>
        <v>0</v>
      </c>
      <c r="R62">
        <f>IF(ISNUMBER(SEARCH(правки!R$2,'оригинальный продууукт'!$L61)),1,0)</f>
        <v>0</v>
      </c>
      <c r="S62">
        <f>IF(ISNUMBER(SEARCH(правки!S$2,'оригинальный продууукт'!$L61)),1,0)</f>
        <v>0</v>
      </c>
      <c r="T62" t="str">
        <f>IF('оригинальный продууукт'!M61="не указано","",IF('оригинальный продууукт'!M61="переезды около 300 км ",6,"глянь"))</f>
        <v/>
      </c>
      <c r="U62">
        <v>1</v>
      </c>
      <c r="V62">
        <v>0</v>
      </c>
      <c r="X62">
        <f>IF(ISNUMBER(SEARCH(правки!X$2,'оригинальный продууукт'!$Q61)),1,0)</f>
        <v>0</v>
      </c>
      <c r="Y62">
        <f>IF(ISNUMBER(SEARCH(правки!Y$2,'оригинальный продууукт'!$Q61)),1,0)</f>
        <v>0</v>
      </c>
      <c r="Z62">
        <f>IF(ISNUMBER(SEARCH(правки!Z$2,'оригинальный продууукт'!$Q61)),1,0)</f>
        <v>1</v>
      </c>
      <c r="AB62">
        <f>IF(ISNUMBER(SEARCH(правки!AB$2,'оригинальный продууукт'!$S61)),0,1)</f>
        <v>0</v>
      </c>
      <c r="AC62">
        <f>IF(ISNUMBER(SEARCH(правки!AC$2,'оригинальный продууукт'!$S61)),0,1)</f>
        <v>0</v>
      </c>
      <c r="AD62">
        <f>IF(ISNUMBER(SEARCH(правки!AD$2,'оригинальный продууукт'!$S61)),0,1)</f>
        <v>0</v>
      </c>
      <c r="AE62">
        <v>7</v>
      </c>
      <c r="AF62" s="8">
        <v>0</v>
      </c>
      <c r="AG62">
        <f>IF('оригинальный продууукт'!$U61="нет",0,1)</f>
        <v>0</v>
      </c>
      <c r="AH62">
        <v>4</v>
      </c>
      <c r="AI62">
        <v>0</v>
      </c>
      <c r="AJ62">
        <v>0</v>
      </c>
      <c r="AK62">
        <v>0</v>
      </c>
      <c r="AL62">
        <f>IF('оригинальный продууукт'!$W61="",0,1)</f>
        <v>0</v>
      </c>
      <c r="AM62">
        <f>IF('оригинальный продууукт'!$X61="",0,1)</f>
        <v>0</v>
      </c>
    </row>
    <row r="63" spans="1:39" x14ac:dyDescent="0.25">
      <c r="A63" s="5">
        <f>'оригинальный продууукт'!B62</f>
        <v>198</v>
      </c>
      <c r="B63" s="6" t="str">
        <f>IF(MID('оригинальный продууукт'!C62,1,1)="б", 'оригинальный продууукт'!C62,MID('оригинальный продууукт'!C62,1,1))</f>
        <v>1</v>
      </c>
      <c r="C63" s="7">
        <f t="shared" si="0"/>
        <v>0</v>
      </c>
      <c r="D63" s="5">
        <f>'оригинальный продууукт'!Z62</f>
        <v>0</v>
      </c>
      <c r="E63">
        <f>IF(ISNUMBER(SEARCH(правки!E$2,'оригинальный продууукт'!$H62)),1,0)</f>
        <v>1</v>
      </c>
      <c r="F63">
        <f>IF(ISNUMBER(SEARCH(правки!F$2,'оригинальный продууукт'!$H62)),1,0)</f>
        <v>1</v>
      </c>
      <c r="G63">
        <f>IF(ISNUMBER(SEARCH(правки!G$2,'оригинальный продууукт'!$H62)),1,0)</f>
        <v>0</v>
      </c>
      <c r="H63">
        <f>IF(ISNUMBER(SEARCH(правки!H$2,'оригинальный продууукт'!$H62)),1,0)</f>
        <v>0</v>
      </c>
      <c r="I63">
        <f>IF(ISNUMBER(SEARCH(правки!I$2,'оригинальный продууукт'!$H62)),1,0)</f>
        <v>0</v>
      </c>
      <c r="J63">
        <f>IF(ISNUMBER(SEARCH(правки!J$2,'оригинальный продууукт'!$H62)),1,0)</f>
        <v>0</v>
      </c>
      <c r="K63">
        <f>IF('оригинальный продууукт'!I62="Без физических нагрузок!",0,IF('оригинальный продууукт'!I62="пешие прогулки",1,IF('оригинальный продууукт'!I62="Активный",2,IF('оригинальный продууукт'!I62="экстримальный",3,""))))</f>
        <v>1</v>
      </c>
      <c r="N63">
        <f>IF(ISNUMBER(SEARCH(правки!N$2,'оригинальный продууукт'!$L62)),1,0)</f>
        <v>0</v>
      </c>
      <c r="O63">
        <f>IF(ISNUMBER(SEARCH(правки!O$2,'оригинальный продууукт'!$L62)),1,0)</f>
        <v>0</v>
      </c>
      <c r="P63">
        <f>IF(ISNUMBER(SEARCH(правки!P$2,'оригинальный продууукт'!$L62)),1,0)</f>
        <v>0</v>
      </c>
      <c r="Q63">
        <f>IF(ISNUMBER(SEARCH(правки!Q$2,'оригинальный продууукт'!$L62)),1,0)</f>
        <v>0</v>
      </c>
      <c r="R63">
        <f>IF(ISNUMBER(SEARCH(правки!R$2,'оригинальный продууукт'!$L62)),1,0)</f>
        <v>0</v>
      </c>
      <c r="S63">
        <f>IF(ISNUMBER(SEARCH(правки!S$2,'оригинальный продууукт'!$L62)),1,0)</f>
        <v>1</v>
      </c>
      <c r="T63" t="str">
        <f>IF('оригинальный продууукт'!M62="не указано","",IF('оригинальный продууукт'!M62="переезды около 300 км ",6,"глянь"))</f>
        <v/>
      </c>
      <c r="U63">
        <v>1</v>
      </c>
      <c r="V63">
        <v>0</v>
      </c>
      <c r="X63">
        <f>IF(ISNUMBER(SEARCH(правки!X$2,'оригинальный продууукт'!$Q62)),1,0)</f>
        <v>0</v>
      </c>
      <c r="Y63">
        <f>IF(ISNUMBER(SEARCH(правки!Y$2,'оригинальный продууукт'!$Q62)),1,0)</f>
        <v>0</v>
      </c>
      <c r="Z63">
        <f>IF(ISNUMBER(SEARCH(правки!Z$2,'оригинальный продууукт'!$Q62)),1,0)</f>
        <v>1</v>
      </c>
      <c r="AB63">
        <f>IF(ISNUMBER(SEARCH(правки!AB$2,'оригинальный продууукт'!$S62)),0,1)</f>
        <v>0</v>
      </c>
      <c r="AC63">
        <f>IF(ISNUMBER(SEARCH(правки!AC$2,'оригинальный продууукт'!$S62)),0,1)</f>
        <v>0</v>
      </c>
      <c r="AD63">
        <f>IF(ISNUMBER(SEARCH(правки!AD$2,'оригинальный продууукт'!$S62)),0,1)</f>
        <v>0</v>
      </c>
      <c r="AE63">
        <v>6</v>
      </c>
      <c r="AF63" s="8">
        <v>0</v>
      </c>
      <c r="AG63">
        <f>IF('оригинальный продууукт'!$U62="нет",0,1)</f>
        <v>0</v>
      </c>
      <c r="AH63">
        <v>2</v>
      </c>
      <c r="AI63">
        <v>1</v>
      </c>
      <c r="AJ63">
        <v>0</v>
      </c>
      <c r="AK63">
        <v>0</v>
      </c>
      <c r="AL63">
        <f>IF('оригинальный продууукт'!$W62="",0,1)</f>
        <v>0</v>
      </c>
      <c r="AM63">
        <f>IF('оригинальный продууукт'!$X62="",0,1)</f>
        <v>0</v>
      </c>
    </row>
    <row r="64" spans="1:39" x14ac:dyDescent="0.25">
      <c r="A64" s="5">
        <f>'оригинальный продууукт'!B63</f>
        <v>201</v>
      </c>
      <c r="B64" s="6" t="str">
        <f>IF(MID('оригинальный продууукт'!C63,1,1)="б", 'оригинальный продууукт'!C63,MID('оригинальный продууукт'!C63,1,1))</f>
        <v>2</v>
      </c>
      <c r="C64" s="7">
        <f t="shared" si="0"/>
        <v>1</v>
      </c>
      <c r="D64" s="5">
        <f>'оригинальный продууукт'!Z63</f>
        <v>1</v>
      </c>
      <c r="E64">
        <f>IF(ISNUMBER(SEARCH(правки!E$2,'оригинальный продууукт'!$H63)),1,0)</f>
        <v>1</v>
      </c>
      <c r="F64">
        <f>IF(ISNUMBER(SEARCH(правки!F$2,'оригинальный продууукт'!$H63)),1,0)</f>
        <v>1</v>
      </c>
      <c r="G64">
        <f>IF(ISNUMBER(SEARCH(правки!G$2,'оригинальный продууукт'!$H63)),1,0)</f>
        <v>0</v>
      </c>
      <c r="H64">
        <f>IF(ISNUMBER(SEARCH(правки!H$2,'оригинальный продууукт'!$H63)),1,0)</f>
        <v>0</v>
      </c>
      <c r="I64">
        <f>IF(ISNUMBER(SEARCH(правки!I$2,'оригинальный продууукт'!$H63)),1,0)</f>
        <v>0</v>
      </c>
      <c r="J64">
        <f>IF(ISNUMBER(SEARCH(правки!J$2,'оригинальный продууукт'!$H63)),1,0)</f>
        <v>0</v>
      </c>
      <c r="K64">
        <f>IF('оригинальный продууукт'!I63="Без физических нагрузок!",0,IF('оригинальный продууукт'!I63="пешие прогулки",1,IF('оригинальный продууукт'!I63="Активный",2,IF('оригинальный продууукт'!I63="экстримальный",3,""))))</f>
        <v>1</v>
      </c>
      <c r="N64">
        <f>IF(ISNUMBER(SEARCH(правки!N$2,'оригинальный продууукт'!$L63)),1,0)</f>
        <v>1</v>
      </c>
      <c r="O64">
        <f>IF(ISNUMBER(SEARCH(правки!O$2,'оригинальный продууукт'!$L63)),1,0)</f>
        <v>0</v>
      </c>
      <c r="P64">
        <f>IF(ISNUMBER(SEARCH(правки!P$2,'оригинальный продууукт'!$L63)),1,0)</f>
        <v>0</v>
      </c>
      <c r="Q64">
        <f>IF(ISNUMBER(SEARCH(правки!Q$2,'оригинальный продууукт'!$L63)),1,0)</f>
        <v>0</v>
      </c>
      <c r="R64">
        <f>IF(ISNUMBER(SEARCH(правки!R$2,'оригинальный продууукт'!$L63)),1,0)</f>
        <v>0</v>
      </c>
      <c r="S64">
        <f>IF(ISNUMBER(SEARCH(правки!S$2,'оригинальный продууукт'!$L63)),1,0)</f>
        <v>0</v>
      </c>
      <c r="T64" t="str">
        <f>IF('оригинальный продууукт'!M63="не указано","",IF('оригинальный продууукт'!M63="переезды около 300 км ",6,"глянь"))</f>
        <v/>
      </c>
      <c r="U64">
        <v>1</v>
      </c>
      <c r="V64">
        <v>0</v>
      </c>
      <c r="X64">
        <f>IF(ISNUMBER(SEARCH(правки!X$2,'оригинальный продууукт'!$Q63)),1,0)</f>
        <v>1</v>
      </c>
      <c r="Y64">
        <f>IF(ISNUMBER(SEARCH(правки!Y$2,'оригинальный продууукт'!$Q63)),1,0)</f>
        <v>0</v>
      </c>
      <c r="Z64">
        <f>IF(ISNUMBER(SEARCH(правки!Z$2,'оригинальный продууукт'!$Q63)),1,0)</f>
        <v>1</v>
      </c>
      <c r="AB64">
        <f>IF(ISNUMBER(SEARCH(правки!AB$2,'оригинальный продууукт'!$S63)),0,1)</f>
        <v>0</v>
      </c>
      <c r="AC64">
        <f>IF(ISNUMBER(SEARCH(правки!AC$2,'оригинальный продууукт'!$S63)),0,1)</f>
        <v>0</v>
      </c>
      <c r="AD64">
        <f>IF(ISNUMBER(SEARCH(правки!AD$2,'оригинальный продууукт'!$S63)),0,1)</f>
        <v>1</v>
      </c>
      <c r="AE64">
        <v>5</v>
      </c>
      <c r="AF64" s="8">
        <v>0</v>
      </c>
      <c r="AG64">
        <f>IF('оригинальный продууукт'!$U63="нет",0,1)</f>
        <v>0</v>
      </c>
      <c r="AH64">
        <v>2</v>
      </c>
      <c r="AI64">
        <v>0</v>
      </c>
      <c r="AJ64">
        <v>0</v>
      </c>
      <c r="AK64">
        <v>0</v>
      </c>
      <c r="AL64">
        <f>IF('оригинальный продууукт'!$W63="",0,1)</f>
        <v>0</v>
      </c>
      <c r="AM64">
        <f>IF('оригинальный продууукт'!$X63="",0,1)</f>
        <v>0</v>
      </c>
    </row>
    <row r="65" spans="1:39" x14ac:dyDescent="0.25">
      <c r="A65" s="5">
        <f>'оригинальный продууукт'!B64</f>
        <v>202</v>
      </c>
      <c r="B65" s="6" t="str">
        <f>IF(MID('оригинальный продууукт'!C64,1,1)="б", 'оригинальный продууукт'!C64,MID('оригинальный продууукт'!C64,1,1))</f>
        <v>1</v>
      </c>
      <c r="C65" s="7">
        <f t="shared" si="0"/>
        <v>0</v>
      </c>
      <c r="D65" s="5">
        <f>'оригинальный продууукт'!Z64</f>
        <v>0</v>
      </c>
      <c r="E65">
        <f>IF(ISNUMBER(SEARCH(правки!E$2,'оригинальный продууукт'!$H64)),1,0)</f>
        <v>0</v>
      </c>
      <c r="F65">
        <f>IF(ISNUMBER(SEARCH(правки!F$2,'оригинальный продууукт'!$H64)),1,0)</f>
        <v>0</v>
      </c>
      <c r="G65">
        <f>IF(ISNUMBER(SEARCH(правки!G$2,'оригинальный продууукт'!$H64)),1,0)</f>
        <v>1</v>
      </c>
      <c r="H65">
        <f>IF(ISNUMBER(SEARCH(правки!H$2,'оригинальный продууукт'!$H64)),1,0)</f>
        <v>0</v>
      </c>
      <c r="I65">
        <f>IF(ISNUMBER(SEARCH(правки!I$2,'оригинальный продууукт'!$H64)),1,0)</f>
        <v>0</v>
      </c>
      <c r="J65">
        <f>IF(ISNUMBER(SEARCH(правки!J$2,'оригинальный продууукт'!$H64)),1,0)</f>
        <v>1</v>
      </c>
      <c r="K65">
        <f>IF('оригинальный продууукт'!I64="Без физических нагрузок!",0,IF('оригинальный продууукт'!I64="пешие прогулки",1,IF('оригинальный продууукт'!I64="Активный",2,IF('оригинальный продууукт'!I64="экстримальный",3,""))))</f>
        <v>1</v>
      </c>
      <c r="N65">
        <f>IF(ISNUMBER(SEARCH(правки!N$2,'оригинальный продууукт'!$L64)),1,0)</f>
        <v>0</v>
      </c>
      <c r="O65">
        <f>IF(ISNUMBER(SEARCH(правки!O$2,'оригинальный продууукт'!$L64)),1,0)</f>
        <v>0</v>
      </c>
      <c r="P65">
        <f>IF(ISNUMBER(SEARCH(правки!P$2,'оригинальный продууукт'!$L64)),1,0)</f>
        <v>0</v>
      </c>
      <c r="Q65">
        <f>IF(ISNUMBER(SEARCH(правки!Q$2,'оригинальный продууукт'!$L64)),1,0)</f>
        <v>0</v>
      </c>
      <c r="R65">
        <f>IF(ISNUMBER(SEARCH(правки!R$2,'оригинальный продууукт'!$L64)),1,0)</f>
        <v>0</v>
      </c>
      <c r="S65">
        <f>IF(ISNUMBER(SEARCH(правки!S$2,'оригинальный продууукт'!$L64)),1,0)</f>
        <v>1</v>
      </c>
      <c r="T65" t="str">
        <f>IF('оригинальный продууукт'!M64="не указано","",IF('оригинальный продууукт'!M64="переезды около 300 км ",6,"глянь"))</f>
        <v/>
      </c>
      <c r="U65">
        <v>1</v>
      </c>
      <c r="V65">
        <v>0</v>
      </c>
      <c r="X65">
        <f>IF(ISNUMBER(SEARCH(правки!X$2,'оригинальный продууукт'!$Q64)),1,0)</f>
        <v>0</v>
      </c>
      <c r="Y65">
        <f>IF(ISNUMBER(SEARCH(правки!Y$2,'оригинальный продууукт'!$Q64)),1,0)</f>
        <v>0</v>
      </c>
      <c r="Z65">
        <f>IF(ISNUMBER(SEARCH(правки!Z$2,'оригинальный продууукт'!$Q64)),1,0)</f>
        <v>1</v>
      </c>
      <c r="AB65">
        <f>IF(ISNUMBER(SEARCH(правки!AB$2,'оригинальный продууукт'!$S64)),0,1)</f>
        <v>0</v>
      </c>
      <c r="AC65">
        <f>IF(ISNUMBER(SEARCH(правки!AC$2,'оригинальный продууукт'!$S64)),0,1)</f>
        <v>0</v>
      </c>
      <c r="AD65">
        <f>IF(ISNUMBER(SEARCH(правки!AD$2,'оригинальный продууукт'!$S64)),0,1)</f>
        <v>0</v>
      </c>
      <c r="AE65">
        <v>5</v>
      </c>
      <c r="AF65" s="8">
        <v>0</v>
      </c>
      <c r="AG65">
        <f>IF('оригинальный продууукт'!$U64="нет",0,1)</f>
        <v>0</v>
      </c>
      <c r="AH65">
        <v>0</v>
      </c>
      <c r="AI65">
        <v>1</v>
      </c>
      <c r="AJ65">
        <v>0</v>
      </c>
      <c r="AK65">
        <v>0</v>
      </c>
      <c r="AL65">
        <f>IF('оригинальный продууукт'!$W64="",0,1)</f>
        <v>0</v>
      </c>
      <c r="AM65">
        <f>IF('оригинальный продууукт'!$X64="",0,1)</f>
        <v>0</v>
      </c>
    </row>
    <row r="66" spans="1:39" x14ac:dyDescent="0.25">
      <c r="A66" s="5">
        <f>'оригинальный продууукт'!B65</f>
        <v>203</v>
      </c>
      <c r="B66" s="6" t="str">
        <f>IF(MID('оригинальный продууукт'!C65,1,1)="б", 'оригинальный продууукт'!C65,MID('оригинальный продууукт'!C65,1,1))</f>
        <v>3</v>
      </c>
      <c r="C66" s="7">
        <f t="shared" si="0"/>
        <v>2</v>
      </c>
      <c r="D66" s="5">
        <f>'оригинальный продууукт'!Z65</f>
        <v>1</v>
      </c>
      <c r="E66">
        <f>IF(ISNUMBER(SEARCH(правки!E$2,'оригинальный продууукт'!$H65)),1,0)</f>
        <v>1</v>
      </c>
      <c r="F66">
        <f>IF(ISNUMBER(SEARCH(правки!F$2,'оригинальный продууукт'!$H65)),1,0)</f>
        <v>1</v>
      </c>
      <c r="G66">
        <f>IF(ISNUMBER(SEARCH(правки!G$2,'оригинальный продууукт'!$H65)),1,0)</f>
        <v>0</v>
      </c>
      <c r="H66">
        <f>IF(ISNUMBER(SEARCH(правки!H$2,'оригинальный продууукт'!$H65)),1,0)</f>
        <v>0</v>
      </c>
      <c r="I66">
        <f>IF(ISNUMBER(SEARCH(правки!I$2,'оригинальный продууукт'!$H65)),1,0)</f>
        <v>0</v>
      </c>
      <c r="J66">
        <f>IF(ISNUMBER(SEARCH(правки!J$2,'оригинальный продууукт'!$H65)),1,0)</f>
        <v>0</v>
      </c>
      <c r="K66">
        <f>IF('оригинальный продууукт'!I65="Без физических нагрузок!",0,IF('оригинальный продууукт'!I65="пешие прогулки",1,IF('оригинальный продууукт'!I65="Активный",2,IF('оригинальный продууукт'!I65="экстримальный",3,""))))</f>
        <v>1</v>
      </c>
      <c r="N66">
        <f>IF(ISNUMBER(SEARCH(правки!N$2,'оригинальный продууукт'!$L65)),1,0)</f>
        <v>1</v>
      </c>
      <c r="O66">
        <f>IF(ISNUMBER(SEARCH(правки!O$2,'оригинальный продууукт'!$L65)),1,0)</f>
        <v>0</v>
      </c>
      <c r="P66">
        <f>IF(ISNUMBER(SEARCH(правки!P$2,'оригинальный продууукт'!$L65)),1,0)</f>
        <v>0</v>
      </c>
      <c r="Q66">
        <f>IF(ISNUMBER(SEARCH(правки!Q$2,'оригинальный продууукт'!$L65)),1,0)</f>
        <v>0</v>
      </c>
      <c r="R66">
        <f>IF(ISNUMBER(SEARCH(правки!R$2,'оригинальный продууукт'!$L65)),1,0)</f>
        <v>0</v>
      </c>
      <c r="S66">
        <f>IF(ISNUMBER(SEARCH(правки!S$2,'оригинальный продууукт'!$L65)),1,0)</f>
        <v>0</v>
      </c>
      <c r="T66" t="str">
        <f>IF('оригинальный продууукт'!M65="не указано","",IF('оригинальный продууукт'!M65="переезды около 300 км ",6,"глянь"))</f>
        <v/>
      </c>
      <c r="U66">
        <v>1</v>
      </c>
      <c r="V66">
        <v>0</v>
      </c>
      <c r="X66">
        <f>IF(ISNUMBER(SEARCH(правки!X$2,'оригинальный продууукт'!$Q65)),1,0)</f>
        <v>1</v>
      </c>
      <c r="Y66">
        <f>IF(ISNUMBER(SEARCH(правки!Y$2,'оригинальный продууукт'!$Q65)),1,0)</f>
        <v>0</v>
      </c>
      <c r="Z66">
        <f>IF(ISNUMBER(SEARCH(правки!Z$2,'оригинальный продууукт'!$Q65)),1,0)</f>
        <v>1</v>
      </c>
      <c r="AB66">
        <f>IF(ISNUMBER(SEARCH(правки!AB$2,'оригинальный продууукт'!$S65)),0,1)</f>
        <v>0</v>
      </c>
      <c r="AC66">
        <f>IF(ISNUMBER(SEARCH(правки!AC$2,'оригинальный продууукт'!$S65)),0,1)</f>
        <v>0</v>
      </c>
      <c r="AD66">
        <f>IF(ISNUMBER(SEARCH(правки!AD$2,'оригинальный продууукт'!$S65)),0,1)</f>
        <v>1</v>
      </c>
      <c r="AE66">
        <v>0</v>
      </c>
      <c r="AF66" s="8">
        <v>0</v>
      </c>
      <c r="AG66">
        <f>IF('оригинальный продууукт'!$U65="нет",0,1)</f>
        <v>0</v>
      </c>
      <c r="AH66">
        <v>3</v>
      </c>
      <c r="AI66">
        <v>0</v>
      </c>
      <c r="AJ66">
        <v>0</v>
      </c>
      <c r="AK66">
        <v>0</v>
      </c>
      <c r="AL66">
        <f>IF('оригинальный продууукт'!$W65="",0,1)</f>
        <v>0</v>
      </c>
      <c r="AM66">
        <f>IF('оригинальный продууукт'!$X65="",0,1)</f>
        <v>0</v>
      </c>
    </row>
    <row r="67" spans="1:39" x14ac:dyDescent="0.25">
      <c r="A67" s="5">
        <f>'оригинальный продууукт'!B66</f>
        <v>204</v>
      </c>
      <c r="B67" s="6" t="str">
        <f>IF(MID('оригинальный продууукт'!C66,1,1)="б", 'оригинальный продууукт'!C66,MID('оригинальный продууукт'!C66,1,1))</f>
        <v>2</v>
      </c>
      <c r="C67" s="7">
        <f t="shared" si="0"/>
        <v>1</v>
      </c>
      <c r="D67" s="5">
        <f>'оригинальный продууукт'!Z66</f>
        <v>1</v>
      </c>
      <c r="E67">
        <f>IF(ISNUMBER(SEARCH(правки!E$2,'оригинальный продууукт'!$H66)),1,0)</f>
        <v>1</v>
      </c>
      <c r="F67">
        <f>IF(ISNUMBER(SEARCH(правки!F$2,'оригинальный продууукт'!$H66)),1,0)</f>
        <v>1</v>
      </c>
      <c r="G67">
        <f>IF(ISNUMBER(SEARCH(правки!G$2,'оригинальный продууукт'!$H66)),1,0)</f>
        <v>0</v>
      </c>
      <c r="H67">
        <f>IF(ISNUMBER(SEARCH(правки!H$2,'оригинальный продууукт'!$H66)),1,0)</f>
        <v>0</v>
      </c>
      <c r="I67">
        <f>IF(ISNUMBER(SEARCH(правки!I$2,'оригинальный продууукт'!$H66)),1,0)</f>
        <v>0</v>
      </c>
      <c r="J67">
        <f>IF(ISNUMBER(SEARCH(правки!J$2,'оригинальный продууукт'!$H66)),1,0)</f>
        <v>0</v>
      </c>
      <c r="K67">
        <f>IF('оригинальный продууукт'!I66="Без физических нагрузок!",0,IF('оригинальный продууукт'!I66="пешие прогулки",1,IF('оригинальный продууукт'!I66="Активный",2,IF('оригинальный продууукт'!I66="экстримальный",3,""))))</f>
        <v>1</v>
      </c>
      <c r="N67">
        <f>IF(ISNUMBER(SEARCH(правки!N$2,'оригинальный продууукт'!$L66)),1,0)</f>
        <v>1</v>
      </c>
      <c r="O67">
        <f>IF(ISNUMBER(SEARCH(правки!O$2,'оригинальный продууукт'!$L66)),1,0)</f>
        <v>0</v>
      </c>
      <c r="P67">
        <f>IF(ISNUMBER(SEARCH(правки!P$2,'оригинальный продууукт'!$L66)),1,0)</f>
        <v>0</v>
      </c>
      <c r="Q67">
        <f>IF(ISNUMBER(SEARCH(правки!Q$2,'оригинальный продууукт'!$L66)),1,0)</f>
        <v>0</v>
      </c>
      <c r="R67">
        <f>IF(ISNUMBER(SEARCH(правки!R$2,'оригинальный продууукт'!$L66)),1,0)</f>
        <v>0</v>
      </c>
      <c r="S67">
        <f>IF(ISNUMBER(SEARCH(правки!S$2,'оригинальный продууукт'!$L66)),1,0)</f>
        <v>0</v>
      </c>
      <c r="T67" t="str">
        <f>IF('оригинальный продууукт'!M66="не указано","",IF('оригинальный продууукт'!M66="переезды около 300 км ",6,"глянь"))</f>
        <v/>
      </c>
      <c r="U67">
        <v>1</v>
      </c>
      <c r="V67">
        <v>0</v>
      </c>
      <c r="X67">
        <f>IF(ISNUMBER(SEARCH(правки!X$2,'оригинальный продууукт'!$Q66)),1,0)</f>
        <v>1</v>
      </c>
      <c r="Y67">
        <f>IF(ISNUMBER(SEARCH(правки!Y$2,'оригинальный продууукт'!$Q66)),1,0)</f>
        <v>0</v>
      </c>
      <c r="Z67">
        <f>IF(ISNUMBER(SEARCH(правки!Z$2,'оригинальный продууукт'!$Q66)),1,0)</f>
        <v>1</v>
      </c>
      <c r="AB67">
        <f>IF(ISNUMBER(SEARCH(правки!AB$2,'оригинальный продууукт'!$S66)),0,1)</f>
        <v>0</v>
      </c>
      <c r="AC67">
        <f>IF(ISNUMBER(SEARCH(правки!AC$2,'оригинальный продууукт'!$S66)),0,1)</f>
        <v>0</v>
      </c>
      <c r="AD67">
        <f>IF(ISNUMBER(SEARCH(правки!AD$2,'оригинальный продууукт'!$S66)),0,1)</f>
        <v>1</v>
      </c>
      <c r="AE67">
        <v>0</v>
      </c>
      <c r="AF67" s="8">
        <v>0</v>
      </c>
      <c r="AG67">
        <f>IF('оригинальный продууукт'!$U66="нет",0,1)</f>
        <v>0</v>
      </c>
      <c r="AH67">
        <v>0</v>
      </c>
      <c r="AI67">
        <v>0</v>
      </c>
      <c r="AJ67">
        <v>0</v>
      </c>
      <c r="AK67">
        <v>0</v>
      </c>
      <c r="AL67">
        <f>IF('оригинальный продууукт'!$W66="",0,1)</f>
        <v>0</v>
      </c>
      <c r="AM67">
        <f>IF('оригинальный продууукт'!$X66="",0,1)</f>
        <v>0</v>
      </c>
    </row>
    <row r="68" spans="1:39" x14ac:dyDescent="0.25">
      <c r="A68" s="5">
        <f>'оригинальный продууукт'!B67</f>
        <v>205</v>
      </c>
      <c r="B68" s="6" t="str">
        <f>IF(MID('оригинальный продууукт'!C67,1,1)="б", 'оригинальный продууукт'!C67,MID('оригинальный продууукт'!C67,1,1))</f>
        <v>3</v>
      </c>
      <c r="C68" s="7">
        <f t="shared" ref="C68:C118" si="1">B68-1</f>
        <v>2</v>
      </c>
      <c r="D68" s="5">
        <f>'оригинальный продууукт'!Z67</f>
        <v>1</v>
      </c>
      <c r="E68">
        <f>IF(ISNUMBER(SEARCH(правки!E$2,'оригинальный продууукт'!$H67)),1,0)</f>
        <v>1</v>
      </c>
      <c r="F68">
        <f>IF(ISNUMBER(SEARCH(правки!F$2,'оригинальный продууукт'!$H67)),1,0)</f>
        <v>1</v>
      </c>
      <c r="G68">
        <f>IF(ISNUMBER(SEARCH(правки!G$2,'оригинальный продууукт'!$H67)),1,0)</f>
        <v>0</v>
      </c>
      <c r="H68">
        <f>IF(ISNUMBER(SEARCH(правки!H$2,'оригинальный продууукт'!$H67)),1,0)</f>
        <v>0</v>
      </c>
      <c r="I68">
        <f>IF(ISNUMBER(SEARCH(правки!I$2,'оригинальный продууукт'!$H67)),1,0)</f>
        <v>0</v>
      </c>
      <c r="J68">
        <f>IF(ISNUMBER(SEARCH(правки!J$2,'оригинальный продууукт'!$H67)),1,0)</f>
        <v>0</v>
      </c>
      <c r="K68">
        <f>IF('оригинальный продууукт'!I67="Без физических нагрузок!",0,IF('оригинальный продууукт'!I67="пешие прогулки",1,IF('оригинальный продууукт'!I67="Активный",2,IF('оригинальный продууукт'!I67="экстримальный",3,""))))</f>
        <v>1</v>
      </c>
      <c r="N68">
        <f>IF(ISNUMBER(SEARCH(правки!N$2,'оригинальный продууукт'!$L67)),1,0)</f>
        <v>1</v>
      </c>
      <c r="O68">
        <f>IF(ISNUMBER(SEARCH(правки!O$2,'оригинальный продууукт'!$L67)),1,0)</f>
        <v>0</v>
      </c>
      <c r="P68">
        <f>IF(ISNUMBER(SEARCH(правки!P$2,'оригинальный продууукт'!$L67)),1,0)</f>
        <v>0</v>
      </c>
      <c r="Q68">
        <f>IF(ISNUMBER(SEARCH(правки!Q$2,'оригинальный продууукт'!$L67)),1,0)</f>
        <v>0</v>
      </c>
      <c r="R68">
        <f>IF(ISNUMBER(SEARCH(правки!R$2,'оригинальный продууукт'!$L67)),1,0)</f>
        <v>0</v>
      </c>
      <c r="S68">
        <f>IF(ISNUMBER(SEARCH(правки!S$2,'оригинальный продууукт'!$L67)),1,0)</f>
        <v>0</v>
      </c>
      <c r="T68" t="str">
        <f>IF('оригинальный продууукт'!M67="не указано","",IF('оригинальный продууукт'!M67="переезды около 300 км ",6,"глянь"))</f>
        <v/>
      </c>
      <c r="U68">
        <v>1</v>
      </c>
      <c r="V68">
        <v>0</v>
      </c>
      <c r="X68">
        <f>IF(ISNUMBER(SEARCH(правки!X$2,'оригинальный продууукт'!$Q67)),1,0)</f>
        <v>1</v>
      </c>
      <c r="Y68">
        <f>IF(ISNUMBER(SEARCH(правки!Y$2,'оригинальный продууукт'!$Q67)),1,0)</f>
        <v>0</v>
      </c>
      <c r="Z68">
        <f>IF(ISNUMBER(SEARCH(правки!Z$2,'оригинальный продууукт'!$Q67)),1,0)</f>
        <v>1</v>
      </c>
      <c r="AB68">
        <f>IF(ISNUMBER(SEARCH(правки!AB$2,'оригинальный продууукт'!$S67)),0,1)</f>
        <v>0</v>
      </c>
      <c r="AC68">
        <f>IF(ISNUMBER(SEARCH(правки!AC$2,'оригинальный продууукт'!$S67)),0,1)</f>
        <v>0</v>
      </c>
      <c r="AD68">
        <f>IF(ISNUMBER(SEARCH(правки!AD$2,'оригинальный продууукт'!$S67)),0,1)</f>
        <v>1</v>
      </c>
      <c r="AE68">
        <v>0</v>
      </c>
      <c r="AF68" s="8">
        <v>0</v>
      </c>
      <c r="AG68">
        <f>IF('оригинальный продууукт'!$U67="нет",0,1)</f>
        <v>0</v>
      </c>
      <c r="AH68">
        <v>2</v>
      </c>
      <c r="AI68">
        <v>1</v>
      </c>
      <c r="AJ68">
        <v>0</v>
      </c>
      <c r="AK68">
        <v>0</v>
      </c>
      <c r="AL68">
        <f>IF('оригинальный продууукт'!$W67="",0,1)</f>
        <v>0</v>
      </c>
      <c r="AM68">
        <f>IF('оригинальный продууукт'!$X67="",0,1)</f>
        <v>0</v>
      </c>
    </row>
    <row r="69" spans="1:39" x14ac:dyDescent="0.25">
      <c r="A69" s="5">
        <f>'оригинальный продууукт'!B68</f>
        <v>206</v>
      </c>
      <c r="B69" s="6" t="str">
        <f>IF(MID('оригинальный продууукт'!C68,1,1)="б", 'оригинальный продууукт'!C68,MID('оригинальный продууукт'!C68,1,1))</f>
        <v>3</v>
      </c>
      <c r="C69" s="7">
        <f t="shared" si="1"/>
        <v>2</v>
      </c>
      <c r="D69" s="5">
        <f>'оригинальный продууукт'!Z68</f>
        <v>2</v>
      </c>
      <c r="E69">
        <f>IF(ISNUMBER(SEARCH(правки!E$2,'оригинальный продууукт'!$H68)),1,0)</f>
        <v>1</v>
      </c>
      <c r="F69">
        <f>IF(ISNUMBER(SEARCH(правки!F$2,'оригинальный продууукт'!$H68)),1,0)</f>
        <v>1</v>
      </c>
      <c r="G69">
        <f>IF(ISNUMBER(SEARCH(правки!G$2,'оригинальный продууукт'!$H68)),1,0)</f>
        <v>0</v>
      </c>
      <c r="H69">
        <f>IF(ISNUMBER(SEARCH(правки!H$2,'оригинальный продууукт'!$H68)),1,0)</f>
        <v>0</v>
      </c>
      <c r="I69">
        <f>IF(ISNUMBER(SEARCH(правки!I$2,'оригинальный продууукт'!$H68)),1,0)</f>
        <v>0</v>
      </c>
      <c r="J69">
        <f>IF(ISNUMBER(SEARCH(правки!J$2,'оригинальный продууукт'!$H68)),1,0)</f>
        <v>0</v>
      </c>
      <c r="K69">
        <f>IF('оригинальный продууукт'!I68="Без физических нагрузок!",0,IF('оригинальный продууукт'!I68="пешие прогулки",1,IF('оригинальный продууукт'!I68="Активный",2,IF('оригинальный продууукт'!I68="экстримальный",3,""))))</f>
        <v>1</v>
      </c>
      <c r="N69">
        <f>IF(ISNUMBER(SEARCH(правки!N$2,'оригинальный продууукт'!$L68)),1,0)</f>
        <v>1</v>
      </c>
      <c r="O69">
        <f>IF(ISNUMBER(SEARCH(правки!O$2,'оригинальный продууукт'!$L68)),1,0)</f>
        <v>0</v>
      </c>
      <c r="P69">
        <f>IF(ISNUMBER(SEARCH(правки!P$2,'оригинальный продууукт'!$L68)),1,0)</f>
        <v>0</v>
      </c>
      <c r="Q69">
        <f>IF(ISNUMBER(SEARCH(правки!Q$2,'оригинальный продууукт'!$L68)),1,0)</f>
        <v>0</v>
      </c>
      <c r="R69">
        <f>IF(ISNUMBER(SEARCH(правки!R$2,'оригинальный продууукт'!$L68)),1,0)</f>
        <v>0</v>
      </c>
      <c r="S69">
        <f>IF(ISNUMBER(SEARCH(правки!S$2,'оригинальный продууукт'!$L68)),1,0)</f>
        <v>0</v>
      </c>
      <c r="T69" t="str">
        <f>IF('оригинальный продууукт'!M68="не указано","",IF('оригинальный продууукт'!M68="переезды около 300 км ",6,"глянь"))</f>
        <v/>
      </c>
      <c r="U69">
        <v>1</v>
      </c>
      <c r="V69">
        <v>0</v>
      </c>
      <c r="X69">
        <f>IF(ISNUMBER(SEARCH(правки!X$2,'оригинальный продууукт'!$Q68)),1,0)</f>
        <v>1</v>
      </c>
      <c r="Y69">
        <f>IF(ISNUMBER(SEARCH(правки!Y$2,'оригинальный продууукт'!$Q68)),1,0)</f>
        <v>0</v>
      </c>
      <c r="Z69">
        <f>IF(ISNUMBER(SEARCH(правки!Z$2,'оригинальный продууукт'!$Q68)),1,0)</f>
        <v>1</v>
      </c>
      <c r="AB69">
        <f>IF(ISNUMBER(SEARCH(правки!AB$2,'оригинальный продууукт'!$S68)),0,1)</f>
        <v>0</v>
      </c>
      <c r="AC69">
        <f>IF(ISNUMBER(SEARCH(правки!AC$2,'оригинальный продууукт'!$S68)),0,1)</f>
        <v>0</v>
      </c>
      <c r="AD69">
        <f>IF(ISNUMBER(SEARCH(правки!AD$2,'оригинальный продууукт'!$S68)),0,1)</f>
        <v>1</v>
      </c>
      <c r="AE69">
        <v>0</v>
      </c>
      <c r="AF69" s="8">
        <v>0</v>
      </c>
      <c r="AG69">
        <f>IF('оригинальный продууукт'!$U68="нет",0,1)</f>
        <v>0</v>
      </c>
      <c r="AH69">
        <v>0</v>
      </c>
      <c r="AI69">
        <v>0</v>
      </c>
      <c r="AJ69">
        <v>0</v>
      </c>
      <c r="AK69">
        <v>0</v>
      </c>
      <c r="AL69">
        <f>IF('оригинальный продууукт'!$W68="",0,1)</f>
        <v>0</v>
      </c>
      <c r="AM69">
        <f>IF('оригинальный продууукт'!$X68="",0,1)</f>
        <v>0</v>
      </c>
    </row>
    <row r="70" spans="1:39" x14ac:dyDescent="0.25">
      <c r="A70" s="5">
        <f>'оригинальный продууукт'!B69</f>
        <v>207</v>
      </c>
      <c r="B70" s="6" t="str">
        <f>IF(MID('оригинальный продууукт'!C69,1,1)="б", 'оригинальный продууукт'!C69,MID('оригинальный продууукт'!C69,1,1))</f>
        <v>4</v>
      </c>
      <c r="C70" s="7">
        <f t="shared" si="1"/>
        <v>3</v>
      </c>
      <c r="D70" s="5">
        <f>'оригинальный продууукт'!Z69</f>
        <v>2</v>
      </c>
      <c r="E70">
        <f>IF(ISNUMBER(SEARCH(правки!E$2,'оригинальный продууукт'!$H69)),1,0)</f>
        <v>1</v>
      </c>
      <c r="F70">
        <f>IF(ISNUMBER(SEARCH(правки!F$2,'оригинальный продууукт'!$H69)),1,0)</f>
        <v>1</v>
      </c>
      <c r="G70">
        <f>IF(ISNUMBER(SEARCH(правки!G$2,'оригинальный продууукт'!$H69)),1,0)</f>
        <v>0</v>
      </c>
      <c r="H70">
        <f>IF(ISNUMBER(SEARCH(правки!H$2,'оригинальный продууукт'!$H69)),1,0)</f>
        <v>0</v>
      </c>
      <c r="I70">
        <f>IF(ISNUMBER(SEARCH(правки!I$2,'оригинальный продууукт'!$H69)),1,0)</f>
        <v>0</v>
      </c>
      <c r="J70">
        <f>IF(ISNUMBER(SEARCH(правки!J$2,'оригинальный продууукт'!$H69)),1,0)</f>
        <v>0</v>
      </c>
      <c r="K70">
        <f>IF('оригинальный продууукт'!I69="Без физических нагрузок!",0,IF('оригинальный продууукт'!I69="пешие прогулки",1,IF('оригинальный продууукт'!I69="Активный",2,IF('оригинальный продууукт'!I69="экстримальный",3,""))))</f>
        <v>1</v>
      </c>
      <c r="N70">
        <f>IF(ISNUMBER(SEARCH(правки!N$2,'оригинальный продууукт'!$L69)),1,0)</f>
        <v>1</v>
      </c>
      <c r="O70">
        <f>IF(ISNUMBER(SEARCH(правки!O$2,'оригинальный продууукт'!$L69)),1,0)</f>
        <v>0</v>
      </c>
      <c r="P70">
        <f>IF(ISNUMBER(SEARCH(правки!P$2,'оригинальный продууукт'!$L69)),1,0)</f>
        <v>0</v>
      </c>
      <c r="Q70">
        <f>IF(ISNUMBER(SEARCH(правки!Q$2,'оригинальный продууукт'!$L69)),1,0)</f>
        <v>0</v>
      </c>
      <c r="R70">
        <f>IF(ISNUMBER(SEARCH(правки!R$2,'оригинальный продууукт'!$L69)),1,0)</f>
        <v>0</v>
      </c>
      <c r="S70">
        <f>IF(ISNUMBER(SEARCH(правки!S$2,'оригинальный продууукт'!$L69)),1,0)</f>
        <v>0</v>
      </c>
      <c r="T70" t="str">
        <f>IF('оригинальный продууукт'!M69="не указано","",IF('оригинальный продууукт'!M69="переезды около 300 км ",6,"глянь"))</f>
        <v/>
      </c>
      <c r="U70">
        <v>1</v>
      </c>
      <c r="V70">
        <v>0</v>
      </c>
      <c r="X70">
        <f>IF(ISNUMBER(SEARCH(правки!X$2,'оригинальный продууукт'!$Q69)),1,0)</f>
        <v>1</v>
      </c>
      <c r="Y70">
        <f>IF(ISNUMBER(SEARCH(правки!Y$2,'оригинальный продууукт'!$Q69)),1,0)</f>
        <v>0</v>
      </c>
      <c r="Z70">
        <f>IF(ISNUMBER(SEARCH(правки!Z$2,'оригинальный продууукт'!$Q69)),1,0)</f>
        <v>1</v>
      </c>
      <c r="AB70">
        <f>IF(ISNUMBER(SEARCH(правки!AB$2,'оригинальный продууукт'!$S69)),0,1)</f>
        <v>0</v>
      </c>
      <c r="AC70">
        <f>IF(ISNUMBER(SEARCH(правки!AC$2,'оригинальный продууукт'!$S69)),0,1)</f>
        <v>0</v>
      </c>
      <c r="AD70">
        <f>IF(ISNUMBER(SEARCH(правки!AD$2,'оригинальный продууукт'!$S69)),0,1)</f>
        <v>1</v>
      </c>
      <c r="AE70">
        <v>0</v>
      </c>
      <c r="AF70" s="8">
        <v>0</v>
      </c>
      <c r="AG70">
        <f>IF('оригинальный продууукт'!$U69="нет",0,1)</f>
        <v>0</v>
      </c>
      <c r="AH70">
        <v>0</v>
      </c>
      <c r="AI70">
        <v>1</v>
      </c>
      <c r="AJ70">
        <v>0</v>
      </c>
      <c r="AK70">
        <v>0</v>
      </c>
      <c r="AL70">
        <f>IF('оригинальный продууукт'!$W69="",0,1)</f>
        <v>0</v>
      </c>
      <c r="AM70">
        <f>IF('оригинальный продууукт'!$X69="",0,1)</f>
        <v>0</v>
      </c>
    </row>
    <row r="71" spans="1:39" x14ac:dyDescent="0.25">
      <c r="A71" s="5">
        <f>'оригинальный продууукт'!B70</f>
        <v>212</v>
      </c>
      <c r="B71" s="6" t="str">
        <f>IF(MID('оригинальный продууукт'!C70,1,1)="б", 'оригинальный продууукт'!C70,MID('оригинальный продууукт'!C70,1,1))</f>
        <v>1</v>
      </c>
      <c r="C71" s="7">
        <f t="shared" si="1"/>
        <v>0</v>
      </c>
      <c r="D71" s="5">
        <f>'оригинальный продууукт'!Z70</f>
        <v>0</v>
      </c>
      <c r="E71">
        <f>IF(ISNUMBER(SEARCH(правки!E$2,'оригинальный продууукт'!$H70)),1,0)</f>
        <v>0</v>
      </c>
      <c r="F71">
        <f>IF(ISNUMBER(SEARCH(правки!F$2,'оригинальный продууукт'!$H70)),1,0)</f>
        <v>0</v>
      </c>
      <c r="G71">
        <f>IF(ISNUMBER(SEARCH(правки!G$2,'оригинальный продууукт'!$H70)),1,0)</f>
        <v>0</v>
      </c>
      <c r="H71">
        <f>IF(ISNUMBER(SEARCH(правки!H$2,'оригинальный продууукт'!$H70)),1,0)</f>
        <v>1</v>
      </c>
      <c r="I71">
        <f>IF(ISNUMBER(SEARCH(правки!I$2,'оригинальный продууукт'!$H70)),1,0)</f>
        <v>0</v>
      </c>
      <c r="J71">
        <f>IF(ISNUMBER(SEARCH(правки!J$2,'оригинальный продууукт'!$H70)),1,0)</f>
        <v>0</v>
      </c>
      <c r="K71">
        <f>IF('оригинальный продууукт'!I70="Без физических нагрузок!",0,IF('оригинальный продууукт'!I70="пешие прогулки",1,IF('оригинальный продууукт'!I70="Активный",2,IF('оригинальный продууукт'!I70="экстримальный",3,""))))</f>
        <v>3</v>
      </c>
      <c r="N71">
        <f>IF(ISNUMBER(SEARCH(правки!N$2,'оригинальный продууукт'!$L70)),1,0)</f>
        <v>0</v>
      </c>
      <c r="O71">
        <f>IF(ISNUMBER(SEARCH(правки!O$2,'оригинальный продууукт'!$L70)),1,0)</f>
        <v>0</v>
      </c>
      <c r="P71">
        <f>IF(ISNUMBER(SEARCH(правки!P$2,'оригинальный продууукт'!$L70)),1,0)</f>
        <v>0</v>
      </c>
      <c r="Q71">
        <f>IF(ISNUMBER(SEARCH(правки!Q$2,'оригинальный продууукт'!$L70)),1,0)</f>
        <v>1</v>
      </c>
      <c r="R71">
        <f>IF(ISNUMBER(SEARCH(правки!R$2,'оригинальный продууукт'!$L70)),1,0)</f>
        <v>0</v>
      </c>
      <c r="S71">
        <f>IF(ISNUMBER(SEARCH(правки!S$2,'оригинальный продууукт'!$L70)),1,0)</f>
        <v>0</v>
      </c>
      <c r="T71" t="str">
        <f>IF('оригинальный продууукт'!M70="не указано","",IF('оригинальный продууукт'!M70="переезды около 300 км ",6,"глянь"))</f>
        <v/>
      </c>
      <c r="U71">
        <v>1</v>
      </c>
      <c r="V71">
        <v>0</v>
      </c>
      <c r="X71">
        <f>IF(ISNUMBER(SEARCH(правки!X$2,'оригинальный продууукт'!$Q70)),1,0)</f>
        <v>0</v>
      </c>
      <c r="Y71">
        <f>IF(ISNUMBER(SEARCH(правки!Y$2,'оригинальный продууукт'!$Q70)),1,0)</f>
        <v>0</v>
      </c>
      <c r="Z71">
        <f>IF(ISNUMBER(SEARCH(правки!Z$2,'оригинальный продууукт'!$Q70)),1,0)</f>
        <v>1</v>
      </c>
      <c r="AB71">
        <f>IF(ISNUMBER(SEARCH(правки!AB$2,'оригинальный продууукт'!$S70)),0,1)</f>
        <v>0</v>
      </c>
      <c r="AC71">
        <f>IF(ISNUMBER(SEARCH(правки!AC$2,'оригинальный продууукт'!$S70)),0,1)</f>
        <v>0</v>
      </c>
      <c r="AD71">
        <f>IF(ISNUMBER(SEARCH(правки!AD$2,'оригинальный продууукт'!$S70)),0,1)</f>
        <v>0</v>
      </c>
      <c r="AE71">
        <v>0</v>
      </c>
      <c r="AF71" s="8">
        <v>0</v>
      </c>
      <c r="AG71">
        <f>IF('оригинальный продууукт'!$U70="нет",0,1)</f>
        <v>0</v>
      </c>
      <c r="AL71">
        <f>IF('оригинальный продууукт'!$W70="",0,1)</f>
        <v>0</v>
      </c>
      <c r="AM71">
        <f>IF('оригинальный продууукт'!$X70="",0,1)</f>
        <v>0</v>
      </c>
    </row>
    <row r="72" spans="1:39" x14ac:dyDescent="0.25">
      <c r="A72" s="5">
        <f>'оригинальный продууукт'!B71</f>
        <v>213</v>
      </c>
      <c r="B72" s="6" t="str">
        <f>IF(MID('оригинальный продууукт'!C71,1,1)="б", 'оригинальный продууукт'!C71,MID('оригинальный продууукт'!C71,1,1))</f>
        <v>3</v>
      </c>
      <c r="C72" s="7">
        <f t="shared" si="1"/>
        <v>2</v>
      </c>
      <c r="D72" s="5">
        <f>'оригинальный продууукт'!Z71</f>
        <v>1</v>
      </c>
      <c r="E72">
        <f>IF(ISNUMBER(SEARCH(правки!E$2,'оригинальный продууукт'!$H71)),1,0)</f>
        <v>1</v>
      </c>
      <c r="F72">
        <f>IF(ISNUMBER(SEARCH(правки!F$2,'оригинальный продууукт'!$H71)),1,0)</f>
        <v>1</v>
      </c>
      <c r="G72">
        <f>IF(ISNUMBER(SEARCH(правки!G$2,'оригинальный продууукт'!$H71)),1,0)</f>
        <v>0</v>
      </c>
      <c r="H72">
        <f>IF(ISNUMBER(SEARCH(правки!H$2,'оригинальный продууукт'!$H71)),1,0)</f>
        <v>0</v>
      </c>
      <c r="I72">
        <f>IF(ISNUMBER(SEARCH(правки!I$2,'оригинальный продууукт'!$H71)),1,0)</f>
        <v>0</v>
      </c>
      <c r="J72">
        <f>IF(ISNUMBER(SEARCH(правки!J$2,'оригинальный продууукт'!$H71)),1,0)</f>
        <v>0</v>
      </c>
      <c r="K72">
        <f>IF('оригинальный продууукт'!I71="Без физических нагрузок!",0,IF('оригинальный продууукт'!I71="пешие прогулки",1,IF('оригинальный продууукт'!I71="Активный",2,IF('оригинальный продууукт'!I71="экстримальный",3,""))))</f>
        <v>1</v>
      </c>
      <c r="N72">
        <f>IF(ISNUMBER(SEARCH(правки!N$2,'оригинальный продууукт'!$L71)),1,0)</f>
        <v>1</v>
      </c>
      <c r="O72">
        <f>IF(ISNUMBER(SEARCH(правки!O$2,'оригинальный продууукт'!$L71)),1,0)</f>
        <v>0</v>
      </c>
      <c r="P72">
        <f>IF(ISNUMBER(SEARCH(правки!P$2,'оригинальный продууукт'!$L71)),1,0)</f>
        <v>0</v>
      </c>
      <c r="Q72">
        <f>IF(ISNUMBER(SEARCH(правки!Q$2,'оригинальный продууукт'!$L71)),1,0)</f>
        <v>0</v>
      </c>
      <c r="R72">
        <f>IF(ISNUMBER(SEARCH(правки!R$2,'оригинальный продууукт'!$L71)),1,0)</f>
        <v>0</v>
      </c>
      <c r="S72">
        <f>IF(ISNUMBER(SEARCH(правки!S$2,'оригинальный продууукт'!$L71)),1,0)</f>
        <v>0</v>
      </c>
      <c r="T72" t="str">
        <f>IF('оригинальный продууукт'!M71="не указано","",IF('оригинальный продууукт'!M71="переезды около 300 км ",6,"глянь"))</f>
        <v/>
      </c>
      <c r="U72">
        <v>1</v>
      </c>
      <c r="V72">
        <v>0</v>
      </c>
      <c r="X72">
        <f>IF(ISNUMBER(SEARCH(правки!X$2,'оригинальный продууукт'!$Q71)),1,0)</f>
        <v>1</v>
      </c>
      <c r="Y72">
        <f>IF(ISNUMBER(SEARCH(правки!Y$2,'оригинальный продууукт'!$Q71)),1,0)</f>
        <v>0</v>
      </c>
      <c r="Z72">
        <f>IF(ISNUMBER(SEARCH(правки!Z$2,'оригинальный продууукт'!$Q71)),1,0)</f>
        <v>1</v>
      </c>
      <c r="AB72">
        <f>IF(ISNUMBER(SEARCH(правки!AB$2,'оригинальный продууукт'!$S71)),0,1)</f>
        <v>0</v>
      </c>
      <c r="AC72">
        <f>IF(ISNUMBER(SEARCH(правки!AC$2,'оригинальный продууукт'!$S71)),0,1)</f>
        <v>0</v>
      </c>
      <c r="AD72">
        <f>IF(ISNUMBER(SEARCH(правки!AD$2,'оригинальный продууукт'!$S71)),0,1)</f>
        <v>1</v>
      </c>
      <c r="AE72">
        <v>7</v>
      </c>
      <c r="AF72" s="8">
        <v>0</v>
      </c>
      <c r="AG72">
        <f>IF('оригинальный продууукт'!$U71="нет",0,1)</f>
        <v>0</v>
      </c>
      <c r="AH72">
        <v>3</v>
      </c>
      <c r="AI72">
        <v>0</v>
      </c>
      <c r="AJ72">
        <v>0</v>
      </c>
      <c r="AK72">
        <v>0</v>
      </c>
      <c r="AL72">
        <f>IF('оригинальный продууукт'!$W71="",0,1)</f>
        <v>0</v>
      </c>
      <c r="AM72">
        <f>IF('оригинальный продууукт'!$X71="",0,1)</f>
        <v>0</v>
      </c>
    </row>
    <row r="73" spans="1:39" x14ac:dyDescent="0.25">
      <c r="A73" s="5">
        <f>'оригинальный продууукт'!B72</f>
        <v>214</v>
      </c>
      <c r="B73" s="6" t="str">
        <f>IF(MID('оригинальный продууукт'!C72,1,1)="б", 'оригинальный продууукт'!C72,MID('оригинальный продууукт'!C72,1,1))</f>
        <v>3</v>
      </c>
      <c r="C73" s="7">
        <f t="shared" si="1"/>
        <v>2</v>
      </c>
      <c r="D73" s="5">
        <f>'оригинальный продууукт'!Z72</f>
        <v>1</v>
      </c>
      <c r="E73">
        <f>IF(ISNUMBER(SEARCH(правки!E$2,'оригинальный продууукт'!$H72)),1,0)</f>
        <v>1</v>
      </c>
      <c r="F73">
        <f>IF(ISNUMBER(SEARCH(правки!F$2,'оригинальный продууукт'!$H72)),1,0)</f>
        <v>1</v>
      </c>
      <c r="G73">
        <f>IF(ISNUMBER(SEARCH(правки!G$2,'оригинальный продууукт'!$H72)),1,0)</f>
        <v>0</v>
      </c>
      <c r="H73">
        <f>IF(ISNUMBER(SEARCH(правки!H$2,'оригинальный продууукт'!$H72)),1,0)</f>
        <v>0</v>
      </c>
      <c r="I73">
        <f>IF(ISNUMBER(SEARCH(правки!I$2,'оригинальный продууукт'!$H72)),1,0)</f>
        <v>0</v>
      </c>
      <c r="J73">
        <f>IF(ISNUMBER(SEARCH(правки!J$2,'оригинальный продууукт'!$H72)),1,0)</f>
        <v>0</v>
      </c>
      <c r="K73">
        <f>IF('оригинальный продууукт'!I72="Без физических нагрузок!",0,IF('оригинальный продууукт'!I72="пешие прогулки",1,IF('оригинальный продууукт'!I72="Активный",2,IF('оригинальный продууукт'!I72="экстримальный",3,""))))</f>
        <v>1</v>
      </c>
      <c r="N73">
        <f>IF(ISNUMBER(SEARCH(правки!N$2,'оригинальный продууукт'!$L72)),1,0)</f>
        <v>1</v>
      </c>
      <c r="O73">
        <f>IF(ISNUMBER(SEARCH(правки!O$2,'оригинальный продууукт'!$L72)),1,0)</f>
        <v>0</v>
      </c>
      <c r="P73">
        <f>IF(ISNUMBER(SEARCH(правки!P$2,'оригинальный продууукт'!$L72)),1,0)</f>
        <v>0</v>
      </c>
      <c r="Q73">
        <f>IF(ISNUMBER(SEARCH(правки!Q$2,'оригинальный продууукт'!$L72)),1,0)</f>
        <v>0</v>
      </c>
      <c r="R73">
        <f>IF(ISNUMBER(SEARCH(правки!R$2,'оригинальный продууукт'!$L72)),1,0)</f>
        <v>0</v>
      </c>
      <c r="S73">
        <f>IF(ISNUMBER(SEARCH(правки!S$2,'оригинальный продууукт'!$L72)),1,0)</f>
        <v>0</v>
      </c>
      <c r="T73" t="str">
        <f>IF('оригинальный продууукт'!M72="не указано","",IF('оригинальный продууукт'!M72="переезды около 300 км ",6,"глянь"))</f>
        <v/>
      </c>
      <c r="U73">
        <v>1</v>
      </c>
      <c r="V73">
        <v>0</v>
      </c>
      <c r="X73">
        <f>IF(ISNUMBER(SEARCH(правки!X$2,'оригинальный продууукт'!$Q72)),1,0)</f>
        <v>1</v>
      </c>
      <c r="Y73">
        <f>IF(ISNUMBER(SEARCH(правки!Y$2,'оригинальный продууукт'!$Q72)),1,0)</f>
        <v>0</v>
      </c>
      <c r="Z73">
        <f>IF(ISNUMBER(SEARCH(правки!Z$2,'оригинальный продууукт'!$Q72)),1,0)</f>
        <v>1</v>
      </c>
      <c r="AB73">
        <f>IF(ISNUMBER(SEARCH(правки!AB$2,'оригинальный продууукт'!$S72)),0,1)</f>
        <v>0</v>
      </c>
      <c r="AC73">
        <f>IF(ISNUMBER(SEARCH(правки!AC$2,'оригинальный продууукт'!$S72)),0,1)</f>
        <v>0</v>
      </c>
      <c r="AD73">
        <f>IF(ISNUMBER(SEARCH(правки!AD$2,'оригинальный продууукт'!$S72)),0,1)</f>
        <v>1</v>
      </c>
      <c r="AE73">
        <v>0</v>
      </c>
      <c r="AF73" s="8">
        <v>0</v>
      </c>
      <c r="AG73">
        <f>IF('оригинальный продууукт'!$U72="нет",0,1)</f>
        <v>0</v>
      </c>
      <c r="AH73">
        <v>3</v>
      </c>
      <c r="AI73">
        <v>3</v>
      </c>
      <c r="AJ73">
        <v>3</v>
      </c>
      <c r="AK73">
        <v>0</v>
      </c>
      <c r="AL73">
        <f>IF('оригинальный продууукт'!$W72="",0,1)</f>
        <v>0</v>
      </c>
      <c r="AM73">
        <f>IF('оригинальный продууукт'!$X72="",0,1)</f>
        <v>0</v>
      </c>
    </row>
    <row r="74" spans="1:39" x14ac:dyDescent="0.25">
      <c r="A74" s="5">
        <f>'оригинальный продууукт'!B73</f>
        <v>218</v>
      </c>
      <c r="B74" s="6" t="str">
        <f>IF(MID('оригинальный продууукт'!C73,1,1)="б", 'оригинальный продууукт'!C73,MID('оригинальный продууукт'!C73,1,1))</f>
        <v>1</v>
      </c>
      <c r="C74" s="7">
        <f t="shared" si="1"/>
        <v>0</v>
      </c>
      <c r="D74" s="5">
        <f>'оригинальный продууукт'!Z73</f>
        <v>0</v>
      </c>
      <c r="E74">
        <f>IF(ISNUMBER(SEARCH(правки!E$2,'оригинальный продууукт'!$H73)),1,0)</f>
        <v>0</v>
      </c>
      <c r="F74">
        <f>IF(ISNUMBER(SEARCH(правки!F$2,'оригинальный продууукт'!$H73)),1,0)</f>
        <v>0</v>
      </c>
      <c r="G74">
        <f>IF(ISNUMBER(SEARCH(правки!G$2,'оригинальный продууукт'!$H73)),1,0)</f>
        <v>1</v>
      </c>
      <c r="H74">
        <f>IF(ISNUMBER(SEARCH(правки!H$2,'оригинальный продууукт'!$H73)),1,0)</f>
        <v>0</v>
      </c>
      <c r="I74">
        <f>IF(ISNUMBER(SEARCH(правки!I$2,'оригинальный продууукт'!$H73)),1,0)</f>
        <v>0</v>
      </c>
      <c r="J74">
        <f>IF(ISNUMBER(SEARCH(правки!J$2,'оригинальный продууукт'!$H73)),1,0)</f>
        <v>1</v>
      </c>
      <c r="K74">
        <f>IF('оригинальный продууукт'!I73="Без физических нагрузок!",0,IF('оригинальный продууукт'!I73="пешие прогулки",1,IF('оригинальный продууукт'!I73="Активный",2,IF('оригинальный продууукт'!I73="экстримальный",3,""))))</f>
        <v>1</v>
      </c>
      <c r="N74">
        <f>IF(ISNUMBER(SEARCH(правки!N$2,'оригинальный продууукт'!$L73)),1,0)</f>
        <v>0</v>
      </c>
      <c r="O74">
        <f>IF(ISNUMBER(SEARCH(правки!O$2,'оригинальный продууукт'!$L73)),1,0)</f>
        <v>0</v>
      </c>
      <c r="P74">
        <f>IF(ISNUMBER(SEARCH(правки!P$2,'оригинальный продууукт'!$L73)),1,0)</f>
        <v>0</v>
      </c>
      <c r="Q74">
        <f>IF(ISNUMBER(SEARCH(правки!Q$2,'оригинальный продууукт'!$L73)),1,0)</f>
        <v>0</v>
      </c>
      <c r="R74">
        <f>IF(ISNUMBER(SEARCH(правки!R$2,'оригинальный продууукт'!$L73)),1,0)</f>
        <v>0</v>
      </c>
      <c r="S74">
        <f>IF(ISNUMBER(SEARCH(правки!S$2,'оригинальный продууукт'!$L73)),1,0)</f>
        <v>1</v>
      </c>
      <c r="T74" t="str">
        <f>IF('оригинальный продууукт'!M73="не указано","",IF('оригинальный продууукт'!M73="переезды около 300 км ",6,"глянь"))</f>
        <v/>
      </c>
      <c r="U74">
        <v>1</v>
      </c>
      <c r="V74">
        <v>0</v>
      </c>
      <c r="X74">
        <f>IF(ISNUMBER(SEARCH(правки!X$2,'оригинальный продууукт'!$Q73)),1,0)</f>
        <v>0</v>
      </c>
      <c r="Y74">
        <f>IF(ISNUMBER(SEARCH(правки!Y$2,'оригинальный продууукт'!$Q73)),1,0)</f>
        <v>0</v>
      </c>
      <c r="Z74">
        <f>IF(ISNUMBER(SEARCH(правки!Z$2,'оригинальный продууукт'!$Q73)),1,0)</f>
        <v>1</v>
      </c>
      <c r="AB74">
        <f>IF(ISNUMBER(SEARCH(правки!AB$2,'оригинальный продууукт'!$S73)),0,1)</f>
        <v>0</v>
      </c>
      <c r="AC74">
        <f>IF(ISNUMBER(SEARCH(правки!AC$2,'оригинальный продууукт'!$S73)),0,1)</f>
        <v>0</v>
      </c>
      <c r="AD74">
        <f>IF(ISNUMBER(SEARCH(правки!AD$2,'оригинальный продууукт'!$S73)),0,1)</f>
        <v>0</v>
      </c>
      <c r="AE74">
        <v>0</v>
      </c>
      <c r="AF74" s="8">
        <v>0</v>
      </c>
      <c r="AG74">
        <f>IF('оригинальный продууукт'!$U73="нет",0,1)</f>
        <v>0</v>
      </c>
      <c r="AH74">
        <v>0</v>
      </c>
      <c r="AI74">
        <v>1</v>
      </c>
      <c r="AJ74">
        <v>0</v>
      </c>
      <c r="AK74">
        <v>0</v>
      </c>
      <c r="AL74">
        <f>IF('оригинальный продууукт'!$W73="",0,1)</f>
        <v>0</v>
      </c>
      <c r="AM74">
        <f>IF('оригинальный продууукт'!$X73="",0,1)</f>
        <v>0</v>
      </c>
    </row>
    <row r="75" spans="1:39" x14ac:dyDescent="0.25">
      <c r="A75" s="5">
        <f>'оригинальный продууукт'!B74</f>
        <v>219</v>
      </c>
      <c r="B75" s="6" t="str">
        <f>IF(MID('оригинальный продууукт'!C74,1,1)="б", 'оригинальный продууукт'!C74,MID('оригинальный продууукт'!C74,1,1))</f>
        <v>2</v>
      </c>
      <c r="C75" s="7">
        <f t="shared" si="1"/>
        <v>1</v>
      </c>
      <c r="D75" s="5">
        <f>'оригинальный продууукт'!Z74</f>
        <v>1</v>
      </c>
      <c r="E75">
        <f>IF(ISNUMBER(SEARCH(правки!E$2,'оригинальный продууукт'!$H74)),1,0)</f>
        <v>1</v>
      </c>
      <c r="F75">
        <f>IF(ISNUMBER(SEARCH(правки!F$2,'оригинальный продууукт'!$H74)),1,0)</f>
        <v>1</v>
      </c>
      <c r="G75">
        <f>IF(ISNUMBER(SEARCH(правки!G$2,'оригинальный продууукт'!$H74)),1,0)</f>
        <v>0</v>
      </c>
      <c r="H75">
        <f>IF(ISNUMBER(SEARCH(правки!H$2,'оригинальный продууукт'!$H74)),1,0)</f>
        <v>0</v>
      </c>
      <c r="I75">
        <f>IF(ISNUMBER(SEARCH(правки!I$2,'оригинальный продууукт'!$H74)),1,0)</f>
        <v>0</v>
      </c>
      <c r="J75">
        <f>IF(ISNUMBER(SEARCH(правки!J$2,'оригинальный продууукт'!$H74)),1,0)</f>
        <v>0</v>
      </c>
      <c r="K75">
        <f>IF('оригинальный продууукт'!I74="Без физических нагрузок!",0,IF('оригинальный продууукт'!I74="пешие прогулки",1,IF('оригинальный продууукт'!I74="Активный",2,IF('оригинальный продууукт'!I74="экстримальный",3,""))))</f>
        <v>1</v>
      </c>
      <c r="N75">
        <f>IF(ISNUMBER(SEARCH(правки!N$2,'оригинальный продууукт'!$L74)),1,0)</f>
        <v>1</v>
      </c>
      <c r="O75">
        <f>IF(ISNUMBER(SEARCH(правки!O$2,'оригинальный продууукт'!$L74)),1,0)</f>
        <v>0</v>
      </c>
      <c r="P75">
        <f>IF(ISNUMBER(SEARCH(правки!P$2,'оригинальный продууукт'!$L74)),1,0)</f>
        <v>0</v>
      </c>
      <c r="Q75">
        <f>IF(ISNUMBER(SEARCH(правки!Q$2,'оригинальный продууукт'!$L74)),1,0)</f>
        <v>0</v>
      </c>
      <c r="R75">
        <f>IF(ISNUMBER(SEARCH(правки!R$2,'оригинальный продууукт'!$L74)),1,0)</f>
        <v>0</v>
      </c>
      <c r="S75">
        <f>IF(ISNUMBER(SEARCH(правки!S$2,'оригинальный продууукт'!$L74)),1,0)</f>
        <v>0</v>
      </c>
      <c r="T75" t="str">
        <f>IF('оригинальный продууукт'!M74="не указано","",IF('оригинальный продууукт'!M74="переезды около 300 км ",6,"глянь"))</f>
        <v/>
      </c>
      <c r="U75">
        <v>1</v>
      </c>
      <c r="V75">
        <v>0</v>
      </c>
      <c r="X75">
        <f>IF(ISNUMBER(SEARCH(правки!X$2,'оригинальный продууукт'!$Q74)),1,0)</f>
        <v>1</v>
      </c>
      <c r="Y75">
        <f>IF(ISNUMBER(SEARCH(правки!Y$2,'оригинальный продууукт'!$Q74)),1,0)</f>
        <v>0</v>
      </c>
      <c r="Z75">
        <f>IF(ISNUMBER(SEARCH(правки!Z$2,'оригинальный продууукт'!$Q74)),1,0)</f>
        <v>1</v>
      </c>
      <c r="AB75">
        <f>IF(ISNUMBER(SEARCH(правки!AB$2,'оригинальный продууукт'!$S74)),0,1)</f>
        <v>0</v>
      </c>
      <c r="AC75">
        <f>IF(ISNUMBER(SEARCH(правки!AC$2,'оригинальный продууукт'!$S74)),0,1)</f>
        <v>0</v>
      </c>
      <c r="AD75">
        <f>IF(ISNUMBER(SEARCH(правки!AD$2,'оригинальный продууукт'!$S74)),0,1)</f>
        <v>1</v>
      </c>
      <c r="AE75">
        <v>0</v>
      </c>
      <c r="AF75" s="8">
        <v>0</v>
      </c>
      <c r="AG75">
        <f>IF('оригинальный продууукт'!$U74="нет",0,1)</f>
        <v>0</v>
      </c>
      <c r="AH75">
        <v>0</v>
      </c>
      <c r="AI75">
        <v>0</v>
      </c>
      <c r="AJ75">
        <v>0</v>
      </c>
      <c r="AK75">
        <v>0</v>
      </c>
      <c r="AL75">
        <f>IF('оригинальный продууукт'!$W74="",0,1)</f>
        <v>0</v>
      </c>
      <c r="AM75">
        <f>IF('оригинальный продууукт'!$X74="",0,1)</f>
        <v>0</v>
      </c>
    </row>
    <row r="76" spans="1:39" x14ac:dyDescent="0.25">
      <c r="A76" s="5">
        <f>'оригинальный продууукт'!B75</f>
        <v>220</v>
      </c>
      <c r="B76" s="6" t="str">
        <f>IF(MID('оригинальный продууукт'!C75,1,1)="б", 'оригинальный продууукт'!C75,MID('оригинальный продууукт'!C75,1,1))</f>
        <v>1</v>
      </c>
      <c r="C76" s="7">
        <f t="shared" si="1"/>
        <v>0</v>
      </c>
      <c r="D76" s="5">
        <f>'оригинальный продууукт'!Z75</f>
        <v>1</v>
      </c>
      <c r="E76">
        <f>IF(ISNUMBER(SEARCH(правки!E$2,'оригинальный продууукт'!$H75)),1,0)</f>
        <v>0</v>
      </c>
      <c r="F76">
        <f>IF(ISNUMBER(SEARCH(правки!F$2,'оригинальный продууукт'!$H75)),1,0)</f>
        <v>0</v>
      </c>
      <c r="G76">
        <f>IF(ISNUMBER(SEARCH(правки!G$2,'оригинальный продууукт'!$H75)),1,0)</f>
        <v>0</v>
      </c>
      <c r="H76">
        <f>IF(ISNUMBER(SEARCH(правки!H$2,'оригинальный продууукт'!$H75)),1,0)</f>
        <v>0</v>
      </c>
      <c r="I76">
        <f>IF(ISNUMBER(SEARCH(правки!I$2,'оригинальный продууукт'!$H75)),1,0)</f>
        <v>0</v>
      </c>
      <c r="J76">
        <f>IF(ISNUMBER(SEARCH(правки!J$2,'оригинальный продууукт'!$H75)),1,0)</f>
        <v>0</v>
      </c>
      <c r="K76">
        <f>IF('оригинальный продууукт'!I75="Без физических нагрузок!",0,IF('оригинальный продууукт'!I75="пешие прогулки",1,IF('оригинальный продууукт'!I75="Активный",2,IF('оригинальный продууукт'!I75="экстримальный",3,""))))</f>
        <v>1</v>
      </c>
      <c r="N76">
        <f>IF(ISNUMBER(SEARCH(правки!N$2,'оригинальный продууукт'!$L75)),1,0)</f>
        <v>0</v>
      </c>
      <c r="O76">
        <f>IF(ISNUMBER(SEARCH(правки!O$2,'оригинальный продууукт'!$L75)),1,0)</f>
        <v>0</v>
      </c>
      <c r="P76">
        <f>IF(ISNUMBER(SEARCH(правки!P$2,'оригинальный продууукт'!$L75)),1,0)</f>
        <v>0</v>
      </c>
      <c r="Q76">
        <f>IF(ISNUMBER(SEARCH(правки!Q$2,'оригинальный продууукт'!$L75)),1,0)</f>
        <v>0</v>
      </c>
      <c r="R76">
        <f>IF(ISNUMBER(SEARCH(правки!R$2,'оригинальный продууукт'!$L75)),1,0)</f>
        <v>0</v>
      </c>
      <c r="S76">
        <f>IF(ISNUMBER(SEARCH(правки!S$2,'оригинальный продууукт'!$L75)),1,0)</f>
        <v>1</v>
      </c>
      <c r="T76" t="str">
        <f>IF('оригинальный продууукт'!M75="не указано","",IF('оригинальный продууукт'!M75="переезды около 300 км ",6,"глянь"))</f>
        <v/>
      </c>
      <c r="U76">
        <v>1</v>
      </c>
      <c r="V76">
        <v>0</v>
      </c>
      <c r="X76">
        <f>IF(ISNUMBER(SEARCH(правки!X$2,'оригинальный продууукт'!$Q75)),1,0)</f>
        <v>0</v>
      </c>
      <c r="Y76">
        <f>IF(ISNUMBER(SEARCH(правки!Y$2,'оригинальный продууукт'!$Q75)),1,0)</f>
        <v>0</v>
      </c>
      <c r="Z76">
        <f>IF(ISNUMBER(SEARCH(правки!Z$2,'оригинальный продууукт'!$Q75)),1,0)</f>
        <v>1</v>
      </c>
      <c r="AB76">
        <f>IF(ISNUMBER(SEARCH(правки!AB$2,'оригинальный продууукт'!$S75)),0,1)</f>
        <v>0</v>
      </c>
      <c r="AC76">
        <f>IF(ISNUMBER(SEARCH(правки!AC$2,'оригинальный продууукт'!$S75)),0,1)</f>
        <v>0</v>
      </c>
      <c r="AD76">
        <f>IF(ISNUMBER(SEARCH(правки!AD$2,'оригинальный продууукт'!$S75)),0,1)</f>
        <v>0</v>
      </c>
      <c r="AE76">
        <v>0</v>
      </c>
      <c r="AF76" s="8">
        <v>0</v>
      </c>
      <c r="AG76">
        <f>IF('оригинальный продууукт'!$U75="нет",0,1)</f>
        <v>0</v>
      </c>
      <c r="AL76">
        <f>IF('оригинальный продууукт'!$W75="",0,1)</f>
        <v>0</v>
      </c>
      <c r="AM76">
        <f>IF('оригинальный продууукт'!$X75="",0,1)</f>
        <v>0</v>
      </c>
    </row>
    <row r="77" spans="1:39" x14ac:dyDescent="0.25">
      <c r="A77" s="5">
        <f>'оригинальный продууукт'!B76</f>
        <v>221</v>
      </c>
      <c r="B77" s="6" t="str">
        <f>IF(MID('оригинальный продууукт'!C76,1,1)="б", 'оригинальный продууукт'!C76,MID('оригинальный продууукт'!C76,1,1))</f>
        <v>1</v>
      </c>
      <c r="C77" s="7">
        <f t="shared" si="1"/>
        <v>0</v>
      </c>
      <c r="D77" s="5">
        <f>'оригинальный продууукт'!Z76</f>
        <v>0</v>
      </c>
      <c r="E77">
        <f>IF(ISNUMBER(SEARCH(правки!E$2,'оригинальный продууукт'!$H76)),1,0)</f>
        <v>0</v>
      </c>
      <c r="F77">
        <f>IF(ISNUMBER(SEARCH(правки!F$2,'оригинальный продууукт'!$H76)),1,0)</f>
        <v>0</v>
      </c>
      <c r="G77">
        <f>IF(ISNUMBER(SEARCH(правки!G$2,'оригинальный продууукт'!$H76)),1,0)</f>
        <v>1</v>
      </c>
      <c r="H77">
        <f>IF(ISNUMBER(SEARCH(правки!H$2,'оригинальный продууукт'!$H76)),1,0)</f>
        <v>0</v>
      </c>
      <c r="I77">
        <f>IF(ISNUMBER(SEARCH(правки!I$2,'оригинальный продууукт'!$H76)),1,0)</f>
        <v>0</v>
      </c>
      <c r="J77">
        <f>IF(ISNUMBER(SEARCH(правки!J$2,'оригинальный продууукт'!$H76)),1,0)</f>
        <v>1</v>
      </c>
      <c r="K77">
        <f>IF('оригинальный продууукт'!I76="Без физических нагрузок!",0,IF('оригинальный продууукт'!I76="пешие прогулки",1,IF('оригинальный продууукт'!I76="Активный",2,IF('оригинальный продууукт'!I76="экстримальный",3,""))))</f>
        <v>1</v>
      </c>
      <c r="N77">
        <f>IF(ISNUMBER(SEARCH(правки!N$2,'оригинальный продууукт'!$L76)),1,0)</f>
        <v>0</v>
      </c>
      <c r="O77">
        <f>IF(ISNUMBER(SEARCH(правки!O$2,'оригинальный продууукт'!$L76)),1,0)</f>
        <v>0</v>
      </c>
      <c r="P77">
        <f>IF(ISNUMBER(SEARCH(правки!P$2,'оригинальный продууукт'!$L76)),1,0)</f>
        <v>0</v>
      </c>
      <c r="Q77">
        <f>IF(ISNUMBER(SEARCH(правки!Q$2,'оригинальный продууукт'!$L76)),1,0)</f>
        <v>0</v>
      </c>
      <c r="R77">
        <f>IF(ISNUMBER(SEARCH(правки!R$2,'оригинальный продууукт'!$L76)),1,0)</f>
        <v>0</v>
      </c>
      <c r="S77">
        <f>IF(ISNUMBER(SEARCH(правки!S$2,'оригинальный продууукт'!$L76)),1,0)</f>
        <v>1</v>
      </c>
      <c r="T77" t="str">
        <f>IF('оригинальный продууукт'!M76="не указано","",IF('оригинальный продууукт'!M76="переезды около 300 км ",6,"глянь"))</f>
        <v/>
      </c>
      <c r="U77">
        <v>1</v>
      </c>
      <c r="V77">
        <v>0</v>
      </c>
      <c r="X77">
        <f>IF(ISNUMBER(SEARCH(правки!X$2,'оригинальный продууукт'!$Q76)),1,0)</f>
        <v>0</v>
      </c>
      <c r="Y77">
        <f>IF(ISNUMBER(SEARCH(правки!Y$2,'оригинальный продууукт'!$Q76)),1,0)</f>
        <v>0</v>
      </c>
      <c r="Z77">
        <f>IF(ISNUMBER(SEARCH(правки!Z$2,'оригинальный продууукт'!$Q76)),1,0)</f>
        <v>1</v>
      </c>
      <c r="AB77">
        <f>IF(ISNUMBER(SEARCH(правки!AB$2,'оригинальный продууукт'!$S76)),0,1)</f>
        <v>0</v>
      </c>
      <c r="AC77">
        <f>IF(ISNUMBER(SEARCH(правки!AC$2,'оригинальный продууукт'!$S76)),0,1)</f>
        <v>0</v>
      </c>
      <c r="AD77">
        <f>IF(ISNUMBER(SEARCH(правки!AD$2,'оригинальный продууукт'!$S76)),0,1)</f>
        <v>0</v>
      </c>
      <c r="AE77">
        <v>0</v>
      </c>
      <c r="AF77" s="8">
        <v>0</v>
      </c>
      <c r="AG77">
        <f>IF('оригинальный продууукт'!$U76="нет",0,1)</f>
        <v>0</v>
      </c>
      <c r="AH77">
        <v>0</v>
      </c>
      <c r="AI77">
        <v>0</v>
      </c>
      <c r="AJ77">
        <v>0</v>
      </c>
      <c r="AK77">
        <v>1</v>
      </c>
      <c r="AL77">
        <f>IF('оригинальный продууукт'!$W76="",0,1)</f>
        <v>0</v>
      </c>
      <c r="AM77">
        <f>IF('оригинальный продууукт'!$X76="",0,1)</f>
        <v>0</v>
      </c>
    </row>
    <row r="78" spans="1:39" x14ac:dyDescent="0.25">
      <c r="A78" s="5">
        <f>'оригинальный продууукт'!B77</f>
        <v>228</v>
      </c>
      <c r="B78" s="6" t="str">
        <f>IF(MID('оригинальный продууукт'!C77,1,1)="б", 'оригинальный продууукт'!C77,MID('оригинальный продууукт'!C77,1,1))</f>
        <v>2</v>
      </c>
      <c r="C78" s="7">
        <f t="shared" si="1"/>
        <v>1</v>
      </c>
      <c r="D78" s="5">
        <f>'оригинальный продууукт'!Z77</f>
        <v>2</v>
      </c>
      <c r="E78">
        <f>IF(ISNUMBER(SEARCH(правки!E$2,'оригинальный продууукт'!$H77)),1,0)</f>
        <v>0</v>
      </c>
      <c r="F78">
        <f>IF(ISNUMBER(SEARCH(правки!F$2,'оригинальный продууукт'!$H77)),1,0)</f>
        <v>0</v>
      </c>
      <c r="G78">
        <f>IF(ISNUMBER(SEARCH(правки!G$2,'оригинальный продууукт'!$H77)),1,0)</f>
        <v>1</v>
      </c>
      <c r="H78">
        <f>IF(ISNUMBER(SEARCH(правки!H$2,'оригинальный продууукт'!$H77)),1,0)</f>
        <v>0</v>
      </c>
      <c r="I78">
        <f>IF(ISNUMBER(SEARCH(правки!I$2,'оригинальный продууукт'!$H77)),1,0)</f>
        <v>0</v>
      </c>
      <c r="J78">
        <f>IF(ISNUMBER(SEARCH(правки!J$2,'оригинальный продууукт'!$H77)),1,0)</f>
        <v>1</v>
      </c>
      <c r="K78">
        <f>IF('оригинальный продууукт'!I77="Без физических нагрузок!",0,IF('оригинальный продууукт'!I77="пешие прогулки",1,IF('оригинальный продууукт'!I77="Активный",2,IF('оригинальный продууукт'!I77="экстримальный",3,""))))</f>
        <v>1</v>
      </c>
      <c r="N78">
        <f>IF(ISNUMBER(SEARCH(правки!N$2,'оригинальный продууукт'!$L77)),1,0)</f>
        <v>1</v>
      </c>
      <c r="O78">
        <f>IF(ISNUMBER(SEARCH(правки!O$2,'оригинальный продууукт'!$L77)),1,0)</f>
        <v>0</v>
      </c>
      <c r="P78">
        <f>IF(ISNUMBER(SEARCH(правки!P$2,'оригинальный продууукт'!$L77)),1,0)</f>
        <v>0</v>
      </c>
      <c r="Q78">
        <f>IF(ISNUMBER(SEARCH(правки!Q$2,'оригинальный продууукт'!$L77)),1,0)</f>
        <v>0</v>
      </c>
      <c r="R78">
        <f>IF(ISNUMBER(SEARCH(правки!R$2,'оригинальный продууукт'!$L77)),1,0)</f>
        <v>0</v>
      </c>
      <c r="S78">
        <f>IF(ISNUMBER(SEARCH(правки!S$2,'оригинальный продууукт'!$L77)),1,0)</f>
        <v>0</v>
      </c>
      <c r="T78" t="str">
        <f>IF('оригинальный продууукт'!M77="не указано","",IF('оригинальный продууукт'!M77="переезды около 300 км ",6,"глянь"))</f>
        <v/>
      </c>
      <c r="U78">
        <v>1</v>
      </c>
      <c r="V78">
        <v>0</v>
      </c>
      <c r="X78">
        <f>IF(ISNUMBER(SEARCH(правки!X$2,'оригинальный продууукт'!$Q77)),1,0)</f>
        <v>0</v>
      </c>
      <c r="Y78">
        <f>IF(ISNUMBER(SEARCH(правки!Y$2,'оригинальный продууукт'!$Q77)),1,0)</f>
        <v>0</v>
      </c>
      <c r="Z78">
        <f>IF(ISNUMBER(SEARCH(правки!Z$2,'оригинальный продууукт'!$Q77)),1,0)</f>
        <v>1</v>
      </c>
      <c r="AB78">
        <f>IF(ISNUMBER(SEARCH(правки!AB$2,'оригинальный продууукт'!$S77)),0,1)</f>
        <v>0</v>
      </c>
      <c r="AC78">
        <f>IF(ISNUMBER(SEARCH(правки!AC$2,'оригинальный продууукт'!$S77)),0,1)</f>
        <v>0</v>
      </c>
      <c r="AD78">
        <f>IF(ISNUMBER(SEARCH(правки!AD$2,'оригинальный продууукт'!$S77)),0,1)</f>
        <v>0</v>
      </c>
      <c r="AE78">
        <v>0</v>
      </c>
      <c r="AF78" s="8">
        <v>0</v>
      </c>
      <c r="AG78">
        <f>IF('оригинальный продууукт'!$U77="нет",0,1)</f>
        <v>0</v>
      </c>
      <c r="AL78">
        <f>IF('оригинальный продууукт'!$W77="",0,1)</f>
        <v>0</v>
      </c>
      <c r="AM78">
        <f>IF('оригинальный продууукт'!$X77="",0,1)</f>
        <v>0</v>
      </c>
    </row>
    <row r="79" spans="1:39" x14ac:dyDescent="0.25">
      <c r="A79" s="5">
        <f>'оригинальный продууукт'!B78</f>
        <v>252</v>
      </c>
      <c r="B79" s="6" t="str">
        <f>IF(MID('оригинальный продууукт'!C78,1,1)="б", 'оригинальный продууукт'!C78,MID('оригинальный продууукт'!C78,1,1))</f>
        <v>2</v>
      </c>
      <c r="C79" s="7">
        <f t="shared" si="1"/>
        <v>1</v>
      </c>
      <c r="D79" s="5">
        <f>'оригинальный продууукт'!Z78</f>
        <v>1</v>
      </c>
      <c r="E79">
        <f>IF(ISNUMBER(SEARCH(правки!E$2,'оригинальный продууукт'!$H78)),1,0)</f>
        <v>1</v>
      </c>
      <c r="F79">
        <f>IF(ISNUMBER(SEARCH(правки!F$2,'оригинальный продууукт'!$H78)),1,0)</f>
        <v>1</v>
      </c>
      <c r="G79">
        <f>IF(ISNUMBER(SEARCH(правки!G$2,'оригинальный продууукт'!$H78)),1,0)</f>
        <v>0</v>
      </c>
      <c r="H79">
        <f>IF(ISNUMBER(SEARCH(правки!H$2,'оригинальный продууукт'!$H78)),1,0)</f>
        <v>0</v>
      </c>
      <c r="I79">
        <f>IF(ISNUMBER(SEARCH(правки!I$2,'оригинальный продууукт'!$H78)),1,0)</f>
        <v>0</v>
      </c>
      <c r="J79">
        <f>IF(ISNUMBER(SEARCH(правки!J$2,'оригинальный продууукт'!$H78)),1,0)</f>
        <v>0</v>
      </c>
      <c r="K79">
        <f>IF('оригинальный продууукт'!I78="Без физических нагрузок!",0,IF('оригинальный продууукт'!I78="пешие прогулки",1,IF('оригинальный продууукт'!I78="Активный",2,IF('оригинальный продууукт'!I78="экстримальный",3,""))))</f>
        <v>1</v>
      </c>
      <c r="N79">
        <f>IF(ISNUMBER(SEARCH(правки!N$2,'оригинальный продууукт'!$L78)),1,0)</f>
        <v>1</v>
      </c>
      <c r="O79">
        <f>IF(ISNUMBER(SEARCH(правки!O$2,'оригинальный продууукт'!$L78)),1,0)</f>
        <v>0</v>
      </c>
      <c r="P79">
        <f>IF(ISNUMBER(SEARCH(правки!P$2,'оригинальный продууукт'!$L78)),1,0)</f>
        <v>0</v>
      </c>
      <c r="Q79">
        <f>IF(ISNUMBER(SEARCH(правки!Q$2,'оригинальный продууукт'!$L78)),1,0)</f>
        <v>0</v>
      </c>
      <c r="R79">
        <f>IF(ISNUMBER(SEARCH(правки!R$2,'оригинальный продууукт'!$L78)),1,0)</f>
        <v>0</v>
      </c>
      <c r="S79">
        <f>IF(ISNUMBER(SEARCH(правки!S$2,'оригинальный продууукт'!$L78)),1,0)</f>
        <v>0</v>
      </c>
      <c r="T79" t="str">
        <f>IF('оригинальный продууукт'!M78="не указано","",IF('оригинальный продууукт'!M78="переезды около 300 км ",6,"глянь"))</f>
        <v/>
      </c>
      <c r="U79">
        <v>1</v>
      </c>
      <c r="V79">
        <v>0</v>
      </c>
      <c r="X79">
        <f>IF(ISNUMBER(SEARCH(правки!X$2,'оригинальный продууукт'!$Q78)),1,0)</f>
        <v>0</v>
      </c>
      <c r="Y79">
        <f>IF(ISNUMBER(SEARCH(правки!Y$2,'оригинальный продууукт'!$Q78)),1,0)</f>
        <v>0</v>
      </c>
      <c r="Z79">
        <f>IF(ISNUMBER(SEARCH(правки!Z$2,'оригинальный продууукт'!$Q78)),1,0)</f>
        <v>1</v>
      </c>
      <c r="AB79">
        <f>IF(ISNUMBER(SEARCH(правки!AB$2,'оригинальный продууукт'!$S78)),0,1)</f>
        <v>0</v>
      </c>
      <c r="AC79">
        <f>IF(ISNUMBER(SEARCH(правки!AC$2,'оригинальный продууукт'!$S78)),0,1)</f>
        <v>0</v>
      </c>
      <c r="AD79">
        <f>IF(ISNUMBER(SEARCH(правки!AD$2,'оригинальный продууукт'!$S78)),0,1)</f>
        <v>0</v>
      </c>
      <c r="AE79">
        <v>0</v>
      </c>
      <c r="AF79" s="8">
        <v>0</v>
      </c>
      <c r="AG79">
        <f>IF('оригинальный продууукт'!$U78="нет",0,1)</f>
        <v>0</v>
      </c>
      <c r="AL79">
        <f>IF('оригинальный продууукт'!$W78="",0,1)</f>
        <v>0</v>
      </c>
      <c r="AM79">
        <f>IF('оригинальный продууукт'!$X78="",0,1)</f>
        <v>0</v>
      </c>
    </row>
    <row r="80" spans="1:39" x14ac:dyDescent="0.25">
      <c r="A80" s="5">
        <f>'оригинальный продууукт'!B79</f>
        <v>253</v>
      </c>
      <c r="B80" s="6" t="str">
        <f>IF(MID('оригинальный продууукт'!C79,1,1)="б", 'оригинальный продууукт'!C79,MID('оригинальный продууукт'!C79,1,1))</f>
        <v>3</v>
      </c>
      <c r="C80" s="7">
        <f t="shared" si="1"/>
        <v>2</v>
      </c>
      <c r="D80" s="5">
        <f>'оригинальный продууукт'!Z79</f>
        <v>2</v>
      </c>
      <c r="E80">
        <f>IF(ISNUMBER(SEARCH(правки!E$2,'оригинальный продууукт'!$H79)),1,0)</f>
        <v>1</v>
      </c>
      <c r="F80">
        <f>IF(ISNUMBER(SEARCH(правки!F$2,'оригинальный продууукт'!$H79)),1,0)</f>
        <v>1</v>
      </c>
      <c r="G80">
        <f>IF(ISNUMBER(SEARCH(правки!G$2,'оригинальный продууукт'!$H79)),1,0)</f>
        <v>0</v>
      </c>
      <c r="H80">
        <f>IF(ISNUMBER(SEARCH(правки!H$2,'оригинальный продууукт'!$H79)),1,0)</f>
        <v>0</v>
      </c>
      <c r="I80">
        <f>IF(ISNUMBER(SEARCH(правки!I$2,'оригинальный продууукт'!$H79)),1,0)</f>
        <v>0</v>
      </c>
      <c r="J80">
        <f>IF(ISNUMBER(SEARCH(правки!J$2,'оригинальный продууукт'!$H79)),1,0)</f>
        <v>0</v>
      </c>
      <c r="K80">
        <f>IF('оригинальный продууукт'!I79="Без физических нагрузок!",0,IF('оригинальный продууукт'!I79="пешие прогулки",1,IF('оригинальный продууукт'!I79="Активный",2,IF('оригинальный продууукт'!I79="экстримальный",3,""))))</f>
        <v>1</v>
      </c>
      <c r="N80">
        <f>IF(ISNUMBER(SEARCH(правки!N$2,'оригинальный продууукт'!$L79)),1,0)</f>
        <v>1</v>
      </c>
      <c r="O80">
        <f>IF(ISNUMBER(SEARCH(правки!O$2,'оригинальный продууукт'!$L79)),1,0)</f>
        <v>0</v>
      </c>
      <c r="P80">
        <f>IF(ISNUMBER(SEARCH(правки!P$2,'оригинальный продууукт'!$L79)),1,0)</f>
        <v>0</v>
      </c>
      <c r="Q80">
        <f>IF(ISNUMBER(SEARCH(правки!Q$2,'оригинальный продууукт'!$L79)),1,0)</f>
        <v>0</v>
      </c>
      <c r="R80">
        <f>IF(ISNUMBER(SEARCH(правки!R$2,'оригинальный продууукт'!$L79)),1,0)</f>
        <v>0</v>
      </c>
      <c r="S80">
        <f>IF(ISNUMBER(SEARCH(правки!S$2,'оригинальный продууукт'!$L79)),1,0)</f>
        <v>0</v>
      </c>
      <c r="T80" t="str">
        <f>IF('оригинальный продууукт'!M79="не указано","",IF('оригинальный продууукт'!M79="переезды около 300 км ",6,"глянь"))</f>
        <v/>
      </c>
      <c r="U80">
        <v>1</v>
      </c>
      <c r="V80">
        <v>0</v>
      </c>
      <c r="X80">
        <f>IF(ISNUMBER(SEARCH(правки!X$2,'оригинальный продууукт'!$Q79)),1,0)</f>
        <v>0</v>
      </c>
      <c r="Y80">
        <f>IF(ISNUMBER(SEARCH(правки!Y$2,'оригинальный продууукт'!$Q79)),1,0)</f>
        <v>0</v>
      </c>
      <c r="Z80">
        <f>IF(ISNUMBER(SEARCH(правки!Z$2,'оригинальный продууукт'!$Q79)),1,0)</f>
        <v>1</v>
      </c>
      <c r="AB80">
        <f>IF(ISNUMBER(SEARCH(правки!AB$2,'оригинальный продууукт'!$S79)),0,1)</f>
        <v>0</v>
      </c>
      <c r="AC80">
        <f>IF(ISNUMBER(SEARCH(правки!AC$2,'оригинальный продууукт'!$S79)),0,1)</f>
        <v>0</v>
      </c>
      <c r="AD80">
        <f>IF(ISNUMBER(SEARCH(правки!AD$2,'оригинальный продууукт'!$S79)),0,1)</f>
        <v>0</v>
      </c>
      <c r="AE80">
        <v>0</v>
      </c>
      <c r="AF80" s="8">
        <v>0</v>
      </c>
      <c r="AG80">
        <f>IF('оригинальный продууукт'!$U79="нет",0,1)</f>
        <v>0</v>
      </c>
      <c r="AL80">
        <f>IF('оригинальный продууукт'!$W79="",0,1)</f>
        <v>0</v>
      </c>
      <c r="AM80">
        <f>IF('оригинальный продууукт'!$X79="",0,1)</f>
        <v>0</v>
      </c>
    </row>
    <row r="81" spans="1:39" x14ac:dyDescent="0.25">
      <c r="A81" s="5">
        <f>'оригинальный продууукт'!B80</f>
        <v>254</v>
      </c>
      <c r="B81" s="6" t="str">
        <f>IF(MID('оригинальный продууукт'!C80,1,1)="б", 'оригинальный продууукт'!C80,MID('оригинальный продууукт'!C80,1,1))</f>
        <v>3</v>
      </c>
      <c r="C81" s="7">
        <f t="shared" si="1"/>
        <v>2</v>
      </c>
      <c r="D81" s="5">
        <f>'оригинальный продууукт'!Z80</f>
        <v>2</v>
      </c>
      <c r="E81">
        <f>IF(ISNUMBER(SEARCH(правки!E$2,'оригинальный продууукт'!$H80)),1,0)</f>
        <v>1</v>
      </c>
      <c r="F81">
        <f>IF(ISNUMBER(SEARCH(правки!F$2,'оригинальный продууукт'!$H80)),1,0)</f>
        <v>1</v>
      </c>
      <c r="G81">
        <f>IF(ISNUMBER(SEARCH(правки!G$2,'оригинальный продууукт'!$H80)),1,0)</f>
        <v>0</v>
      </c>
      <c r="H81">
        <f>IF(ISNUMBER(SEARCH(правки!H$2,'оригинальный продууукт'!$H80)),1,0)</f>
        <v>0</v>
      </c>
      <c r="I81">
        <f>IF(ISNUMBER(SEARCH(правки!I$2,'оригинальный продууукт'!$H80)),1,0)</f>
        <v>0</v>
      </c>
      <c r="J81">
        <f>IF(ISNUMBER(SEARCH(правки!J$2,'оригинальный продууукт'!$H80)),1,0)</f>
        <v>0</v>
      </c>
      <c r="K81">
        <f>IF('оригинальный продууукт'!I80="Без физических нагрузок!",0,IF('оригинальный продууукт'!I80="пешие прогулки",1,IF('оригинальный продууукт'!I80="Активный",2,IF('оригинальный продууукт'!I80="экстримальный",3,""))))</f>
        <v>1</v>
      </c>
      <c r="N81">
        <f>IF(ISNUMBER(SEARCH(правки!N$2,'оригинальный продууукт'!$L80)),1,0)</f>
        <v>1</v>
      </c>
      <c r="O81">
        <f>IF(ISNUMBER(SEARCH(правки!O$2,'оригинальный продууукт'!$L80)),1,0)</f>
        <v>0</v>
      </c>
      <c r="P81">
        <f>IF(ISNUMBER(SEARCH(правки!P$2,'оригинальный продууукт'!$L80)),1,0)</f>
        <v>0</v>
      </c>
      <c r="Q81">
        <f>IF(ISNUMBER(SEARCH(правки!Q$2,'оригинальный продууукт'!$L80)),1,0)</f>
        <v>0</v>
      </c>
      <c r="R81">
        <f>IF(ISNUMBER(SEARCH(правки!R$2,'оригинальный продууукт'!$L80)),1,0)</f>
        <v>0</v>
      </c>
      <c r="S81">
        <f>IF(ISNUMBER(SEARCH(правки!S$2,'оригинальный продууукт'!$L80)),1,0)</f>
        <v>0</v>
      </c>
      <c r="T81" t="str">
        <f>IF('оригинальный продууукт'!M80="не указано","",IF('оригинальный продууукт'!M80="переезды около 300 км ",6,"глянь"))</f>
        <v/>
      </c>
      <c r="U81">
        <v>1</v>
      </c>
      <c r="V81">
        <v>0</v>
      </c>
      <c r="X81">
        <f>IF(ISNUMBER(SEARCH(правки!X$2,'оригинальный продууукт'!$Q80)),1,0)</f>
        <v>0</v>
      </c>
      <c r="Y81">
        <f>IF(ISNUMBER(SEARCH(правки!Y$2,'оригинальный продууукт'!$Q80)),1,0)</f>
        <v>0</v>
      </c>
      <c r="Z81">
        <f>IF(ISNUMBER(SEARCH(правки!Z$2,'оригинальный продууукт'!$Q80)),1,0)</f>
        <v>1</v>
      </c>
      <c r="AB81">
        <f>IF(ISNUMBER(SEARCH(правки!AB$2,'оригинальный продууукт'!$S80)),0,1)</f>
        <v>0</v>
      </c>
      <c r="AC81">
        <f>IF(ISNUMBER(SEARCH(правки!AC$2,'оригинальный продууукт'!$S80)),0,1)</f>
        <v>0</v>
      </c>
      <c r="AD81">
        <f>IF(ISNUMBER(SEARCH(правки!AD$2,'оригинальный продууукт'!$S80)),0,1)</f>
        <v>0</v>
      </c>
      <c r="AE81">
        <v>0</v>
      </c>
      <c r="AF81" s="8">
        <v>0</v>
      </c>
      <c r="AG81">
        <f>IF('оригинальный продууукт'!$U80="нет",0,1)</f>
        <v>0</v>
      </c>
      <c r="AL81">
        <f>IF('оригинальный продууукт'!$W80="",0,1)</f>
        <v>0</v>
      </c>
      <c r="AM81">
        <f>IF('оригинальный продууукт'!$X80="",0,1)</f>
        <v>0</v>
      </c>
    </row>
    <row r="82" spans="1:39" x14ac:dyDescent="0.25">
      <c r="A82" s="5">
        <f>'оригинальный продууукт'!B81</f>
        <v>255</v>
      </c>
      <c r="B82" s="6" t="str">
        <f>IF(MID('оригинальный продууукт'!C81,1,1)="б", 'оригинальный продууукт'!C81,MID('оригинальный продууукт'!C81,1,1))</f>
        <v>2</v>
      </c>
      <c r="C82" s="7">
        <f t="shared" si="1"/>
        <v>1</v>
      </c>
      <c r="D82" s="5">
        <f>'оригинальный продууукт'!Z81</f>
        <v>1</v>
      </c>
      <c r="E82">
        <f>IF(ISNUMBER(SEARCH(правки!E$2,'оригинальный продууукт'!$H81)),1,0)</f>
        <v>1</v>
      </c>
      <c r="F82">
        <f>IF(ISNUMBER(SEARCH(правки!F$2,'оригинальный продууукт'!$H81)),1,0)</f>
        <v>1</v>
      </c>
      <c r="G82">
        <f>IF(ISNUMBER(SEARCH(правки!G$2,'оригинальный продууукт'!$H81)),1,0)</f>
        <v>0</v>
      </c>
      <c r="H82">
        <f>IF(ISNUMBER(SEARCH(правки!H$2,'оригинальный продууукт'!$H81)),1,0)</f>
        <v>0</v>
      </c>
      <c r="I82">
        <f>IF(ISNUMBER(SEARCH(правки!I$2,'оригинальный продууукт'!$H81)),1,0)</f>
        <v>0</v>
      </c>
      <c r="J82">
        <f>IF(ISNUMBER(SEARCH(правки!J$2,'оригинальный продууукт'!$H81)),1,0)</f>
        <v>0</v>
      </c>
      <c r="K82">
        <f>IF('оригинальный продууукт'!I81="Без физических нагрузок!",0,IF('оригинальный продууукт'!I81="пешие прогулки",1,IF('оригинальный продууукт'!I81="Активный",2,IF('оригинальный продууукт'!I81="экстримальный",3,""))))</f>
        <v>1</v>
      </c>
      <c r="N82">
        <f>IF(ISNUMBER(SEARCH(правки!N$2,'оригинальный продууукт'!$L81)),1,0)</f>
        <v>1</v>
      </c>
      <c r="O82">
        <f>IF(ISNUMBER(SEARCH(правки!O$2,'оригинальный продууукт'!$L81)),1,0)</f>
        <v>0</v>
      </c>
      <c r="P82">
        <f>IF(ISNUMBER(SEARCH(правки!P$2,'оригинальный продууукт'!$L81)),1,0)</f>
        <v>0</v>
      </c>
      <c r="Q82">
        <f>IF(ISNUMBER(SEARCH(правки!Q$2,'оригинальный продууукт'!$L81)),1,0)</f>
        <v>0</v>
      </c>
      <c r="R82">
        <f>IF(ISNUMBER(SEARCH(правки!R$2,'оригинальный продууукт'!$L81)),1,0)</f>
        <v>0</v>
      </c>
      <c r="S82">
        <f>IF(ISNUMBER(SEARCH(правки!S$2,'оригинальный продууукт'!$L81)),1,0)</f>
        <v>0</v>
      </c>
      <c r="T82" t="str">
        <f>IF('оригинальный продууукт'!M81="не указано","",IF('оригинальный продууукт'!M81="переезды около 300 км ",6,"глянь"))</f>
        <v/>
      </c>
      <c r="U82">
        <v>1</v>
      </c>
      <c r="V82">
        <v>0</v>
      </c>
      <c r="X82">
        <f>IF(ISNUMBER(SEARCH(правки!X$2,'оригинальный продууукт'!$Q81)),1,0)</f>
        <v>0</v>
      </c>
      <c r="Y82">
        <f>IF(ISNUMBER(SEARCH(правки!Y$2,'оригинальный продууукт'!$Q81)),1,0)</f>
        <v>0</v>
      </c>
      <c r="Z82">
        <f>IF(ISNUMBER(SEARCH(правки!Z$2,'оригинальный продууукт'!$Q81)),1,0)</f>
        <v>1</v>
      </c>
      <c r="AB82">
        <f>IF(ISNUMBER(SEARCH(правки!AB$2,'оригинальный продууукт'!$S81)),0,1)</f>
        <v>0</v>
      </c>
      <c r="AC82">
        <f>IF(ISNUMBER(SEARCH(правки!AC$2,'оригинальный продууукт'!$S81)),0,1)</f>
        <v>0</v>
      </c>
      <c r="AD82">
        <f>IF(ISNUMBER(SEARCH(правки!AD$2,'оригинальный продууукт'!$S81)),0,1)</f>
        <v>0</v>
      </c>
      <c r="AE82">
        <v>0</v>
      </c>
      <c r="AF82" s="8">
        <v>0</v>
      </c>
      <c r="AG82">
        <f>IF('оригинальный продууукт'!$U81="нет",0,1)</f>
        <v>0</v>
      </c>
      <c r="AL82">
        <f>IF('оригинальный продууукт'!$W81="",0,1)</f>
        <v>0</v>
      </c>
      <c r="AM82">
        <f>IF('оригинальный продууукт'!$X81="",0,1)</f>
        <v>0</v>
      </c>
    </row>
    <row r="83" spans="1:39" x14ac:dyDescent="0.25">
      <c r="A83" s="5">
        <f>'оригинальный продууукт'!B82</f>
        <v>257</v>
      </c>
      <c r="B83" s="6" t="str">
        <f>IF(MID('оригинальный продууукт'!C82,1,1)="б", 'оригинальный продууукт'!C82,MID('оригинальный продууукт'!C82,1,1))</f>
        <v>1</v>
      </c>
      <c r="C83" s="7">
        <f t="shared" si="1"/>
        <v>0</v>
      </c>
      <c r="D83" s="5">
        <f>'оригинальный продууукт'!Z82</f>
        <v>0</v>
      </c>
      <c r="E83">
        <f>IF(ISNUMBER(SEARCH(правки!E$2,'оригинальный продууукт'!$H82)),1,0)</f>
        <v>1</v>
      </c>
      <c r="F83">
        <f>IF(ISNUMBER(SEARCH(правки!F$2,'оригинальный продууукт'!$H82)),1,0)</f>
        <v>1</v>
      </c>
      <c r="G83">
        <f>IF(ISNUMBER(SEARCH(правки!G$2,'оригинальный продууукт'!$H82)),1,0)</f>
        <v>0</v>
      </c>
      <c r="H83">
        <f>IF(ISNUMBER(SEARCH(правки!H$2,'оригинальный продууукт'!$H82)),1,0)</f>
        <v>0</v>
      </c>
      <c r="I83">
        <f>IF(ISNUMBER(SEARCH(правки!I$2,'оригинальный продууукт'!$H82)),1,0)</f>
        <v>0</v>
      </c>
      <c r="J83">
        <f>IF(ISNUMBER(SEARCH(правки!J$2,'оригинальный продууукт'!$H82)),1,0)</f>
        <v>0</v>
      </c>
      <c r="K83">
        <f>IF('оригинальный продууукт'!I82="Без физических нагрузок!",0,IF('оригинальный продууукт'!I82="пешие прогулки",1,IF('оригинальный продууукт'!I82="Активный",2,IF('оригинальный продууукт'!I82="экстримальный",3,""))))</f>
        <v>1</v>
      </c>
      <c r="N83">
        <f>IF(ISNUMBER(SEARCH(правки!N$2,'оригинальный продууукт'!$L82)),1,0)</f>
        <v>1</v>
      </c>
      <c r="O83">
        <f>IF(ISNUMBER(SEARCH(правки!O$2,'оригинальный продууукт'!$L82)),1,0)</f>
        <v>1</v>
      </c>
      <c r="P83">
        <f>IF(ISNUMBER(SEARCH(правки!P$2,'оригинальный продууукт'!$L82)),1,0)</f>
        <v>0</v>
      </c>
      <c r="Q83">
        <f>IF(ISNUMBER(SEARCH(правки!Q$2,'оригинальный продууукт'!$L82)),1,0)</f>
        <v>0</v>
      </c>
      <c r="R83">
        <f>IF(ISNUMBER(SEARCH(правки!R$2,'оригинальный продууукт'!$L82)),1,0)</f>
        <v>0</v>
      </c>
      <c r="S83">
        <f>IF(ISNUMBER(SEARCH(правки!S$2,'оригинальный продууукт'!$L82)),1,0)</f>
        <v>0</v>
      </c>
      <c r="T83" t="str">
        <f>IF('оригинальный продууукт'!M82="не указано","",IF('оригинальный продууукт'!M82="переезды около 300 км ",6,"глянь"))</f>
        <v/>
      </c>
      <c r="U83">
        <v>1</v>
      </c>
      <c r="V83">
        <v>0</v>
      </c>
      <c r="X83">
        <f>IF(ISNUMBER(SEARCH(правки!X$2,'оригинальный продууукт'!$Q82)),1,0)</f>
        <v>0</v>
      </c>
      <c r="Y83">
        <f>IF(ISNUMBER(SEARCH(правки!Y$2,'оригинальный продууукт'!$Q82)),1,0)</f>
        <v>0</v>
      </c>
      <c r="Z83">
        <f>IF(ISNUMBER(SEARCH(правки!Z$2,'оригинальный продууукт'!$Q82)),1,0)</f>
        <v>1</v>
      </c>
      <c r="AB83">
        <f>IF(ISNUMBER(SEARCH(правки!AB$2,'оригинальный продууукт'!$S82)),0,1)</f>
        <v>0</v>
      </c>
      <c r="AC83">
        <f>IF(ISNUMBER(SEARCH(правки!AC$2,'оригинальный продууукт'!$S82)),0,1)</f>
        <v>0</v>
      </c>
      <c r="AD83">
        <f>IF(ISNUMBER(SEARCH(правки!AD$2,'оригинальный продууукт'!$S82)),0,1)</f>
        <v>0</v>
      </c>
      <c r="AE83">
        <v>7</v>
      </c>
      <c r="AF83" s="8">
        <v>0</v>
      </c>
      <c r="AG83">
        <f>IF('оригинальный продууукт'!$U82="нет",0,1)</f>
        <v>0</v>
      </c>
      <c r="AH83">
        <v>3</v>
      </c>
      <c r="AL83">
        <f>IF('оригинальный продууукт'!$W82="",0,1)</f>
        <v>0</v>
      </c>
      <c r="AM83">
        <f>IF('оригинальный продууукт'!$X82="",0,1)</f>
        <v>0</v>
      </c>
    </row>
    <row r="84" spans="1:39" x14ac:dyDescent="0.25">
      <c r="A84" s="5">
        <f>'оригинальный продууукт'!B83</f>
        <v>258</v>
      </c>
      <c r="B84" s="6" t="str">
        <f>IF(MID('оригинальный продууукт'!C83,1,1)="б", 'оригинальный продууукт'!C83,MID('оригинальный продууукт'!C83,1,1))</f>
        <v>1</v>
      </c>
      <c r="C84" s="7">
        <f t="shared" si="1"/>
        <v>0</v>
      </c>
      <c r="D84" s="5">
        <f>'оригинальный продууукт'!Z83</f>
        <v>0</v>
      </c>
      <c r="E84">
        <f>IF(ISNUMBER(SEARCH(правки!E$2,'оригинальный продууукт'!$H83)),1,0)</f>
        <v>1</v>
      </c>
      <c r="F84">
        <f>IF(ISNUMBER(SEARCH(правки!F$2,'оригинальный продууукт'!$H83)),1,0)</f>
        <v>1</v>
      </c>
      <c r="G84">
        <f>IF(ISNUMBER(SEARCH(правки!G$2,'оригинальный продууукт'!$H83)),1,0)</f>
        <v>0</v>
      </c>
      <c r="H84">
        <f>IF(ISNUMBER(SEARCH(правки!H$2,'оригинальный продууукт'!$H83)),1,0)</f>
        <v>0</v>
      </c>
      <c r="I84">
        <f>IF(ISNUMBER(SEARCH(правки!I$2,'оригинальный продууукт'!$H83)),1,0)</f>
        <v>0</v>
      </c>
      <c r="J84">
        <f>IF(ISNUMBER(SEARCH(правки!J$2,'оригинальный продууукт'!$H83)),1,0)</f>
        <v>0</v>
      </c>
      <c r="K84">
        <f>IF('оригинальный продууукт'!I83="Без физических нагрузок!",0,IF('оригинальный продууукт'!I83="пешие прогулки",1,IF('оригинальный продууукт'!I83="Активный",2,IF('оригинальный продууукт'!I83="экстримальный",3,""))))</f>
        <v>1</v>
      </c>
      <c r="N84">
        <f>IF(ISNUMBER(SEARCH(правки!N$2,'оригинальный продууукт'!$L83)),1,0)</f>
        <v>1</v>
      </c>
      <c r="O84">
        <f>IF(ISNUMBER(SEARCH(правки!O$2,'оригинальный продууукт'!$L83)),1,0)</f>
        <v>1</v>
      </c>
      <c r="P84">
        <f>IF(ISNUMBER(SEARCH(правки!P$2,'оригинальный продууукт'!$L83)),1,0)</f>
        <v>0</v>
      </c>
      <c r="Q84">
        <f>IF(ISNUMBER(SEARCH(правки!Q$2,'оригинальный продууукт'!$L83)),1,0)</f>
        <v>0</v>
      </c>
      <c r="R84">
        <f>IF(ISNUMBER(SEARCH(правки!R$2,'оригинальный продууукт'!$L83)),1,0)</f>
        <v>0</v>
      </c>
      <c r="S84">
        <f>IF(ISNUMBER(SEARCH(правки!S$2,'оригинальный продууукт'!$L83)),1,0)</f>
        <v>0</v>
      </c>
      <c r="T84" t="str">
        <f>IF('оригинальный продууукт'!M83="не указано","",IF('оригинальный продууукт'!M83="переезды около 300 км ",6,"глянь"))</f>
        <v/>
      </c>
      <c r="U84">
        <v>1</v>
      </c>
      <c r="V84">
        <v>0</v>
      </c>
      <c r="X84">
        <f>IF(ISNUMBER(SEARCH(правки!X$2,'оригинальный продууукт'!$Q83)),1,0)</f>
        <v>0</v>
      </c>
      <c r="Y84">
        <f>IF(ISNUMBER(SEARCH(правки!Y$2,'оригинальный продууукт'!$Q83)),1,0)</f>
        <v>0</v>
      </c>
      <c r="Z84">
        <f>IF(ISNUMBER(SEARCH(правки!Z$2,'оригинальный продууукт'!$Q83)),1,0)</f>
        <v>1</v>
      </c>
      <c r="AB84">
        <f>IF(ISNUMBER(SEARCH(правки!AB$2,'оригинальный продууукт'!$S83)),0,1)</f>
        <v>0</v>
      </c>
      <c r="AC84">
        <f>IF(ISNUMBER(SEARCH(правки!AC$2,'оригинальный продууукт'!$S83)),0,1)</f>
        <v>0</v>
      </c>
      <c r="AD84">
        <f>IF(ISNUMBER(SEARCH(правки!AD$2,'оригинальный продууукт'!$S83)),0,1)</f>
        <v>0</v>
      </c>
      <c r="AE84">
        <v>0</v>
      </c>
      <c r="AF84" s="8">
        <v>0</v>
      </c>
      <c r="AG84">
        <f>IF('оригинальный продууукт'!$U83="нет",0,1)</f>
        <v>0</v>
      </c>
      <c r="AH84">
        <v>4</v>
      </c>
      <c r="AI84">
        <v>1</v>
      </c>
      <c r="AJ84">
        <v>0</v>
      </c>
      <c r="AK84">
        <v>1</v>
      </c>
      <c r="AL84">
        <f>IF('оригинальный продууукт'!$W83="",0,1)</f>
        <v>0</v>
      </c>
      <c r="AM84">
        <f>IF('оригинальный продууукт'!$X83="",0,1)</f>
        <v>0</v>
      </c>
    </row>
    <row r="85" spans="1:39" x14ac:dyDescent="0.25">
      <c r="A85" s="5">
        <f>'оригинальный продууукт'!B84</f>
        <v>261</v>
      </c>
      <c r="B85" s="6" t="str">
        <f>IF(MID('оригинальный продууукт'!C84,1,1)="б", 'оригинальный продууукт'!C84,MID('оригинальный продууукт'!C84,1,1))</f>
        <v>3</v>
      </c>
      <c r="C85" s="7">
        <f t="shared" si="1"/>
        <v>2</v>
      </c>
      <c r="D85" s="5">
        <f>'оригинальный продууукт'!Z84</f>
        <v>2</v>
      </c>
      <c r="E85">
        <f>IF(ISNUMBER(SEARCH(правки!E$2,'оригинальный продууукт'!$H84)),1,0)</f>
        <v>1</v>
      </c>
      <c r="F85">
        <f>IF(ISNUMBER(SEARCH(правки!F$2,'оригинальный продууукт'!$H84)),1,0)</f>
        <v>1</v>
      </c>
      <c r="G85">
        <f>IF(ISNUMBER(SEARCH(правки!G$2,'оригинальный продууукт'!$H84)),1,0)</f>
        <v>0</v>
      </c>
      <c r="H85">
        <f>IF(ISNUMBER(SEARCH(правки!H$2,'оригинальный продууукт'!$H84)),1,0)</f>
        <v>0</v>
      </c>
      <c r="I85">
        <f>IF(ISNUMBER(SEARCH(правки!I$2,'оригинальный продууукт'!$H84)),1,0)</f>
        <v>0</v>
      </c>
      <c r="J85">
        <f>IF(ISNUMBER(SEARCH(правки!J$2,'оригинальный продууукт'!$H84)),1,0)</f>
        <v>0</v>
      </c>
      <c r="K85">
        <f>IF('оригинальный продууукт'!I84="Без физических нагрузок!",0,IF('оригинальный продууукт'!I84="пешие прогулки",1,IF('оригинальный продууукт'!I84="Активный",2,IF('оригинальный продууукт'!I84="экстримальный",3,""))))</f>
        <v>1</v>
      </c>
      <c r="N85">
        <f>IF(ISNUMBER(SEARCH(правки!N$2,'оригинальный продууукт'!$L84)),1,0)</f>
        <v>1</v>
      </c>
      <c r="O85">
        <f>IF(ISNUMBER(SEARCH(правки!O$2,'оригинальный продууукт'!$L84)),1,0)</f>
        <v>0</v>
      </c>
      <c r="P85">
        <f>IF(ISNUMBER(SEARCH(правки!P$2,'оригинальный продууукт'!$L84)),1,0)</f>
        <v>0</v>
      </c>
      <c r="Q85">
        <f>IF(ISNUMBER(SEARCH(правки!Q$2,'оригинальный продууукт'!$L84)),1,0)</f>
        <v>0</v>
      </c>
      <c r="R85">
        <f>IF(ISNUMBER(SEARCH(правки!R$2,'оригинальный продууукт'!$L84)),1,0)</f>
        <v>0</v>
      </c>
      <c r="S85">
        <f>IF(ISNUMBER(SEARCH(правки!S$2,'оригинальный продууукт'!$L84)),1,0)</f>
        <v>0</v>
      </c>
      <c r="T85" t="str">
        <f>IF('оригинальный продууукт'!M84="не указано","",IF('оригинальный продууукт'!M84="переезды около 300 км ",6,"глянь"))</f>
        <v/>
      </c>
      <c r="U85">
        <v>1</v>
      </c>
      <c r="V85">
        <v>0</v>
      </c>
      <c r="X85">
        <f>IF(ISNUMBER(SEARCH(правки!X$2,'оригинальный продууукт'!$Q84)),1,0)</f>
        <v>0</v>
      </c>
      <c r="Y85">
        <f>IF(ISNUMBER(SEARCH(правки!Y$2,'оригинальный продууукт'!$Q84)),1,0)</f>
        <v>0</v>
      </c>
      <c r="Z85">
        <f>IF(ISNUMBER(SEARCH(правки!Z$2,'оригинальный продууукт'!$Q84)),1,0)</f>
        <v>1</v>
      </c>
      <c r="AB85">
        <f>IF(ISNUMBER(SEARCH(правки!AB$2,'оригинальный продууукт'!$S84)),0,1)</f>
        <v>0</v>
      </c>
      <c r="AC85">
        <f>IF(ISNUMBER(SEARCH(правки!AC$2,'оригинальный продууукт'!$S84)),0,1)</f>
        <v>0</v>
      </c>
      <c r="AD85">
        <f>IF(ISNUMBER(SEARCH(правки!AD$2,'оригинальный продууукт'!$S84)),0,1)</f>
        <v>0</v>
      </c>
      <c r="AE85">
        <v>0</v>
      </c>
      <c r="AF85" s="8">
        <v>0</v>
      </c>
      <c r="AG85">
        <f>IF('оригинальный продууукт'!$U84="нет",0,1)</f>
        <v>0</v>
      </c>
      <c r="AH85">
        <v>3</v>
      </c>
      <c r="AI85">
        <v>1</v>
      </c>
      <c r="AJ85">
        <v>0</v>
      </c>
      <c r="AK85">
        <v>1</v>
      </c>
      <c r="AL85">
        <f>IF('оригинальный продууукт'!$W84="",0,1)</f>
        <v>0</v>
      </c>
      <c r="AM85">
        <f>IF('оригинальный продууукт'!$X84="",0,1)</f>
        <v>0</v>
      </c>
    </row>
    <row r="86" spans="1:39" x14ac:dyDescent="0.25">
      <c r="A86" s="5">
        <f>'оригинальный продууукт'!B85</f>
        <v>117</v>
      </c>
      <c r="B86" s="6" t="str">
        <f>IF(MID('оригинальный продууукт'!C85,1,1)="б", 'оригинальный продууукт'!C85,MID('оригинальный продууукт'!C85,1,1))</f>
        <v>7</v>
      </c>
      <c r="C86" s="7">
        <f t="shared" si="1"/>
        <v>6</v>
      </c>
      <c r="D86" s="5">
        <f>'оригинальный продууукт'!Z85</f>
        <v>3</v>
      </c>
      <c r="E86">
        <f>IF(ISNUMBER(SEARCH(правки!E$2,'оригинальный продууукт'!$H85)),1,0)</f>
        <v>1</v>
      </c>
      <c r="F86">
        <f>IF(ISNUMBER(SEARCH(правки!F$2,'оригинальный продууукт'!$H85)),1,0)</f>
        <v>1</v>
      </c>
      <c r="G86">
        <f>IF(ISNUMBER(SEARCH(правки!G$2,'оригинальный продууукт'!$H85)),1,0)</f>
        <v>0</v>
      </c>
      <c r="H86">
        <f>IF(ISNUMBER(SEARCH(правки!H$2,'оригинальный продууукт'!$H85)),1,0)</f>
        <v>0</v>
      </c>
      <c r="I86">
        <f>IF(ISNUMBER(SEARCH(правки!I$2,'оригинальный продууукт'!$H85)),1,0)</f>
        <v>0</v>
      </c>
      <c r="J86">
        <f>IF(ISNUMBER(SEARCH(правки!J$2,'оригинальный продууукт'!$H85)),1,0)</f>
        <v>0</v>
      </c>
      <c r="K86">
        <f>IF('оригинальный продууукт'!I85="Без физических нагрузок!",0,IF('оригинальный продууукт'!I85="пешие прогулки",1,IF('оригинальный продууукт'!I85="Активный",2,IF('оригинальный продууукт'!I85="экстримальный",3,""))))</f>
        <v>1</v>
      </c>
      <c r="N86">
        <f>IF(ISNUMBER(SEARCH(правки!N$2,'оригинальный продууукт'!$L85)),1,0)</f>
        <v>1</v>
      </c>
      <c r="O86">
        <f>IF(ISNUMBER(SEARCH(правки!O$2,'оригинальный продууукт'!$L85)),1,0)</f>
        <v>0</v>
      </c>
      <c r="P86">
        <f>IF(ISNUMBER(SEARCH(правки!P$2,'оригинальный продууукт'!$L85)),1,0)</f>
        <v>0</v>
      </c>
      <c r="Q86">
        <f>IF(ISNUMBER(SEARCH(правки!Q$2,'оригинальный продууукт'!$L85)),1,0)</f>
        <v>0</v>
      </c>
      <c r="R86">
        <f>IF(ISNUMBER(SEARCH(правки!R$2,'оригинальный продууукт'!$L85)),1,0)</f>
        <v>0</v>
      </c>
      <c r="S86">
        <f>IF(ISNUMBER(SEARCH(правки!S$2,'оригинальный продууукт'!$L85)),1,0)</f>
        <v>0</v>
      </c>
      <c r="T86">
        <f>IF('оригинальный продууукт'!M85="не указано","",IF('оригинальный продууукт'!M85="переезды около 300 км ",6,"глянь"))</f>
        <v>6</v>
      </c>
      <c r="U86">
        <v>1</v>
      </c>
      <c r="V86">
        <v>0</v>
      </c>
      <c r="X86">
        <f>IF(ISNUMBER(SEARCH(правки!X$2,'оригинальный продууукт'!$Q85)),1,0)</f>
        <v>0</v>
      </c>
      <c r="Y86">
        <f>IF(ISNUMBER(SEARCH(правки!Y$2,'оригинальный продууукт'!$Q85)),1,0)</f>
        <v>0</v>
      </c>
      <c r="Z86">
        <f>IF(ISNUMBER(SEARCH(правки!Z$2,'оригинальный продууукт'!$Q85)),1,0)</f>
        <v>1</v>
      </c>
      <c r="AB86">
        <f>IF(ISNUMBER(SEARCH(правки!AB$2,'оригинальный продууукт'!$S85)),0,1)</f>
        <v>0</v>
      </c>
      <c r="AC86">
        <f>IF(ISNUMBER(SEARCH(правки!AC$2,'оригинальный продууукт'!$S85)),0,1)</f>
        <v>0</v>
      </c>
      <c r="AD86">
        <f>IF(ISNUMBER(SEARCH(правки!AD$2,'оригинальный продууукт'!$S85)),0,1)</f>
        <v>0</v>
      </c>
      <c r="AE86">
        <v>0</v>
      </c>
      <c r="AF86" s="8">
        <v>0</v>
      </c>
      <c r="AG86">
        <f>IF('оригинальный продууукт'!$U85="нет",0,1)</f>
        <v>0</v>
      </c>
      <c r="AH86">
        <v>4</v>
      </c>
      <c r="AI86">
        <v>1</v>
      </c>
      <c r="AJ86">
        <v>0</v>
      </c>
      <c r="AK86">
        <v>1</v>
      </c>
      <c r="AL86">
        <f>IF('оригинальный продууукт'!$W85="",0,1)</f>
        <v>0</v>
      </c>
      <c r="AM86">
        <f>IF('оригинальный продууукт'!$X85="",0,1)</f>
        <v>0</v>
      </c>
    </row>
    <row r="87" spans="1:39" x14ac:dyDescent="0.25">
      <c r="A87" s="5">
        <f>'оригинальный продууукт'!B86</f>
        <v>124</v>
      </c>
      <c r="B87" s="6" t="str">
        <f>IF(MID('оригинальный продууукт'!C86,1,1)="б", 'оригинальный продууукт'!C86,MID('оригинальный продууукт'!C86,1,1))</f>
        <v>8</v>
      </c>
      <c r="C87" s="7">
        <f t="shared" si="1"/>
        <v>7</v>
      </c>
      <c r="D87" s="5">
        <f>'оригинальный продууукт'!Z86</f>
        <v>3</v>
      </c>
      <c r="E87">
        <f>IF(ISNUMBER(SEARCH(правки!E$2,'оригинальный продууукт'!$H86)),1,0)</f>
        <v>1</v>
      </c>
      <c r="F87">
        <f>IF(ISNUMBER(SEARCH(правки!F$2,'оригинальный продууукт'!$H86)),1,0)</f>
        <v>1</v>
      </c>
      <c r="G87">
        <f>IF(ISNUMBER(SEARCH(правки!G$2,'оригинальный продууукт'!$H86)),1,0)</f>
        <v>0</v>
      </c>
      <c r="H87">
        <f>IF(ISNUMBER(SEARCH(правки!H$2,'оригинальный продууукт'!$H86)),1,0)</f>
        <v>0</v>
      </c>
      <c r="I87">
        <f>IF(ISNUMBER(SEARCH(правки!I$2,'оригинальный продууукт'!$H86)),1,0)</f>
        <v>0</v>
      </c>
      <c r="J87">
        <f>IF(ISNUMBER(SEARCH(правки!J$2,'оригинальный продууукт'!$H86)),1,0)</f>
        <v>0</v>
      </c>
      <c r="K87">
        <f>IF('оригинальный продууукт'!I86="Без физических нагрузок!",0,IF('оригинальный продууукт'!I86="пешие прогулки",1,IF('оригинальный продууукт'!I86="Активный",2,IF('оригинальный продууукт'!I86="экстримальный",3,""))))</f>
        <v>2</v>
      </c>
      <c r="N87">
        <f>IF(ISNUMBER(SEARCH(правки!N$2,'оригинальный продууукт'!$L86)),1,0)</f>
        <v>1</v>
      </c>
      <c r="O87">
        <f>IF(ISNUMBER(SEARCH(правки!O$2,'оригинальный продууукт'!$L86)),1,0)</f>
        <v>0</v>
      </c>
      <c r="P87">
        <f>IF(ISNUMBER(SEARCH(правки!P$2,'оригинальный продууукт'!$L86)),1,0)</f>
        <v>0</v>
      </c>
      <c r="Q87">
        <f>IF(ISNUMBER(SEARCH(правки!Q$2,'оригинальный продууукт'!$L86)),1,0)</f>
        <v>0</v>
      </c>
      <c r="R87">
        <f>IF(ISNUMBER(SEARCH(правки!R$2,'оригинальный продууукт'!$L86)),1,0)</f>
        <v>0</v>
      </c>
      <c r="S87">
        <f>IF(ISNUMBER(SEARCH(правки!S$2,'оригинальный продууукт'!$L86)),1,0)</f>
        <v>0</v>
      </c>
      <c r="T87">
        <f>IF('оригинальный продууукт'!M86="не указано","",IF('оригинальный продууукт'!M86="переезды около 300 км ",6,"глянь"))</f>
        <v>6</v>
      </c>
      <c r="U87">
        <v>1</v>
      </c>
      <c r="V87">
        <v>0</v>
      </c>
      <c r="X87">
        <f>IF(ISNUMBER(SEARCH(правки!X$2,'оригинальный продууукт'!$Q86)),1,0)</f>
        <v>0</v>
      </c>
      <c r="Y87">
        <f>IF(ISNUMBER(SEARCH(правки!Y$2,'оригинальный продууукт'!$Q86)),1,0)</f>
        <v>0</v>
      </c>
      <c r="Z87">
        <f>IF(ISNUMBER(SEARCH(правки!Z$2,'оригинальный продууукт'!$Q86)),1,0)</f>
        <v>1</v>
      </c>
      <c r="AB87">
        <f>IF(ISNUMBER(SEARCH(правки!AB$2,'оригинальный продууукт'!$S86)),0,1)</f>
        <v>0</v>
      </c>
      <c r="AC87">
        <f>IF(ISNUMBER(SEARCH(правки!AC$2,'оригинальный продууукт'!$S86)),0,1)</f>
        <v>0</v>
      </c>
      <c r="AD87">
        <f>IF(ISNUMBER(SEARCH(правки!AD$2,'оригинальный продууукт'!$S86)),0,1)</f>
        <v>0</v>
      </c>
      <c r="AE87">
        <v>0</v>
      </c>
      <c r="AF87" s="8">
        <v>0</v>
      </c>
      <c r="AG87">
        <f>IF('оригинальный продууукт'!$U86="нет",0,1)</f>
        <v>0</v>
      </c>
      <c r="AH87">
        <v>0</v>
      </c>
      <c r="AI87">
        <v>0</v>
      </c>
      <c r="AJ87">
        <v>0</v>
      </c>
      <c r="AK87">
        <v>0</v>
      </c>
      <c r="AL87">
        <f>IF('оригинальный продууукт'!$W86="",0,1)</f>
        <v>0</v>
      </c>
      <c r="AM87">
        <f>IF('оригинальный продууукт'!$X86="",0,1)</f>
        <v>0</v>
      </c>
    </row>
    <row r="88" spans="1:39" x14ac:dyDescent="0.25">
      <c r="A88" s="5">
        <f>'оригинальный продууукт'!B87</f>
        <v>136</v>
      </c>
      <c r="B88" s="6" t="str">
        <f>IF(MID('оригинальный продууукт'!C87,1,1)="б", 'оригинальный продууукт'!C87,MID('оригинальный продууукт'!C87,1,1))</f>
        <v>6</v>
      </c>
      <c r="C88" s="7">
        <f t="shared" si="1"/>
        <v>5</v>
      </c>
      <c r="D88" s="5">
        <f>'оригинальный продууукт'!Z87</f>
        <v>3</v>
      </c>
      <c r="E88">
        <f>IF(ISNUMBER(SEARCH(правки!E$2,'оригинальный продууукт'!$H87)),1,0)</f>
        <v>1</v>
      </c>
      <c r="F88">
        <f>IF(ISNUMBER(SEARCH(правки!F$2,'оригинальный продууукт'!$H87)),1,0)</f>
        <v>1</v>
      </c>
      <c r="G88">
        <f>IF(ISNUMBER(SEARCH(правки!G$2,'оригинальный продууукт'!$H87)),1,0)</f>
        <v>0</v>
      </c>
      <c r="H88">
        <f>IF(ISNUMBER(SEARCH(правки!H$2,'оригинальный продууукт'!$H87)),1,0)</f>
        <v>1</v>
      </c>
      <c r="I88">
        <f>IF(ISNUMBER(SEARCH(правки!I$2,'оригинальный продууукт'!$H87)),1,0)</f>
        <v>0</v>
      </c>
      <c r="J88">
        <f>IF(ISNUMBER(SEARCH(правки!J$2,'оригинальный продууукт'!$H87)),1,0)</f>
        <v>0</v>
      </c>
      <c r="K88">
        <f>IF('оригинальный продууукт'!I87="Без физических нагрузок!",0,IF('оригинальный продууукт'!I87="пешие прогулки",1,IF('оригинальный продууукт'!I87="Активный",2,IF('оригинальный продууукт'!I87="экстримальный",3,""))))</f>
        <v>2</v>
      </c>
      <c r="N88">
        <f>IF(ISNUMBER(SEARCH(правки!N$2,'оригинальный продууукт'!$L87)),1,0)</f>
        <v>1</v>
      </c>
      <c r="O88">
        <f>IF(ISNUMBER(SEARCH(правки!O$2,'оригинальный продууукт'!$L87)),1,0)</f>
        <v>0</v>
      </c>
      <c r="P88">
        <f>IF(ISNUMBER(SEARCH(правки!P$2,'оригинальный продууукт'!$L87)),1,0)</f>
        <v>0</v>
      </c>
      <c r="Q88">
        <f>IF(ISNUMBER(SEARCH(правки!Q$2,'оригинальный продууукт'!$L87)),1,0)</f>
        <v>0</v>
      </c>
      <c r="R88">
        <f>IF(ISNUMBER(SEARCH(правки!R$2,'оригинальный продууукт'!$L87)),1,0)</f>
        <v>0</v>
      </c>
      <c r="S88">
        <f>IF(ISNUMBER(SEARCH(правки!S$2,'оригинальный продууукт'!$L87)),1,0)</f>
        <v>0</v>
      </c>
      <c r="T88">
        <f>IF('оригинальный продууукт'!M87="не указано","",IF('оригинальный продууукт'!M87="переезды около 300 км ",6,"глянь"))</f>
        <v>6</v>
      </c>
      <c r="U88">
        <v>1</v>
      </c>
      <c r="V88">
        <v>0</v>
      </c>
      <c r="X88">
        <f>IF(ISNUMBER(SEARCH(правки!X$2,'оригинальный продууукт'!$Q87)),1,0)</f>
        <v>0</v>
      </c>
      <c r="Y88">
        <f>IF(ISNUMBER(SEARCH(правки!Y$2,'оригинальный продууукт'!$Q87)),1,0)</f>
        <v>0</v>
      </c>
      <c r="Z88">
        <f>IF(ISNUMBER(SEARCH(правки!Z$2,'оригинальный продууукт'!$Q87)),1,0)</f>
        <v>1</v>
      </c>
      <c r="AB88">
        <f>IF(ISNUMBER(SEARCH(правки!AB$2,'оригинальный продууукт'!$S87)),0,1)</f>
        <v>0</v>
      </c>
      <c r="AC88">
        <f>IF(ISNUMBER(SEARCH(правки!AC$2,'оригинальный продууукт'!$S87)),0,1)</f>
        <v>0</v>
      </c>
      <c r="AD88">
        <f>IF(ISNUMBER(SEARCH(правки!AD$2,'оригинальный продууукт'!$S87)),0,1)</f>
        <v>0</v>
      </c>
      <c r="AE88">
        <v>0</v>
      </c>
      <c r="AF88" s="8">
        <v>0</v>
      </c>
      <c r="AG88">
        <f>IF('оригинальный продууукт'!$U87="нет",0,1)</f>
        <v>0</v>
      </c>
      <c r="AL88">
        <f>IF('оригинальный продууукт'!$W87="",0,1)</f>
        <v>0</v>
      </c>
      <c r="AM88">
        <f>IF('оригинальный продууукт'!$X87="",0,1)</f>
        <v>0</v>
      </c>
    </row>
    <row r="89" spans="1:39" x14ac:dyDescent="0.25">
      <c r="A89" s="5">
        <f>'оригинальный продууукт'!B88</f>
        <v>140</v>
      </c>
      <c r="B89" s="6" t="str">
        <f>IF(MID('оригинальный продууукт'!C88,1,1)="б", 'оригинальный продууукт'!C88,MID('оригинальный продууукт'!C88,1,1))</f>
        <v>8</v>
      </c>
      <c r="C89" s="7">
        <f t="shared" si="1"/>
        <v>7</v>
      </c>
      <c r="D89" s="5">
        <f>'оригинальный продууукт'!Z88</f>
        <v>3</v>
      </c>
      <c r="E89">
        <f>IF(ISNUMBER(SEARCH(правки!E$2,'оригинальный продууукт'!$H88)),1,0)</f>
        <v>1</v>
      </c>
      <c r="F89">
        <f>IF(ISNUMBER(SEARCH(правки!F$2,'оригинальный продууукт'!$H88)),1,0)</f>
        <v>1</v>
      </c>
      <c r="G89">
        <f>IF(ISNUMBER(SEARCH(правки!G$2,'оригинальный продууукт'!$H88)),1,0)</f>
        <v>0</v>
      </c>
      <c r="H89">
        <f>IF(ISNUMBER(SEARCH(правки!H$2,'оригинальный продууукт'!$H88)),1,0)</f>
        <v>0</v>
      </c>
      <c r="I89">
        <f>IF(ISNUMBER(SEARCH(правки!I$2,'оригинальный продууукт'!$H88)),1,0)</f>
        <v>0</v>
      </c>
      <c r="J89">
        <f>IF(ISNUMBER(SEARCH(правки!J$2,'оригинальный продууукт'!$H88)),1,0)</f>
        <v>0</v>
      </c>
      <c r="K89">
        <f>IF('оригинальный продууукт'!I88="Без физических нагрузок!",0,IF('оригинальный продууукт'!I88="пешие прогулки",1,IF('оригинальный продууукт'!I88="Активный",2,IF('оригинальный продууукт'!I88="экстримальный",3,""))))</f>
        <v>1</v>
      </c>
      <c r="N89">
        <f>IF(ISNUMBER(SEARCH(правки!N$2,'оригинальный продууукт'!$L88)),1,0)</f>
        <v>1</v>
      </c>
      <c r="O89">
        <f>IF(ISNUMBER(SEARCH(правки!O$2,'оригинальный продууукт'!$L88)),1,0)</f>
        <v>1</v>
      </c>
      <c r="P89">
        <f>IF(ISNUMBER(SEARCH(правки!P$2,'оригинальный продууукт'!$L88)),1,0)</f>
        <v>0</v>
      </c>
      <c r="Q89">
        <f>IF(ISNUMBER(SEARCH(правки!Q$2,'оригинальный продууукт'!$L88)),1,0)</f>
        <v>0</v>
      </c>
      <c r="R89">
        <f>IF(ISNUMBER(SEARCH(правки!R$2,'оригинальный продууукт'!$L88)),1,0)</f>
        <v>0</v>
      </c>
      <c r="S89">
        <f>IF(ISNUMBER(SEARCH(правки!S$2,'оригинальный продууукт'!$L88)),1,0)</f>
        <v>0</v>
      </c>
      <c r="T89">
        <f>IF('оригинальный продууукт'!M88="не указано","",IF('оригинальный продууукт'!M88="переезды около 300 км ",6,"глянь"))</f>
        <v>6</v>
      </c>
      <c r="U89">
        <v>1</v>
      </c>
      <c r="V89">
        <v>0</v>
      </c>
      <c r="X89">
        <f>IF(ISNUMBER(SEARCH(правки!X$2,'оригинальный продууукт'!$Q88)),1,0)</f>
        <v>0</v>
      </c>
      <c r="Y89">
        <f>IF(ISNUMBER(SEARCH(правки!Y$2,'оригинальный продууукт'!$Q88)),1,0)</f>
        <v>0</v>
      </c>
      <c r="Z89">
        <f>IF(ISNUMBER(SEARCH(правки!Z$2,'оригинальный продууукт'!$Q88)),1,0)</f>
        <v>1</v>
      </c>
      <c r="AB89">
        <f>IF(ISNUMBER(SEARCH(правки!AB$2,'оригинальный продууукт'!$S88)),0,1)</f>
        <v>0</v>
      </c>
      <c r="AC89">
        <f>IF(ISNUMBER(SEARCH(правки!AC$2,'оригинальный продууукт'!$S88)),0,1)</f>
        <v>0</v>
      </c>
      <c r="AD89">
        <f>IF(ISNUMBER(SEARCH(правки!AD$2,'оригинальный продууукт'!$S88)),0,1)</f>
        <v>0</v>
      </c>
      <c r="AE89">
        <v>0</v>
      </c>
      <c r="AF89" s="8">
        <v>0</v>
      </c>
      <c r="AG89">
        <f>IF('оригинальный продууукт'!$U88="нет",0,1)</f>
        <v>0</v>
      </c>
      <c r="AL89">
        <f>IF('оригинальный продууукт'!$W88="",0,1)</f>
        <v>0</v>
      </c>
      <c r="AM89">
        <f>IF('оригинальный продууукт'!$X88="",0,1)</f>
        <v>0</v>
      </c>
    </row>
    <row r="90" spans="1:39" x14ac:dyDescent="0.25">
      <c r="A90" s="5">
        <f>'оригинальный продууукт'!B89</f>
        <v>141</v>
      </c>
      <c r="B90" s="6" t="str">
        <f>IF(MID('оригинальный продууукт'!C89,1,1)="б", 'оригинальный продууукт'!C89,MID('оригинальный продууукт'!C89,1,1))</f>
        <v>6</v>
      </c>
      <c r="C90" s="7">
        <f t="shared" si="1"/>
        <v>5</v>
      </c>
      <c r="D90" s="5">
        <f>'оригинальный продууукт'!Z89</f>
        <v>3</v>
      </c>
      <c r="E90">
        <f>IF(ISNUMBER(SEARCH(правки!E$2,'оригинальный продууукт'!$H89)),1,0)</f>
        <v>1</v>
      </c>
      <c r="F90">
        <f>IF(ISNUMBER(SEARCH(правки!F$2,'оригинальный продууукт'!$H89)),1,0)</f>
        <v>1</v>
      </c>
      <c r="G90">
        <f>IF(ISNUMBER(SEARCH(правки!G$2,'оригинальный продууукт'!$H89)),1,0)</f>
        <v>0</v>
      </c>
      <c r="H90">
        <f>IF(ISNUMBER(SEARCH(правки!H$2,'оригинальный продууукт'!$H89)),1,0)</f>
        <v>0</v>
      </c>
      <c r="I90">
        <f>IF(ISNUMBER(SEARCH(правки!I$2,'оригинальный продууукт'!$H89)),1,0)</f>
        <v>0</v>
      </c>
      <c r="J90">
        <f>IF(ISNUMBER(SEARCH(правки!J$2,'оригинальный продууукт'!$H89)),1,0)</f>
        <v>0</v>
      </c>
      <c r="K90">
        <f>IF('оригинальный продууукт'!I89="Без физических нагрузок!",0,IF('оригинальный продууукт'!I89="пешие прогулки",1,IF('оригинальный продууукт'!I89="Активный",2,IF('оригинальный продууукт'!I89="экстримальный",3,""))))</f>
        <v>1</v>
      </c>
      <c r="N90">
        <f>IF(ISNUMBER(SEARCH(правки!N$2,'оригинальный продууукт'!$L89)),1,0)</f>
        <v>1</v>
      </c>
      <c r="O90">
        <f>IF(ISNUMBER(SEARCH(правки!O$2,'оригинальный продууукт'!$L89)),1,0)</f>
        <v>1</v>
      </c>
      <c r="P90">
        <f>IF(ISNUMBER(SEARCH(правки!P$2,'оригинальный продууукт'!$L89)),1,0)</f>
        <v>0</v>
      </c>
      <c r="Q90">
        <f>IF(ISNUMBER(SEARCH(правки!Q$2,'оригинальный продууукт'!$L89)),1,0)</f>
        <v>0</v>
      </c>
      <c r="R90">
        <f>IF(ISNUMBER(SEARCH(правки!R$2,'оригинальный продууукт'!$L89)),1,0)</f>
        <v>0</v>
      </c>
      <c r="S90">
        <f>IF(ISNUMBER(SEARCH(правки!S$2,'оригинальный продууукт'!$L89)),1,0)</f>
        <v>0</v>
      </c>
      <c r="T90">
        <v>48</v>
      </c>
      <c r="U90">
        <v>1</v>
      </c>
      <c r="V90">
        <v>0</v>
      </c>
      <c r="X90">
        <f>IF(ISNUMBER(SEARCH(правки!X$2,'оригинальный продууукт'!$Q89)),1,0)</f>
        <v>0</v>
      </c>
      <c r="Y90">
        <f>IF(ISNUMBER(SEARCH(правки!Y$2,'оригинальный продууукт'!$Q89)),1,0)</f>
        <v>0</v>
      </c>
      <c r="Z90">
        <f>IF(ISNUMBER(SEARCH(правки!Z$2,'оригинальный продууукт'!$Q89)),1,0)</f>
        <v>1</v>
      </c>
      <c r="AB90">
        <f>IF(ISNUMBER(SEARCH(правки!AB$2,'оригинальный продууукт'!$S89)),0,1)</f>
        <v>0</v>
      </c>
      <c r="AC90">
        <f>IF(ISNUMBER(SEARCH(правки!AC$2,'оригинальный продууукт'!$S89)),0,1)</f>
        <v>0</v>
      </c>
      <c r="AD90">
        <f>IF(ISNUMBER(SEARCH(правки!AD$2,'оригинальный продууукт'!$S89)),0,1)</f>
        <v>0</v>
      </c>
      <c r="AE90">
        <v>0</v>
      </c>
      <c r="AF90" s="8">
        <v>0</v>
      </c>
      <c r="AG90">
        <f>IF('оригинальный продууукт'!$U89="нет",0,1)</f>
        <v>0</v>
      </c>
      <c r="AH90">
        <v>3</v>
      </c>
      <c r="AI90">
        <v>1</v>
      </c>
      <c r="AJ90">
        <v>1</v>
      </c>
      <c r="AK90">
        <v>1</v>
      </c>
      <c r="AL90">
        <f>IF('оригинальный продууукт'!$W89="",0,1)</f>
        <v>0</v>
      </c>
      <c r="AM90">
        <f>IF('оригинальный продууукт'!$X89="",0,1)</f>
        <v>0</v>
      </c>
    </row>
    <row r="91" spans="1:39" x14ac:dyDescent="0.25">
      <c r="A91" s="5">
        <f>'оригинальный продууукт'!B90</f>
        <v>230</v>
      </c>
      <c r="B91" s="6" t="str">
        <f>IF(MID('оригинальный продууукт'!C90,1,1)="б", 'оригинальный продууукт'!C90,MID('оригинальный продууукт'!C90,1,1))</f>
        <v>6</v>
      </c>
      <c r="C91" s="7">
        <f t="shared" si="1"/>
        <v>5</v>
      </c>
      <c r="D91" s="5">
        <f>'оригинальный продууукт'!Z90</f>
        <v>3</v>
      </c>
      <c r="E91">
        <f>IF(ISNUMBER(SEARCH(правки!E$2,'оригинальный продууукт'!$H90)),1,0)</f>
        <v>1</v>
      </c>
      <c r="F91">
        <f>IF(ISNUMBER(SEARCH(правки!F$2,'оригинальный продууукт'!$H90)),1,0)</f>
        <v>1</v>
      </c>
      <c r="G91">
        <f>IF(ISNUMBER(SEARCH(правки!G$2,'оригинальный продууукт'!$H90)),1,0)</f>
        <v>0</v>
      </c>
      <c r="H91">
        <f>IF(ISNUMBER(SEARCH(правки!H$2,'оригинальный продууукт'!$H90)),1,0)</f>
        <v>0</v>
      </c>
      <c r="I91">
        <f>IF(ISNUMBER(SEARCH(правки!I$2,'оригинальный продууукт'!$H90)),1,0)</f>
        <v>0</v>
      </c>
      <c r="J91">
        <f>IF(ISNUMBER(SEARCH(правки!J$2,'оригинальный продууукт'!$H90)),1,0)</f>
        <v>0</v>
      </c>
      <c r="K91">
        <f>IF('оригинальный продууукт'!I90="Без физических нагрузок!",0,IF('оригинальный продууукт'!I90="пешие прогулки",1,IF('оригинальный продууукт'!I90="Активный",2,IF('оригинальный продууукт'!I90="экстримальный",3,""))))</f>
        <v>1</v>
      </c>
      <c r="N91">
        <f>IF(ISNUMBER(SEARCH(правки!N$2,'оригинальный продууукт'!$L90)),1,0)</f>
        <v>1</v>
      </c>
      <c r="O91">
        <f>IF(ISNUMBER(SEARCH(правки!O$2,'оригинальный продууукт'!$L90)),1,0)</f>
        <v>1</v>
      </c>
      <c r="P91">
        <f>IF(ISNUMBER(SEARCH(правки!P$2,'оригинальный продууукт'!$L90)),1,0)</f>
        <v>0</v>
      </c>
      <c r="Q91">
        <f>IF(ISNUMBER(SEARCH(правки!Q$2,'оригинальный продууукт'!$L90)),1,0)</f>
        <v>0</v>
      </c>
      <c r="R91">
        <f>IF(ISNUMBER(SEARCH(правки!R$2,'оригинальный продууукт'!$L90)),1,0)</f>
        <v>0</v>
      </c>
      <c r="S91">
        <f>IF(ISNUMBER(SEARCH(правки!S$2,'оригинальный продууукт'!$L90)),1,0)</f>
        <v>0</v>
      </c>
      <c r="T91">
        <v>48</v>
      </c>
      <c r="U91">
        <v>1</v>
      </c>
      <c r="V91">
        <v>0</v>
      </c>
      <c r="X91">
        <f>IF(ISNUMBER(SEARCH(правки!X$2,'оригинальный продууукт'!$Q90)),1,0)</f>
        <v>0</v>
      </c>
      <c r="Y91">
        <f>IF(ISNUMBER(SEARCH(правки!Y$2,'оригинальный продууукт'!$Q90)),1,0)</f>
        <v>0</v>
      </c>
      <c r="Z91">
        <f>IF(ISNUMBER(SEARCH(правки!Z$2,'оригинальный продууукт'!$Q90)),1,0)</f>
        <v>1</v>
      </c>
      <c r="AB91">
        <f>IF(ISNUMBER(SEARCH(правки!AB$2,'оригинальный продууукт'!$S90)),0,1)</f>
        <v>0</v>
      </c>
      <c r="AC91">
        <f>IF(ISNUMBER(SEARCH(правки!AC$2,'оригинальный продууукт'!$S90)),0,1)</f>
        <v>0</v>
      </c>
      <c r="AD91">
        <f>IF(ISNUMBER(SEARCH(правки!AD$2,'оригинальный продууукт'!$S90)),0,1)</f>
        <v>0</v>
      </c>
      <c r="AE91">
        <v>0</v>
      </c>
      <c r="AF91" s="8">
        <v>0</v>
      </c>
      <c r="AG91">
        <f>IF('оригинальный продууукт'!$U90="нет",0,1)</f>
        <v>0</v>
      </c>
      <c r="AH91">
        <v>4</v>
      </c>
      <c r="AI91">
        <v>1</v>
      </c>
      <c r="AJ91">
        <v>1</v>
      </c>
      <c r="AK91">
        <v>0</v>
      </c>
      <c r="AL91">
        <f>IF('оригинальный продууукт'!$W90="",0,1)</f>
        <v>0</v>
      </c>
      <c r="AM91">
        <f>IF('оригинальный продууукт'!$X90="",0,1)</f>
        <v>0</v>
      </c>
    </row>
    <row r="92" spans="1:39" x14ac:dyDescent="0.25">
      <c r="A92" s="5">
        <f>'оригинальный продууукт'!B91</f>
        <v>113</v>
      </c>
      <c r="B92" s="6" t="str">
        <f>IF(MID('оригинальный продууукт'!C91,1,1)="б", 'оригинальный продууукт'!C91,MID('оригинальный продууукт'!C91,1,1))</f>
        <v>4</v>
      </c>
      <c r="C92" s="7">
        <f t="shared" si="1"/>
        <v>3</v>
      </c>
      <c r="D92" s="5">
        <f>'оригинальный продууукт'!Z91</f>
        <v>2</v>
      </c>
      <c r="E92">
        <f>IF(ISNUMBER(SEARCH(правки!E$2,'оригинальный продууукт'!$H91)),1,0)</f>
        <v>0</v>
      </c>
      <c r="F92">
        <f>IF(ISNUMBER(SEARCH(правки!F$2,'оригинальный продууукт'!$H91)),1,0)</f>
        <v>0</v>
      </c>
      <c r="G92">
        <f>IF(ISNUMBER(SEARCH(правки!G$2,'оригинальный продууукт'!$H91)),1,0)</f>
        <v>1</v>
      </c>
      <c r="H92">
        <f>IF(ISNUMBER(SEARCH(правки!H$2,'оригинальный продууукт'!$H91)),1,0)</f>
        <v>0</v>
      </c>
      <c r="I92">
        <f>IF(ISNUMBER(SEARCH(правки!I$2,'оригинальный продууукт'!$H91)),1,0)</f>
        <v>0</v>
      </c>
      <c r="J92">
        <f>IF(ISNUMBER(SEARCH(правки!J$2,'оригинальный продууукт'!$H91)),1,0)</f>
        <v>1</v>
      </c>
      <c r="K92">
        <f>IF('оригинальный продууукт'!I91="Без физических нагрузок!",0,IF('оригинальный продууукт'!I91="пешие прогулки",1,IF('оригинальный продууукт'!I91="Активный",2,IF('оригинальный продууукт'!I91="экстримальный",3,""))))</f>
        <v>1</v>
      </c>
      <c r="N92">
        <f>IF(ISNUMBER(SEARCH(правки!N$2,'оригинальный продууукт'!$L91)),1,0)</f>
        <v>1</v>
      </c>
      <c r="O92">
        <f>IF(ISNUMBER(SEARCH(правки!O$2,'оригинальный продууукт'!$L91)),1,0)</f>
        <v>0</v>
      </c>
      <c r="P92">
        <f>IF(ISNUMBER(SEARCH(правки!P$2,'оригинальный продууукт'!$L91)),1,0)</f>
        <v>0</v>
      </c>
      <c r="Q92">
        <f>IF(ISNUMBER(SEARCH(правки!Q$2,'оригинальный продууукт'!$L91)),1,0)</f>
        <v>0</v>
      </c>
      <c r="R92">
        <f>IF(ISNUMBER(SEARCH(правки!R$2,'оригинальный продууукт'!$L91)),1,0)</f>
        <v>0</v>
      </c>
      <c r="S92">
        <f>IF(ISNUMBER(SEARCH(правки!S$2,'оригинальный продууукт'!$L91)),1,0)</f>
        <v>0</v>
      </c>
      <c r="T92" t="str">
        <f>IF('оригинальный продууукт'!M91="не указано","",IF('оригинальный продууукт'!M91="переезды около 300 км ",6,"глянь"))</f>
        <v/>
      </c>
      <c r="U92">
        <v>1</v>
      </c>
      <c r="V92">
        <v>0</v>
      </c>
      <c r="X92">
        <f>IF(ISNUMBER(SEARCH(правки!X$2,'оригинальный продууукт'!$Q91)),1,0)</f>
        <v>0</v>
      </c>
      <c r="Y92">
        <f>IF(ISNUMBER(SEARCH(правки!Y$2,'оригинальный продууукт'!$Q91)),1,0)</f>
        <v>0</v>
      </c>
      <c r="Z92">
        <f>IF(ISNUMBER(SEARCH(правки!Z$2,'оригинальный продууукт'!$Q91)),1,0)</f>
        <v>1</v>
      </c>
      <c r="AB92">
        <f>IF(ISNUMBER(SEARCH(правки!AB$2,'оригинальный продууукт'!$S91)),0,1)</f>
        <v>0</v>
      </c>
      <c r="AC92">
        <f>IF(ISNUMBER(SEARCH(правки!AC$2,'оригинальный продууукт'!$S91)),0,1)</f>
        <v>0</v>
      </c>
      <c r="AD92">
        <f>IF(ISNUMBER(SEARCH(правки!AD$2,'оригинальный продууукт'!$S91)),0,1)</f>
        <v>0</v>
      </c>
      <c r="AE92">
        <v>0</v>
      </c>
      <c r="AF92" s="8">
        <v>0</v>
      </c>
      <c r="AG92">
        <f>IF('оригинальный продууукт'!$U91="нет",0,1)</f>
        <v>0</v>
      </c>
      <c r="AH92">
        <v>0</v>
      </c>
      <c r="AI92">
        <v>0</v>
      </c>
      <c r="AJ92">
        <v>0</v>
      </c>
      <c r="AK92">
        <v>1</v>
      </c>
      <c r="AL92">
        <f>IF('оригинальный продууукт'!$W91="",0,1)</f>
        <v>0</v>
      </c>
      <c r="AM92">
        <f>IF('оригинальный продууукт'!$X91="",0,1)</f>
        <v>0</v>
      </c>
    </row>
    <row r="93" spans="1:39" x14ac:dyDescent="0.25">
      <c r="A93" s="5">
        <f>'оригинальный продууукт'!B92</f>
        <v>137</v>
      </c>
      <c r="B93" s="6" t="str">
        <f>IF(MID('оригинальный продууукт'!C92,1,1)="б", 'оригинальный продууукт'!C92,MID('оригинальный продууукт'!C92,1,1))</f>
        <v>1</v>
      </c>
      <c r="C93" s="7">
        <f t="shared" si="1"/>
        <v>0</v>
      </c>
      <c r="D93" s="5">
        <f>'оригинальный продууукт'!Z92</f>
        <v>0</v>
      </c>
      <c r="E93">
        <f>IF(ISNUMBER(SEARCH(правки!E$2,'оригинальный продууукт'!$H92)),1,0)</f>
        <v>1</v>
      </c>
      <c r="F93">
        <f>IF(ISNUMBER(SEARCH(правки!F$2,'оригинальный продууукт'!$H92)),1,0)</f>
        <v>1</v>
      </c>
      <c r="G93">
        <f>IF(ISNUMBER(SEARCH(правки!G$2,'оригинальный продууукт'!$H92)),1,0)</f>
        <v>0</v>
      </c>
      <c r="H93">
        <f>IF(ISNUMBER(SEARCH(правки!H$2,'оригинальный продууукт'!$H92)),1,0)</f>
        <v>1</v>
      </c>
      <c r="I93">
        <f>IF(ISNUMBER(SEARCH(правки!I$2,'оригинальный продууукт'!$H92)),1,0)</f>
        <v>0</v>
      </c>
      <c r="J93">
        <f>IF(ISNUMBER(SEARCH(правки!J$2,'оригинальный продууукт'!$H92)),1,0)</f>
        <v>0</v>
      </c>
      <c r="K93">
        <f>IF('оригинальный продууукт'!I92="Без физических нагрузок!",0,IF('оригинальный продууукт'!I92="пешие прогулки",1,IF('оригинальный продууукт'!I92="Активный",2,IF('оригинальный продууукт'!I92="экстримальный",3,""))))</f>
        <v>2</v>
      </c>
      <c r="N93">
        <f>IF(ISNUMBER(SEARCH(правки!N$2,'оригинальный продууукт'!$L92)),1,0)</f>
        <v>1</v>
      </c>
      <c r="O93">
        <f>IF(ISNUMBER(SEARCH(правки!O$2,'оригинальный продууукт'!$L92)),1,0)</f>
        <v>0</v>
      </c>
      <c r="P93">
        <f>IF(ISNUMBER(SEARCH(правки!P$2,'оригинальный продууукт'!$L92)),1,0)</f>
        <v>0</v>
      </c>
      <c r="Q93">
        <f>IF(ISNUMBER(SEARCH(правки!Q$2,'оригинальный продууукт'!$L92)),1,0)</f>
        <v>0</v>
      </c>
      <c r="R93">
        <f>IF(ISNUMBER(SEARCH(правки!R$2,'оригинальный продууукт'!$L92)),1,0)</f>
        <v>0</v>
      </c>
      <c r="S93">
        <f>IF(ISNUMBER(SEARCH(правки!S$2,'оригинальный продууукт'!$L92)),1,0)</f>
        <v>0</v>
      </c>
      <c r="T93" t="str">
        <f>IF('оригинальный продууукт'!M92="не указано","",IF('оригинальный продууукт'!M92="переезды около 300 км ",6,"глянь"))</f>
        <v/>
      </c>
      <c r="U93">
        <v>1</v>
      </c>
      <c r="V93">
        <v>0</v>
      </c>
      <c r="X93">
        <f>IF(ISNUMBER(SEARCH(правки!X$2,'оригинальный продууукт'!$Q92)),1,0)</f>
        <v>0</v>
      </c>
      <c r="Y93">
        <f>IF(ISNUMBER(SEARCH(правки!Y$2,'оригинальный продууукт'!$Q92)),1,0)</f>
        <v>0</v>
      </c>
      <c r="Z93">
        <f>IF(ISNUMBER(SEARCH(правки!Z$2,'оригинальный продууукт'!$Q92)),1,0)</f>
        <v>1</v>
      </c>
      <c r="AB93">
        <f>IF(ISNUMBER(SEARCH(правки!AB$2,'оригинальный продууукт'!$S92)),0,1)</f>
        <v>0</v>
      </c>
      <c r="AC93">
        <f>IF(ISNUMBER(SEARCH(правки!AC$2,'оригинальный продууукт'!$S92)),0,1)</f>
        <v>0</v>
      </c>
      <c r="AD93">
        <f>IF(ISNUMBER(SEARCH(правки!AD$2,'оригинальный продууукт'!$S92)),0,1)</f>
        <v>0</v>
      </c>
      <c r="AE93">
        <v>0</v>
      </c>
      <c r="AF93" s="8">
        <v>0</v>
      </c>
      <c r="AG93">
        <f>IF('оригинальный продууукт'!$U92="нет",0,1)</f>
        <v>0</v>
      </c>
      <c r="AL93">
        <f>IF('оригинальный продууукт'!$W92="",0,1)</f>
        <v>0</v>
      </c>
      <c r="AM93">
        <f>IF('оригинальный продууукт'!$X92="",0,1)</f>
        <v>0</v>
      </c>
    </row>
    <row r="94" spans="1:39" x14ac:dyDescent="0.25">
      <c r="A94" s="5">
        <f>'оригинальный продууукт'!B93</f>
        <v>148</v>
      </c>
      <c r="B94" s="6" t="str">
        <f>IF(MID('оригинальный продууукт'!C93,1,1)="б", 'оригинальный продууукт'!C93,MID('оригинальный продууукт'!C93,1,1))</f>
        <v>3</v>
      </c>
      <c r="C94" s="7">
        <f t="shared" si="1"/>
        <v>2</v>
      </c>
      <c r="D94" s="5">
        <f>'оригинальный продууукт'!Z93</f>
        <v>1</v>
      </c>
      <c r="E94">
        <f>IF(ISNUMBER(SEARCH(правки!E$2,'оригинальный продууукт'!$H93)),1,0)</f>
        <v>1</v>
      </c>
      <c r="F94">
        <f>IF(ISNUMBER(SEARCH(правки!F$2,'оригинальный продууукт'!$H93)),1,0)</f>
        <v>1</v>
      </c>
      <c r="G94">
        <f>IF(ISNUMBER(SEARCH(правки!G$2,'оригинальный продууукт'!$H93)),1,0)</f>
        <v>0</v>
      </c>
      <c r="H94">
        <f>IF(ISNUMBER(SEARCH(правки!H$2,'оригинальный продууукт'!$H93)),1,0)</f>
        <v>0</v>
      </c>
      <c r="I94">
        <f>IF(ISNUMBER(SEARCH(правки!I$2,'оригинальный продууукт'!$H93)),1,0)</f>
        <v>0</v>
      </c>
      <c r="J94">
        <f>IF(ISNUMBER(SEARCH(правки!J$2,'оригинальный продууукт'!$H93)),1,0)</f>
        <v>0</v>
      </c>
      <c r="K94">
        <f>IF('оригинальный продууукт'!I93="Без физических нагрузок!",0,IF('оригинальный продууукт'!I93="пешие прогулки",1,IF('оригинальный продууукт'!I93="Активный",2,IF('оригинальный продууукт'!I93="экстримальный",3,""))))</f>
        <v>0</v>
      </c>
      <c r="N94">
        <f>IF(ISNUMBER(SEARCH(правки!N$2,'оригинальный продууукт'!$L93)),1,0)</f>
        <v>1</v>
      </c>
      <c r="O94">
        <f>IF(ISNUMBER(SEARCH(правки!O$2,'оригинальный продууукт'!$L93)),1,0)</f>
        <v>0</v>
      </c>
      <c r="P94">
        <f>IF(ISNUMBER(SEARCH(правки!P$2,'оригинальный продууукт'!$L93)),1,0)</f>
        <v>0</v>
      </c>
      <c r="Q94">
        <f>IF(ISNUMBER(SEARCH(правки!Q$2,'оригинальный продууукт'!$L93)),1,0)</f>
        <v>0</v>
      </c>
      <c r="R94">
        <f>IF(ISNUMBER(SEARCH(правки!R$2,'оригинальный продууукт'!$L93)),1,0)</f>
        <v>0</v>
      </c>
      <c r="S94">
        <f>IF(ISNUMBER(SEARCH(правки!S$2,'оригинальный продууукт'!$L93)),1,0)</f>
        <v>0</v>
      </c>
      <c r="T94" t="str">
        <f>IF('оригинальный продууукт'!M93="не указано","",IF('оригинальный продууукт'!M93="переезды около 300 км ",6,"глянь"))</f>
        <v/>
      </c>
      <c r="U94">
        <v>1</v>
      </c>
      <c r="V94">
        <v>0</v>
      </c>
      <c r="X94">
        <f>IF(ISNUMBER(SEARCH(правки!X$2,'оригинальный продууукт'!$Q93)),1,0)</f>
        <v>0</v>
      </c>
      <c r="Y94">
        <f>IF(ISNUMBER(SEARCH(правки!Y$2,'оригинальный продууукт'!$Q93)),1,0)</f>
        <v>0</v>
      </c>
      <c r="Z94">
        <f>IF(ISNUMBER(SEARCH(правки!Z$2,'оригинальный продууукт'!$Q93)),1,0)</f>
        <v>1</v>
      </c>
      <c r="AB94">
        <f>IF(ISNUMBER(SEARCH(правки!AB$2,'оригинальный продууукт'!$S93)),0,1)</f>
        <v>0</v>
      </c>
      <c r="AC94">
        <f>IF(ISNUMBER(SEARCH(правки!AC$2,'оригинальный продууукт'!$S93)),0,1)</f>
        <v>0</v>
      </c>
      <c r="AD94">
        <f>IF(ISNUMBER(SEARCH(правки!AD$2,'оригинальный продууукт'!$S93)),0,1)</f>
        <v>0</v>
      </c>
      <c r="AE94">
        <v>0</v>
      </c>
      <c r="AF94" s="8">
        <v>0</v>
      </c>
      <c r="AG94">
        <f>IF('оригинальный продууукт'!$U93="нет",0,1)</f>
        <v>0</v>
      </c>
      <c r="AL94">
        <f>IF('оригинальный продууукт'!$W93="",0,1)</f>
        <v>1</v>
      </c>
      <c r="AM94">
        <f>IF('оригинальный продууукт'!$X93="",0,1)</f>
        <v>0</v>
      </c>
    </row>
    <row r="95" spans="1:39" x14ac:dyDescent="0.25">
      <c r="A95" s="5">
        <f>'оригинальный продууукт'!B94</f>
        <v>149</v>
      </c>
      <c r="B95" s="6" t="str">
        <f>IF(MID('оригинальный продууукт'!C94,1,1)="б", 'оригинальный продууукт'!C94,MID('оригинальный продууукт'!C94,1,1))</f>
        <v>3</v>
      </c>
      <c r="C95" s="7">
        <f t="shared" si="1"/>
        <v>2</v>
      </c>
      <c r="D95" s="5">
        <f>'оригинальный продууукт'!Z94</f>
        <v>2</v>
      </c>
      <c r="E95">
        <f>IF(ISNUMBER(SEARCH(правки!E$2,'оригинальный продууукт'!$H94)),1,0)</f>
        <v>1</v>
      </c>
      <c r="F95">
        <f>IF(ISNUMBER(SEARCH(правки!F$2,'оригинальный продууукт'!$H94)),1,0)</f>
        <v>1</v>
      </c>
      <c r="G95">
        <f>IF(ISNUMBER(SEARCH(правки!G$2,'оригинальный продууукт'!$H94)),1,0)</f>
        <v>0</v>
      </c>
      <c r="H95">
        <f>IF(ISNUMBER(SEARCH(правки!H$2,'оригинальный продууукт'!$H94)),1,0)</f>
        <v>0</v>
      </c>
      <c r="I95">
        <f>IF(ISNUMBER(SEARCH(правки!I$2,'оригинальный продууукт'!$H94)),1,0)</f>
        <v>0</v>
      </c>
      <c r="J95">
        <f>IF(ISNUMBER(SEARCH(правки!J$2,'оригинальный продууукт'!$H94)),1,0)</f>
        <v>0</v>
      </c>
      <c r="K95">
        <f>IF('оригинальный продууукт'!I94="Без физических нагрузок!",0,IF('оригинальный продууукт'!I94="пешие прогулки",1,IF('оригинальный продууукт'!I94="Активный",2,IF('оригинальный продууукт'!I94="экстримальный",3,""))))</f>
        <v>1</v>
      </c>
      <c r="N95">
        <f>IF(ISNUMBER(SEARCH(правки!N$2,'оригинальный продууукт'!$L94)),1,0)</f>
        <v>1</v>
      </c>
      <c r="O95">
        <f>IF(ISNUMBER(SEARCH(правки!O$2,'оригинальный продууукт'!$L94)),1,0)</f>
        <v>0</v>
      </c>
      <c r="P95">
        <f>IF(ISNUMBER(SEARCH(правки!P$2,'оригинальный продууукт'!$L94)),1,0)</f>
        <v>0</v>
      </c>
      <c r="Q95">
        <f>IF(ISNUMBER(SEARCH(правки!Q$2,'оригинальный продууукт'!$L94)),1,0)</f>
        <v>0</v>
      </c>
      <c r="R95">
        <f>IF(ISNUMBER(SEARCH(правки!R$2,'оригинальный продууукт'!$L94)),1,0)</f>
        <v>0</v>
      </c>
      <c r="S95">
        <f>IF(ISNUMBER(SEARCH(правки!S$2,'оригинальный продууукт'!$L94)),1,0)</f>
        <v>0</v>
      </c>
      <c r="T95" t="str">
        <f>IF('оригинальный продууукт'!M94="не указано","",IF('оригинальный продууукт'!M94="переезды около 300 км ",6,"глянь"))</f>
        <v/>
      </c>
      <c r="U95">
        <v>1</v>
      </c>
      <c r="V95">
        <v>0</v>
      </c>
      <c r="X95">
        <f>IF(ISNUMBER(SEARCH(правки!X$2,'оригинальный продууукт'!$Q94)),1,0)</f>
        <v>0</v>
      </c>
      <c r="Y95">
        <f>IF(ISNUMBER(SEARCH(правки!Y$2,'оригинальный продууукт'!$Q94)),1,0)</f>
        <v>0</v>
      </c>
      <c r="Z95">
        <f>IF(ISNUMBER(SEARCH(правки!Z$2,'оригинальный продууукт'!$Q94)),1,0)</f>
        <v>1</v>
      </c>
      <c r="AB95">
        <f>IF(ISNUMBER(SEARCH(правки!AB$2,'оригинальный продууукт'!$S94)),0,1)</f>
        <v>0</v>
      </c>
      <c r="AC95">
        <f>IF(ISNUMBER(SEARCH(правки!AC$2,'оригинальный продууукт'!$S94)),0,1)</f>
        <v>0</v>
      </c>
      <c r="AD95">
        <f>IF(ISNUMBER(SEARCH(правки!AD$2,'оригинальный продууукт'!$S94)),0,1)</f>
        <v>0</v>
      </c>
      <c r="AE95">
        <v>0</v>
      </c>
      <c r="AF95" s="8">
        <v>0</v>
      </c>
      <c r="AG95">
        <f>IF('оригинальный продууукт'!$U94="нет",0,1)</f>
        <v>0</v>
      </c>
      <c r="AH95">
        <v>0</v>
      </c>
      <c r="AI95">
        <v>0</v>
      </c>
      <c r="AJ95">
        <v>0</v>
      </c>
      <c r="AK95">
        <v>1</v>
      </c>
      <c r="AL95">
        <f>IF('оригинальный продууукт'!$W94="",0,1)</f>
        <v>0</v>
      </c>
      <c r="AM95">
        <f>IF('оригинальный продууукт'!$X94="",0,1)</f>
        <v>0</v>
      </c>
    </row>
    <row r="96" spans="1:39" x14ac:dyDescent="0.25">
      <c r="A96" s="5">
        <f>'оригинальный продууукт'!B95</f>
        <v>150</v>
      </c>
      <c r="B96" s="6" t="str">
        <f>IF(MID('оригинальный продууукт'!C95,1,1)="б", 'оригинальный продууукт'!C95,MID('оригинальный продууукт'!C95,1,1))</f>
        <v>3</v>
      </c>
      <c r="C96" s="7">
        <f t="shared" si="1"/>
        <v>2</v>
      </c>
      <c r="D96" s="5">
        <f>'оригинальный продууукт'!Z95</f>
        <v>2</v>
      </c>
      <c r="E96">
        <f>IF(ISNUMBER(SEARCH(правки!E$2,'оригинальный продууукт'!$H95)),1,0)</f>
        <v>1</v>
      </c>
      <c r="F96">
        <f>IF(ISNUMBER(SEARCH(правки!F$2,'оригинальный продууукт'!$H95)),1,0)</f>
        <v>1</v>
      </c>
      <c r="G96">
        <f>IF(ISNUMBER(SEARCH(правки!G$2,'оригинальный продууукт'!$H95)),1,0)</f>
        <v>0</v>
      </c>
      <c r="H96">
        <f>IF(ISNUMBER(SEARCH(правки!H$2,'оригинальный продууукт'!$H95)),1,0)</f>
        <v>0</v>
      </c>
      <c r="I96">
        <f>IF(ISNUMBER(SEARCH(правки!I$2,'оригинальный продууукт'!$H95)),1,0)</f>
        <v>0</v>
      </c>
      <c r="J96">
        <f>IF(ISNUMBER(SEARCH(правки!J$2,'оригинальный продууукт'!$H95)),1,0)</f>
        <v>0</v>
      </c>
      <c r="K96">
        <f>IF('оригинальный продууукт'!I95="Без физических нагрузок!",0,IF('оригинальный продууукт'!I95="пешие прогулки",1,IF('оригинальный продууукт'!I95="Активный",2,IF('оригинальный продууукт'!I95="экстримальный",3,""))))</f>
        <v>0</v>
      </c>
      <c r="N96">
        <f>IF(ISNUMBER(SEARCH(правки!N$2,'оригинальный продууукт'!$L95)),1,0)</f>
        <v>1</v>
      </c>
      <c r="O96">
        <f>IF(ISNUMBER(SEARCH(правки!O$2,'оригинальный продууукт'!$L95)),1,0)</f>
        <v>0</v>
      </c>
      <c r="P96">
        <f>IF(ISNUMBER(SEARCH(правки!P$2,'оригинальный продууукт'!$L95)),1,0)</f>
        <v>0</v>
      </c>
      <c r="Q96">
        <f>IF(ISNUMBER(SEARCH(правки!Q$2,'оригинальный продууукт'!$L95)),1,0)</f>
        <v>0</v>
      </c>
      <c r="R96">
        <f>IF(ISNUMBER(SEARCH(правки!R$2,'оригинальный продууукт'!$L95)),1,0)</f>
        <v>0</v>
      </c>
      <c r="S96">
        <f>IF(ISNUMBER(SEARCH(правки!S$2,'оригинальный продууукт'!$L95)),1,0)</f>
        <v>0</v>
      </c>
      <c r="T96">
        <v>48</v>
      </c>
      <c r="U96">
        <v>1</v>
      </c>
      <c r="V96">
        <v>0</v>
      </c>
      <c r="X96">
        <f>IF(ISNUMBER(SEARCH(правки!X$2,'оригинальный продууукт'!$Q95)),1,0)</f>
        <v>0</v>
      </c>
      <c r="Y96">
        <f>IF(ISNUMBER(SEARCH(правки!Y$2,'оригинальный продууукт'!$Q95)),1,0)</f>
        <v>0</v>
      </c>
      <c r="Z96">
        <f>IF(ISNUMBER(SEARCH(правки!Z$2,'оригинальный продууукт'!$Q95)),1,0)</f>
        <v>1</v>
      </c>
      <c r="AB96">
        <f>IF(ISNUMBER(SEARCH(правки!AB$2,'оригинальный продууукт'!$S95)),0,1)</f>
        <v>0</v>
      </c>
      <c r="AC96">
        <f>IF(ISNUMBER(SEARCH(правки!AC$2,'оригинальный продууукт'!$S95)),0,1)</f>
        <v>0</v>
      </c>
      <c r="AD96">
        <f>IF(ISNUMBER(SEARCH(правки!AD$2,'оригинальный продууукт'!$S95)),0,1)</f>
        <v>0</v>
      </c>
      <c r="AE96">
        <v>0</v>
      </c>
      <c r="AF96" s="8">
        <v>0</v>
      </c>
      <c r="AG96">
        <f>IF('оригинальный продууукт'!$U95="нет",0,1)</f>
        <v>0</v>
      </c>
      <c r="AH96">
        <v>2</v>
      </c>
      <c r="AI96">
        <v>1</v>
      </c>
      <c r="AJ96">
        <v>1</v>
      </c>
      <c r="AK96">
        <v>1</v>
      </c>
      <c r="AL96">
        <f>IF('оригинальный продууукт'!$W95="",0,1)</f>
        <v>0</v>
      </c>
      <c r="AM96">
        <f>IF('оригинальный продууукт'!$X95="",0,1)</f>
        <v>0</v>
      </c>
    </row>
    <row r="97" spans="1:39" x14ac:dyDescent="0.25">
      <c r="A97" s="5">
        <f>'оригинальный продууукт'!B96</f>
        <v>151</v>
      </c>
      <c r="B97" s="6" t="str">
        <f>IF(MID('оригинальный продууукт'!C96,1,1)="б", 'оригинальный продууукт'!C96,MID('оригинальный продууукт'!C96,1,1))</f>
        <v>3</v>
      </c>
      <c r="C97" s="7">
        <f t="shared" si="1"/>
        <v>2</v>
      </c>
      <c r="D97" s="5">
        <f>'оригинальный продууукт'!Z96</f>
        <v>2</v>
      </c>
      <c r="E97">
        <f>IF(ISNUMBER(SEARCH(правки!E$2,'оригинальный продууукт'!$H96)),1,0)</f>
        <v>1</v>
      </c>
      <c r="F97">
        <f>IF(ISNUMBER(SEARCH(правки!F$2,'оригинальный продууукт'!$H96)),1,0)</f>
        <v>1</v>
      </c>
      <c r="G97">
        <f>IF(ISNUMBER(SEARCH(правки!G$2,'оригинальный продууукт'!$H96)),1,0)</f>
        <v>0</v>
      </c>
      <c r="H97">
        <f>IF(ISNUMBER(SEARCH(правки!H$2,'оригинальный продууукт'!$H96)),1,0)</f>
        <v>0</v>
      </c>
      <c r="I97">
        <f>IF(ISNUMBER(SEARCH(правки!I$2,'оригинальный продууукт'!$H96)),1,0)</f>
        <v>0</v>
      </c>
      <c r="J97">
        <f>IF(ISNUMBER(SEARCH(правки!J$2,'оригинальный продууукт'!$H96)),1,0)</f>
        <v>0</v>
      </c>
      <c r="K97">
        <f>IF('оригинальный продууукт'!I96="Без физических нагрузок!",0,IF('оригинальный продууукт'!I96="пешие прогулки",1,IF('оригинальный продууукт'!I96="Активный",2,IF('оригинальный продууукт'!I96="экстримальный",3,""))))</f>
        <v>1</v>
      </c>
      <c r="N97">
        <f>IF(ISNUMBER(SEARCH(правки!N$2,'оригинальный продууукт'!$L96)),1,0)</f>
        <v>1</v>
      </c>
      <c r="O97">
        <f>IF(ISNUMBER(SEARCH(правки!O$2,'оригинальный продууукт'!$L96)),1,0)</f>
        <v>0</v>
      </c>
      <c r="P97">
        <f>IF(ISNUMBER(SEARCH(правки!P$2,'оригинальный продууукт'!$L96)),1,0)</f>
        <v>0</v>
      </c>
      <c r="Q97">
        <f>IF(ISNUMBER(SEARCH(правки!Q$2,'оригинальный продууукт'!$L96)),1,0)</f>
        <v>0</v>
      </c>
      <c r="R97">
        <f>IF(ISNUMBER(SEARCH(правки!R$2,'оригинальный продууукт'!$L96)),1,0)</f>
        <v>0</v>
      </c>
      <c r="S97">
        <f>IF(ISNUMBER(SEARCH(правки!S$2,'оригинальный продууукт'!$L96)),1,0)</f>
        <v>0</v>
      </c>
      <c r="T97">
        <v>48</v>
      </c>
      <c r="U97">
        <v>1</v>
      </c>
      <c r="V97">
        <v>0</v>
      </c>
      <c r="X97">
        <f>IF(ISNUMBER(SEARCH(правки!X$2,'оригинальный продууукт'!$Q96)),1,0)</f>
        <v>0</v>
      </c>
      <c r="Y97">
        <f>IF(ISNUMBER(SEARCH(правки!Y$2,'оригинальный продууукт'!$Q96)),1,0)</f>
        <v>0</v>
      </c>
      <c r="Z97">
        <f>IF(ISNUMBER(SEARCH(правки!Z$2,'оригинальный продууукт'!$Q96)),1,0)</f>
        <v>1</v>
      </c>
      <c r="AB97">
        <f>IF(ISNUMBER(SEARCH(правки!AB$2,'оригинальный продууукт'!$S96)),0,1)</f>
        <v>0</v>
      </c>
      <c r="AC97">
        <f>IF(ISNUMBER(SEARCH(правки!AC$2,'оригинальный продууукт'!$S96)),0,1)</f>
        <v>0</v>
      </c>
      <c r="AD97">
        <f>IF(ISNUMBER(SEARCH(правки!AD$2,'оригинальный продууукт'!$S96)),0,1)</f>
        <v>0</v>
      </c>
      <c r="AE97">
        <v>0</v>
      </c>
      <c r="AF97" s="8">
        <v>0</v>
      </c>
      <c r="AG97">
        <f>IF('оригинальный продууукт'!$U96="нет",0,1)</f>
        <v>0</v>
      </c>
      <c r="AH97">
        <v>3</v>
      </c>
      <c r="AI97">
        <v>1</v>
      </c>
      <c r="AJ97">
        <v>1</v>
      </c>
      <c r="AK97">
        <v>1</v>
      </c>
      <c r="AL97">
        <f>IF('оригинальный продууукт'!$W96="",0,1)</f>
        <v>0</v>
      </c>
      <c r="AM97">
        <f>IF('оригинальный продууукт'!$X96="",0,1)</f>
        <v>0</v>
      </c>
    </row>
    <row r="98" spans="1:39" x14ac:dyDescent="0.25">
      <c r="A98" s="5">
        <f>'оригинальный продууукт'!B97</f>
        <v>152</v>
      </c>
      <c r="B98" s="6" t="str">
        <f>IF(MID('оригинальный продууукт'!C97,1,1)="б", 'оригинальный продууукт'!C97,MID('оригинальный продууукт'!C97,1,1))</f>
        <v>3</v>
      </c>
      <c r="C98" s="7">
        <f t="shared" si="1"/>
        <v>2</v>
      </c>
      <c r="D98" s="5">
        <f>'оригинальный продууукт'!Z97</f>
        <v>1</v>
      </c>
      <c r="E98">
        <f>IF(ISNUMBER(SEARCH(правки!E$2,'оригинальный продууукт'!$H97)),1,0)</f>
        <v>1</v>
      </c>
      <c r="F98">
        <f>IF(ISNUMBER(SEARCH(правки!F$2,'оригинальный продууукт'!$H97)),1,0)</f>
        <v>1</v>
      </c>
      <c r="G98">
        <f>IF(ISNUMBER(SEARCH(правки!G$2,'оригинальный продууукт'!$H97)),1,0)</f>
        <v>0</v>
      </c>
      <c r="H98">
        <f>IF(ISNUMBER(SEARCH(правки!H$2,'оригинальный продууукт'!$H97)),1,0)</f>
        <v>0</v>
      </c>
      <c r="I98">
        <f>IF(ISNUMBER(SEARCH(правки!I$2,'оригинальный продууукт'!$H97)),1,0)</f>
        <v>0</v>
      </c>
      <c r="J98">
        <f>IF(ISNUMBER(SEARCH(правки!J$2,'оригинальный продууукт'!$H97)),1,0)</f>
        <v>0</v>
      </c>
      <c r="K98">
        <f>IF('оригинальный продууукт'!I97="Без физических нагрузок!",0,IF('оригинальный продууукт'!I97="пешие прогулки",1,IF('оригинальный продууукт'!I97="Активный",2,IF('оригинальный продууукт'!I97="экстримальный",3,""))))</f>
        <v>0</v>
      </c>
      <c r="N98">
        <f>IF(ISNUMBER(SEARCH(правки!N$2,'оригинальный продууукт'!$L97)),1,0)</f>
        <v>1</v>
      </c>
      <c r="O98">
        <f>IF(ISNUMBER(SEARCH(правки!O$2,'оригинальный продууукт'!$L97)),1,0)</f>
        <v>0</v>
      </c>
      <c r="P98">
        <f>IF(ISNUMBER(SEARCH(правки!P$2,'оригинальный продууукт'!$L97)),1,0)</f>
        <v>0</v>
      </c>
      <c r="Q98">
        <f>IF(ISNUMBER(SEARCH(правки!Q$2,'оригинальный продууукт'!$L97)),1,0)</f>
        <v>0</v>
      </c>
      <c r="R98">
        <f>IF(ISNUMBER(SEARCH(правки!R$2,'оригинальный продууукт'!$L97)),1,0)</f>
        <v>0</v>
      </c>
      <c r="S98">
        <f>IF(ISNUMBER(SEARCH(правки!S$2,'оригинальный продууукт'!$L97)),1,0)</f>
        <v>0</v>
      </c>
      <c r="T98" t="str">
        <f>IF('оригинальный продууукт'!M97="не указано","",IF('оригинальный продууукт'!M97="переезды около 300 км ",6,"глянь"))</f>
        <v/>
      </c>
      <c r="U98">
        <v>1</v>
      </c>
      <c r="V98">
        <v>0</v>
      </c>
      <c r="X98">
        <f>IF(ISNUMBER(SEARCH(правки!X$2,'оригинальный продууукт'!$Q97)),1,0)</f>
        <v>0</v>
      </c>
      <c r="Y98">
        <f>IF(ISNUMBER(SEARCH(правки!Y$2,'оригинальный продууукт'!$Q97)),1,0)</f>
        <v>0</v>
      </c>
      <c r="Z98">
        <f>IF(ISNUMBER(SEARCH(правки!Z$2,'оригинальный продууукт'!$Q97)),1,0)</f>
        <v>1</v>
      </c>
      <c r="AB98">
        <f>IF(ISNUMBER(SEARCH(правки!AB$2,'оригинальный продууукт'!$S97)),0,1)</f>
        <v>0</v>
      </c>
      <c r="AC98">
        <f>IF(ISNUMBER(SEARCH(правки!AC$2,'оригинальный продууукт'!$S97)),0,1)</f>
        <v>0</v>
      </c>
      <c r="AD98">
        <f>IF(ISNUMBER(SEARCH(правки!AD$2,'оригинальный продууукт'!$S97)),0,1)</f>
        <v>0</v>
      </c>
      <c r="AE98">
        <v>0</v>
      </c>
      <c r="AF98" s="8">
        <v>0</v>
      </c>
      <c r="AG98">
        <f>IF('оригинальный продууукт'!$U97="нет",0,1)</f>
        <v>0</v>
      </c>
      <c r="AH98">
        <v>4</v>
      </c>
      <c r="AI98">
        <v>1</v>
      </c>
      <c r="AJ98">
        <v>1</v>
      </c>
      <c r="AK98">
        <v>1</v>
      </c>
      <c r="AL98">
        <f>IF('оригинальный продууукт'!$W97="",0,1)</f>
        <v>0</v>
      </c>
      <c r="AM98">
        <f>IF('оригинальный продууукт'!$X97="",0,1)</f>
        <v>0</v>
      </c>
    </row>
    <row r="99" spans="1:39" x14ac:dyDescent="0.25">
      <c r="A99" s="5">
        <f>'оригинальный продууукт'!B98</f>
        <v>153</v>
      </c>
      <c r="B99" s="6" t="str">
        <f>IF(MID('оригинальный продууукт'!C98,1,1)="б", 'оригинальный продууукт'!C98,MID('оригинальный продууукт'!C98,1,1))</f>
        <v>3</v>
      </c>
      <c r="C99" s="7">
        <f t="shared" si="1"/>
        <v>2</v>
      </c>
      <c r="D99" s="5">
        <f>'оригинальный продууукт'!Z98</f>
        <v>1</v>
      </c>
      <c r="E99">
        <f>IF(ISNUMBER(SEARCH(правки!E$2,'оригинальный продууукт'!$H98)),1,0)</f>
        <v>1</v>
      </c>
      <c r="F99">
        <f>IF(ISNUMBER(SEARCH(правки!F$2,'оригинальный продууукт'!$H98)),1,0)</f>
        <v>1</v>
      </c>
      <c r="G99">
        <f>IF(ISNUMBER(SEARCH(правки!G$2,'оригинальный продууукт'!$H98)),1,0)</f>
        <v>0</v>
      </c>
      <c r="H99">
        <f>IF(ISNUMBER(SEARCH(правки!H$2,'оригинальный продууукт'!$H98)),1,0)</f>
        <v>0</v>
      </c>
      <c r="I99">
        <f>IF(ISNUMBER(SEARCH(правки!I$2,'оригинальный продууукт'!$H98)),1,0)</f>
        <v>0</v>
      </c>
      <c r="J99">
        <f>IF(ISNUMBER(SEARCH(правки!J$2,'оригинальный продууукт'!$H98)),1,0)</f>
        <v>0</v>
      </c>
      <c r="K99">
        <f>IF('оригинальный продууукт'!I98="Без физических нагрузок!",0,IF('оригинальный продууукт'!I98="пешие прогулки",1,IF('оригинальный продууукт'!I98="Активный",2,IF('оригинальный продууукт'!I98="экстримальный",3,""))))</f>
        <v>0</v>
      </c>
      <c r="N99">
        <f>IF(ISNUMBER(SEARCH(правки!N$2,'оригинальный продууукт'!$L98)),1,0)</f>
        <v>1</v>
      </c>
      <c r="O99">
        <f>IF(ISNUMBER(SEARCH(правки!O$2,'оригинальный продууукт'!$L98)),1,0)</f>
        <v>0</v>
      </c>
      <c r="P99">
        <f>IF(ISNUMBER(SEARCH(правки!P$2,'оригинальный продууукт'!$L98)),1,0)</f>
        <v>0</v>
      </c>
      <c r="Q99">
        <f>IF(ISNUMBER(SEARCH(правки!Q$2,'оригинальный продууукт'!$L98)),1,0)</f>
        <v>0</v>
      </c>
      <c r="R99">
        <f>IF(ISNUMBER(SEARCH(правки!R$2,'оригинальный продууукт'!$L98)),1,0)</f>
        <v>0</v>
      </c>
      <c r="S99">
        <f>IF(ISNUMBER(SEARCH(правки!S$2,'оригинальный продууукт'!$L98)),1,0)</f>
        <v>0</v>
      </c>
      <c r="T99">
        <v>48</v>
      </c>
      <c r="U99">
        <v>1</v>
      </c>
      <c r="V99">
        <v>0</v>
      </c>
      <c r="X99">
        <f>IF(ISNUMBER(SEARCH(правки!X$2,'оригинальный продууукт'!$Q98)),1,0)</f>
        <v>0</v>
      </c>
      <c r="Y99">
        <f>IF(ISNUMBER(SEARCH(правки!Y$2,'оригинальный продууукт'!$Q98)),1,0)</f>
        <v>0</v>
      </c>
      <c r="Z99">
        <f>IF(ISNUMBER(SEARCH(правки!Z$2,'оригинальный продууукт'!$Q98)),1,0)</f>
        <v>1</v>
      </c>
      <c r="AB99">
        <f>IF(ISNUMBER(SEARCH(правки!AB$2,'оригинальный продууукт'!$S98)),0,1)</f>
        <v>0</v>
      </c>
      <c r="AC99">
        <f>IF(ISNUMBER(SEARCH(правки!AC$2,'оригинальный продууукт'!$S98)),0,1)</f>
        <v>0</v>
      </c>
      <c r="AD99">
        <f>IF(ISNUMBER(SEARCH(правки!AD$2,'оригинальный продууукт'!$S98)),0,1)</f>
        <v>0</v>
      </c>
      <c r="AE99">
        <v>0</v>
      </c>
      <c r="AF99" s="8">
        <v>0</v>
      </c>
      <c r="AG99">
        <f>IF('оригинальный продууукт'!$U98="нет",0,1)</f>
        <v>0</v>
      </c>
      <c r="AH99">
        <v>3</v>
      </c>
      <c r="AI99">
        <v>1</v>
      </c>
      <c r="AJ99">
        <v>0</v>
      </c>
      <c r="AK99">
        <v>1</v>
      </c>
      <c r="AL99">
        <f>IF('оригинальный продууукт'!$W98="",0,1)</f>
        <v>0</v>
      </c>
      <c r="AM99">
        <f>IF('оригинальный продууукт'!$X98="",0,1)</f>
        <v>0</v>
      </c>
    </row>
    <row r="100" spans="1:39" x14ac:dyDescent="0.25">
      <c r="A100" s="5">
        <f>'оригинальный продууукт'!B99</f>
        <v>154</v>
      </c>
      <c r="B100" s="6" t="str">
        <f>IF(MID('оригинальный продууукт'!C99,1,1)="б", 'оригинальный продууукт'!C99,MID('оригинальный продууукт'!C99,1,1))</f>
        <v>4</v>
      </c>
      <c r="C100" s="7">
        <f t="shared" si="1"/>
        <v>3</v>
      </c>
      <c r="D100" s="5">
        <f>'оригинальный продууукт'!Z99</f>
        <v>3</v>
      </c>
      <c r="E100">
        <f>IF(ISNUMBER(SEARCH(правки!E$2,'оригинальный продууукт'!$H99)),1,0)</f>
        <v>0</v>
      </c>
      <c r="F100">
        <f>IF(ISNUMBER(SEARCH(правки!F$2,'оригинальный продууукт'!$H99)),1,0)</f>
        <v>0</v>
      </c>
      <c r="G100">
        <f>IF(ISNUMBER(SEARCH(правки!G$2,'оригинальный продууукт'!$H99)),1,0)</f>
        <v>1</v>
      </c>
      <c r="H100">
        <f>IF(ISNUMBER(SEARCH(правки!H$2,'оригинальный продууукт'!$H99)),1,0)</f>
        <v>0</v>
      </c>
      <c r="I100">
        <f>IF(ISNUMBER(SEARCH(правки!I$2,'оригинальный продууукт'!$H99)),1,0)</f>
        <v>0</v>
      </c>
      <c r="J100">
        <f>IF(ISNUMBER(SEARCH(правки!J$2,'оригинальный продууукт'!$H99)),1,0)</f>
        <v>1</v>
      </c>
      <c r="K100">
        <f>IF('оригинальный продууукт'!I99="Без физических нагрузок!",0,IF('оригинальный продууукт'!I99="пешие прогулки",1,IF('оригинальный продууукт'!I99="Активный",2,IF('оригинальный продууукт'!I99="экстримальный",3,""))))</f>
        <v>2</v>
      </c>
      <c r="N100">
        <f>IF(ISNUMBER(SEARCH(правки!N$2,'оригинальный продууукт'!$L99)),1,0)</f>
        <v>1</v>
      </c>
      <c r="O100">
        <f>IF(ISNUMBER(SEARCH(правки!O$2,'оригинальный продууукт'!$L99)),1,0)</f>
        <v>0</v>
      </c>
      <c r="P100">
        <f>IF(ISNUMBER(SEARCH(правки!P$2,'оригинальный продууукт'!$L99)),1,0)</f>
        <v>0</v>
      </c>
      <c r="Q100">
        <f>IF(ISNUMBER(SEARCH(правки!Q$2,'оригинальный продууукт'!$L99)),1,0)</f>
        <v>0</v>
      </c>
      <c r="R100">
        <f>IF(ISNUMBER(SEARCH(правки!R$2,'оригинальный продууукт'!$L99)),1,0)</f>
        <v>0</v>
      </c>
      <c r="S100">
        <f>IF(ISNUMBER(SEARCH(правки!S$2,'оригинальный продууукт'!$L99)),1,0)</f>
        <v>0</v>
      </c>
      <c r="T100" t="str">
        <f>IF('оригинальный продууукт'!M99="не указано","",IF('оригинальный продууукт'!M99="переезды около 300 км ",6,"глянь"))</f>
        <v/>
      </c>
      <c r="U100">
        <v>1</v>
      </c>
      <c r="V100">
        <v>0</v>
      </c>
      <c r="X100">
        <f>IF(ISNUMBER(SEARCH(правки!X$2,'оригинальный продууукт'!$Q99)),1,0)</f>
        <v>0</v>
      </c>
      <c r="Y100">
        <f>IF(ISNUMBER(SEARCH(правки!Y$2,'оригинальный продууукт'!$Q99)),1,0)</f>
        <v>0</v>
      </c>
      <c r="Z100">
        <f>IF(ISNUMBER(SEARCH(правки!Z$2,'оригинальный продууукт'!$Q99)),1,0)</f>
        <v>1</v>
      </c>
      <c r="AB100">
        <f>IF(ISNUMBER(SEARCH(правки!AB$2,'оригинальный продууукт'!$S99)),0,1)</f>
        <v>0</v>
      </c>
      <c r="AC100">
        <f>IF(ISNUMBER(SEARCH(правки!AC$2,'оригинальный продууукт'!$S99)),0,1)</f>
        <v>0</v>
      </c>
      <c r="AD100">
        <f>IF(ISNUMBER(SEARCH(правки!AD$2,'оригинальный продууукт'!$S99)),0,1)</f>
        <v>0</v>
      </c>
      <c r="AE100">
        <v>0</v>
      </c>
      <c r="AF100" s="8">
        <v>0</v>
      </c>
      <c r="AG100">
        <f>IF('оригинальный продууукт'!$U99="нет",0,1)</f>
        <v>0</v>
      </c>
      <c r="AH100">
        <v>3</v>
      </c>
      <c r="AI100">
        <v>1</v>
      </c>
      <c r="AJ100">
        <v>0</v>
      </c>
      <c r="AK100">
        <v>1</v>
      </c>
      <c r="AL100">
        <f>IF('оригинальный продууукт'!$W99="",0,1)</f>
        <v>0</v>
      </c>
      <c r="AM100">
        <f>IF('оригинальный продууукт'!$X99="",0,1)</f>
        <v>0</v>
      </c>
    </row>
    <row r="101" spans="1:39" x14ac:dyDescent="0.25">
      <c r="A101" s="5">
        <f>'оригинальный продууукт'!B100</f>
        <v>155</v>
      </c>
      <c r="B101" s="6" t="str">
        <f>IF(MID('оригинальный продууукт'!C100,1,1)="б", 'оригинальный продууукт'!C100,MID('оригинальный продууукт'!C100,1,1))</f>
        <v>3</v>
      </c>
      <c r="C101" s="7">
        <f t="shared" si="1"/>
        <v>2</v>
      </c>
      <c r="D101" s="5">
        <f>'оригинальный продууукт'!Z100</f>
        <v>2</v>
      </c>
      <c r="E101">
        <f>IF(ISNUMBER(SEARCH(правки!E$2,'оригинальный продууукт'!$H100)),1,0)</f>
        <v>1</v>
      </c>
      <c r="F101">
        <f>IF(ISNUMBER(SEARCH(правки!F$2,'оригинальный продууукт'!$H100)),1,0)</f>
        <v>1</v>
      </c>
      <c r="G101">
        <f>IF(ISNUMBER(SEARCH(правки!G$2,'оригинальный продууукт'!$H100)),1,0)</f>
        <v>0</v>
      </c>
      <c r="H101">
        <f>IF(ISNUMBER(SEARCH(правки!H$2,'оригинальный продууукт'!$H100)),1,0)</f>
        <v>1</v>
      </c>
      <c r="I101">
        <f>IF(ISNUMBER(SEARCH(правки!I$2,'оригинальный продууукт'!$H100)),1,0)</f>
        <v>0</v>
      </c>
      <c r="J101">
        <f>IF(ISNUMBER(SEARCH(правки!J$2,'оригинальный продууукт'!$H100)),1,0)</f>
        <v>0</v>
      </c>
      <c r="K101">
        <f>IF('оригинальный продууукт'!I100="Без физических нагрузок!",0,IF('оригинальный продууукт'!I100="пешие прогулки",1,IF('оригинальный продууукт'!I100="Активный",2,IF('оригинальный продууукт'!I100="экстримальный",3,""))))</f>
        <v>2</v>
      </c>
      <c r="N101">
        <f>IF(ISNUMBER(SEARCH(правки!N$2,'оригинальный продууукт'!$L100)),1,0)</f>
        <v>1</v>
      </c>
      <c r="O101">
        <f>IF(ISNUMBER(SEARCH(правки!O$2,'оригинальный продууукт'!$L100)),1,0)</f>
        <v>0</v>
      </c>
      <c r="P101">
        <f>IF(ISNUMBER(SEARCH(правки!P$2,'оригинальный продууукт'!$L100)),1,0)</f>
        <v>0</v>
      </c>
      <c r="Q101">
        <f>IF(ISNUMBER(SEARCH(правки!Q$2,'оригинальный продууукт'!$L100)),1,0)</f>
        <v>0</v>
      </c>
      <c r="R101">
        <f>IF(ISNUMBER(SEARCH(правки!R$2,'оригинальный продууукт'!$L100)),1,0)</f>
        <v>0</v>
      </c>
      <c r="S101">
        <f>IF(ISNUMBER(SEARCH(правки!S$2,'оригинальный продууукт'!$L100)),1,0)</f>
        <v>0</v>
      </c>
      <c r="T101" t="str">
        <f>IF('оригинальный продууукт'!M100="не указано","",IF('оригинальный продууукт'!M100="переезды около 300 км ",6,"глянь"))</f>
        <v/>
      </c>
      <c r="U101">
        <v>1</v>
      </c>
      <c r="V101">
        <v>0</v>
      </c>
      <c r="X101">
        <f>IF(ISNUMBER(SEARCH(правки!X$2,'оригинальный продууукт'!$Q100)),1,0)</f>
        <v>0</v>
      </c>
      <c r="Y101">
        <f>IF(ISNUMBER(SEARCH(правки!Y$2,'оригинальный продууукт'!$Q100)),1,0)</f>
        <v>0</v>
      </c>
      <c r="Z101">
        <f>IF(ISNUMBER(SEARCH(правки!Z$2,'оригинальный продууукт'!$Q100)),1,0)</f>
        <v>1</v>
      </c>
      <c r="AB101">
        <f>IF(ISNUMBER(SEARCH(правки!AB$2,'оригинальный продууукт'!$S100)),0,1)</f>
        <v>0</v>
      </c>
      <c r="AC101">
        <f>IF(ISNUMBER(SEARCH(правки!AC$2,'оригинальный продууукт'!$S100)),0,1)</f>
        <v>0</v>
      </c>
      <c r="AD101">
        <f>IF(ISNUMBER(SEARCH(правки!AD$2,'оригинальный продууукт'!$S100)),0,1)</f>
        <v>0</v>
      </c>
      <c r="AE101">
        <v>0</v>
      </c>
      <c r="AF101" s="8">
        <v>0</v>
      </c>
      <c r="AG101">
        <f>IF('оригинальный продууукт'!$U100="нет",0,1)</f>
        <v>0</v>
      </c>
      <c r="AH101">
        <v>4</v>
      </c>
      <c r="AI101">
        <v>1</v>
      </c>
      <c r="AJ101">
        <v>0</v>
      </c>
      <c r="AK101">
        <v>1</v>
      </c>
      <c r="AL101">
        <f>IF('оригинальный продууукт'!$W100="",0,1)</f>
        <v>0</v>
      </c>
      <c r="AM101">
        <f>IF('оригинальный продууукт'!$X100="",0,1)</f>
        <v>0</v>
      </c>
    </row>
    <row r="102" spans="1:39" x14ac:dyDescent="0.25">
      <c r="A102" s="5">
        <f>'оригинальный продууукт'!B101</f>
        <v>156</v>
      </c>
      <c r="B102" s="6" t="str">
        <f>IF(MID('оригинальный продууукт'!C101,1,1)="б", 'оригинальный продууукт'!C101,MID('оригинальный продууукт'!C101,1,1))</f>
        <v>4</v>
      </c>
      <c r="C102" s="7">
        <f t="shared" si="1"/>
        <v>3</v>
      </c>
      <c r="D102" s="5">
        <f>'оригинальный продууукт'!Z101</f>
        <v>3</v>
      </c>
      <c r="E102">
        <f>IF(ISNUMBER(SEARCH(правки!E$2,'оригинальный продууукт'!$H101)),1,0)</f>
        <v>1</v>
      </c>
      <c r="F102">
        <f>IF(ISNUMBER(SEARCH(правки!F$2,'оригинальный продууукт'!$H101)),1,0)</f>
        <v>1</v>
      </c>
      <c r="G102">
        <f>IF(ISNUMBER(SEARCH(правки!G$2,'оригинальный продууукт'!$H101)),1,0)</f>
        <v>0</v>
      </c>
      <c r="H102">
        <f>IF(ISNUMBER(SEARCH(правки!H$2,'оригинальный продууукт'!$H101)),1,0)</f>
        <v>1</v>
      </c>
      <c r="I102">
        <f>IF(ISNUMBER(SEARCH(правки!I$2,'оригинальный продууукт'!$H101)),1,0)</f>
        <v>0</v>
      </c>
      <c r="J102">
        <f>IF(ISNUMBER(SEARCH(правки!J$2,'оригинальный продууукт'!$H101)),1,0)</f>
        <v>0</v>
      </c>
      <c r="K102">
        <f>IF('оригинальный продууукт'!I101="Без физических нагрузок!",0,IF('оригинальный продууукт'!I101="пешие прогулки",1,IF('оригинальный продууукт'!I101="Активный",2,IF('оригинальный продууукт'!I101="экстримальный",3,""))))</f>
        <v>2</v>
      </c>
      <c r="N102">
        <f>IF(ISNUMBER(SEARCH(правки!N$2,'оригинальный продууукт'!$L101)),1,0)</f>
        <v>1</v>
      </c>
      <c r="O102">
        <f>IF(ISNUMBER(SEARCH(правки!O$2,'оригинальный продууукт'!$L101)),1,0)</f>
        <v>0</v>
      </c>
      <c r="P102">
        <f>IF(ISNUMBER(SEARCH(правки!P$2,'оригинальный продууукт'!$L101)),1,0)</f>
        <v>0</v>
      </c>
      <c r="Q102">
        <f>IF(ISNUMBER(SEARCH(правки!Q$2,'оригинальный продууукт'!$L101)),1,0)</f>
        <v>0</v>
      </c>
      <c r="R102">
        <f>IF(ISNUMBER(SEARCH(правки!R$2,'оригинальный продууукт'!$L101)),1,0)</f>
        <v>0</v>
      </c>
      <c r="S102">
        <f>IF(ISNUMBER(SEARCH(правки!S$2,'оригинальный продууукт'!$L101)),1,0)</f>
        <v>0</v>
      </c>
      <c r="T102" t="str">
        <f>IF('оригинальный продууукт'!M101="не указано","",IF('оригинальный продууукт'!M101="переезды около 300 км ",6,"глянь"))</f>
        <v/>
      </c>
      <c r="U102">
        <v>1</v>
      </c>
      <c r="V102">
        <v>0</v>
      </c>
      <c r="X102">
        <f>IF(ISNUMBER(SEARCH(правки!X$2,'оригинальный продууукт'!$Q101)),1,0)</f>
        <v>0</v>
      </c>
      <c r="Y102">
        <f>IF(ISNUMBER(SEARCH(правки!Y$2,'оригинальный продууукт'!$Q101)),1,0)</f>
        <v>0</v>
      </c>
      <c r="Z102">
        <f>IF(ISNUMBER(SEARCH(правки!Z$2,'оригинальный продууукт'!$Q101)),1,0)</f>
        <v>1</v>
      </c>
      <c r="AB102">
        <f>IF(ISNUMBER(SEARCH(правки!AB$2,'оригинальный продууукт'!$S101)),0,1)</f>
        <v>0</v>
      </c>
      <c r="AC102">
        <f>IF(ISNUMBER(SEARCH(правки!AC$2,'оригинальный продууукт'!$S101)),0,1)</f>
        <v>0</v>
      </c>
      <c r="AD102">
        <f>IF(ISNUMBER(SEARCH(правки!AD$2,'оригинальный продууукт'!$S101)),0,1)</f>
        <v>0</v>
      </c>
      <c r="AE102">
        <v>0</v>
      </c>
      <c r="AF102" s="8">
        <v>0</v>
      </c>
      <c r="AG102">
        <f>IF('оригинальный продууукт'!$U101="нет",0,1)</f>
        <v>0</v>
      </c>
      <c r="AH102">
        <v>2</v>
      </c>
      <c r="AI102">
        <v>0</v>
      </c>
      <c r="AJ102">
        <v>0</v>
      </c>
      <c r="AK102">
        <v>1</v>
      </c>
      <c r="AL102">
        <f>IF('оригинальный продууукт'!$W101="",0,1)</f>
        <v>0</v>
      </c>
      <c r="AM102">
        <f>IF('оригинальный продууукт'!$X101="",0,1)</f>
        <v>0</v>
      </c>
    </row>
    <row r="103" spans="1:39" x14ac:dyDescent="0.25">
      <c r="A103" s="5">
        <f>'оригинальный продууукт'!B102</f>
        <v>157</v>
      </c>
      <c r="B103" s="6" t="str">
        <f>IF(MID('оригинальный продууукт'!C102,1,1)="б", 'оригинальный продууукт'!C102,MID('оригинальный продууукт'!C102,1,1))</f>
        <v>4</v>
      </c>
      <c r="C103" s="7">
        <f t="shared" si="1"/>
        <v>3</v>
      </c>
      <c r="D103" s="5">
        <f>'оригинальный продууукт'!Z102</f>
        <v>2</v>
      </c>
      <c r="E103">
        <f>IF(ISNUMBER(SEARCH(правки!E$2,'оригинальный продууукт'!$H102)),1,0)</f>
        <v>1</v>
      </c>
      <c r="F103">
        <f>IF(ISNUMBER(SEARCH(правки!F$2,'оригинальный продууукт'!$H102)),1,0)</f>
        <v>1</v>
      </c>
      <c r="G103">
        <f>IF(ISNUMBER(SEARCH(правки!G$2,'оригинальный продууукт'!$H102)),1,0)</f>
        <v>0</v>
      </c>
      <c r="H103">
        <f>IF(ISNUMBER(SEARCH(правки!H$2,'оригинальный продууукт'!$H102)),1,0)</f>
        <v>1</v>
      </c>
      <c r="I103">
        <f>IF(ISNUMBER(SEARCH(правки!I$2,'оригинальный продууукт'!$H102)),1,0)</f>
        <v>0</v>
      </c>
      <c r="J103">
        <f>IF(ISNUMBER(SEARCH(правки!J$2,'оригинальный продууукт'!$H102)),1,0)</f>
        <v>0</v>
      </c>
      <c r="K103">
        <f>IF('оригинальный продууукт'!I102="Без физических нагрузок!",0,IF('оригинальный продууукт'!I102="пешие прогулки",1,IF('оригинальный продууукт'!I102="Активный",2,IF('оригинальный продууукт'!I102="экстримальный",3,""))))</f>
        <v>2</v>
      </c>
      <c r="N103">
        <f>IF(ISNUMBER(SEARCH(правки!N$2,'оригинальный продууукт'!$L102)),1,0)</f>
        <v>1</v>
      </c>
      <c r="O103">
        <f>IF(ISNUMBER(SEARCH(правки!O$2,'оригинальный продууукт'!$L102)),1,0)</f>
        <v>0</v>
      </c>
      <c r="P103">
        <f>IF(ISNUMBER(SEARCH(правки!P$2,'оригинальный продууукт'!$L102)),1,0)</f>
        <v>0</v>
      </c>
      <c r="Q103">
        <f>IF(ISNUMBER(SEARCH(правки!Q$2,'оригинальный продууукт'!$L102)),1,0)</f>
        <v>0</v>
      </c>
      <c r="R103">
        <f>IF(ISNUMBER(SEARCH(правки!R$2,'оригинальный продууукт'!$L102)),1,0)</f>
        <v>0</v>
      </c>
      <c r="S103">
        <f>IF(ISNUMBER(SEARCH(правки!S$2,'оригинальный продууукт'!$L102)),1,0)</f>
        <v>0</v>
      </c>
      <c r="T103" t="str">
        <f>IF('оригинальный продууукт'!M102="не указано","",IF('оригинальный продууукт'!M102="переезды около 300 км ",6,"глянь"))</f>
        <v/>
      </c>
      <c r="U103">
        <v>1</v>
      </c>
      <c r="V103">
        <v>0</v>
      </c>
      <c r="X103">
        <f>IF(ISNUMBER(SEARCH(правки!X$2,'оригинальный продууукт'!$Q102)),1,0)</f>
        <v>0</v>
      </c>
      <c r="Y103">
        <f>IF(ISNUMBER(SEARCH(правки!Y$2,'оригинальный продууукт'!$Q102)),1,0)</f>
        <v>0</v>
      </c>
      <c r="Z103">
        <f>IF(ISNUMBER(SEARCH(правки!Z$2,'оригинальный продууукт'!$Q102)),1,0)</f>
        <v>1</v>
      </c>
      <c r="AB103">
        <f>IF(ISNUMBER(SEARCH(правки!AB$2,'оригинальный продууукт'!$S102)),0,1)</f>
        <v>0</v>
      </c>
      <c r="AC103">
        <f>IF(ISNUMBER(SEARCH(правки!AC$2,'оригинальный продууукт'!$S102)),0,1)</f>
        <v>0</v>
      </c>
      <c r="AD103">
        <f>IF(ISNUMBER(SEARCH(правки!AD$2,'оригинальный продууукт'!$S102)),0,1)</f>
        <v>0</v>
      </c>
      <c r="AE103">
        <v>7</v>
      </c>
      <c r="AF103" s="8">
        <v>0</v>
      </c>
      <c r="AG103">
        <f>IF('оригинальный продууукт'!$U102="нет",0,1)</f>
        <v>0</v>
      </c>
      <c r="AH103">
        <v>6</v>
      </c>
      <c r="AI103">
        <v>3</v>
      </c>
      <c r="AJ103">
        <v>0</v>
      </c>
      <c r="AK103">
        <v>0</v>
      </c>
      <c r="AL103">
        <f>IF('оригинальный продууукт'!$W102="",0,1)</f>
        <v>0</v>
      </c>
      <c r="AM103">
        <f>IF('оригинальный продууукт'!$X102="",0,1)</f>
        <v>0</v>
      </c>
    </row>
    <row r="104" spans="1:39" x14ac:dyDescent="0.25">
      <c r="A104" s="5">
        <f>'оригинальный продууукт'!B103</f>
        <v>171</v>
      </c>
      <c r="B104" s="6" t="str">
        <f>IF(MID('оригинальный продууукт'!C103,1,1)="б", 'оригинальный продууукт'!C103,MID('оригинальный продууукт'!C103,1,1))</f>
        <v>4</v>
      </c>
      <c r="C104" s="7">
        <f t="shared" si="1"/>
        <v>3</v>
      </c>
      <c r="D104" s="5">
        <f>'оригинальный продууукт'!Z103</f>
        <v>2</v>
      </c>
      <c r="E104">
        <f>IF(ISNUMBER(SEARCH(правки!E$2,'оригинальный продууукт'!$H103)),1,0)</f>
        <v>1</v>
      </c>
      <c r="F104">
        <f>IF(ISNUMBER(SEARCH(правки!F$2,'оригинальный продууукт'!$H103)),1,0)</f>
        <v>1</v>
      </c>
      <c r="G104">
        <f>IF(ISNUMBER(SEARCH(правки!G$2,'оригинальный продууукт'!$H103)),1,0)</f>
        <v>0</v>
      </c>
      <c r="H104">
        <f>IF(ISNUMBER(SEARCH(правки!H$2,'оригинальный продууукт'!$H103)),1,0)</f>
        <v>0</v>
      </c>
      <c r="I104">
        <f>IF(ISNUMBER(SEARCH(правки!I$2,'оригинальный продууукт'!$H103)),1,0)</f>
        <v>0</v>
      </c>
      <c r="J104">
        <f>IF(ISNUMBER(SEARCH(правки!J$2,'оригинальный продууукт'!$H103)),1,0)</f>
        <v>0</v>
      </c>
      <c r="K104">
        <f>IF('оригинальный продууукт'!I103="Без физических нагрузок!",0,IF('оригинальный продууукт'!I103="пешие прогулки",1,IF('оригинальный продууукт'!I103="Активный",2,IF('оригинальный продууукт'!I103="экстримальный",3,""))))</f>
        <v>0</v>
      </c>
      <c r="N104">
        <f>IF(ISNUMBER(SEARCH(правки!N$2,'оригинальный продууукт'!$L103)),1,0)</f>
        <v>1</v>
      </c>
      <c r="O104">
        <f>IF(ISNUMBER(SEARCH(правки!O$2,'оригинальный продууукт'!$L103)),1,0)</f>
        <v>0</v>
      </c>
      <c r="P104">
        <f>IF(ISNUMBER(SEARCH(правки!P$2,'оригинальный продууукт'!$L103)),1,0)</f>
        <v>0</v>
      </c>
      <c r="Q104">
        <f>IF(ISNUMBER(SEARCH(правки!Q$2,'оригинальный продууукт'!$L103)),1,0)</f>
        <v>0</v>
      </c>
      <c r="R104">
        <f>IF(ISNUMBER(SEARCH(правки!R$2,'оригинальный продууукт'!$L103)),1,0)</f>
        <v>0</v>
      </c>
      <c r="S104">
        <f>IF(ISNUMBER(SEARCH(правки!S$2,'оригинальный продууукт'!$L103)),1,0)</f>
        <v>0</v>
      </c>
      <c r="T104" t="str">
        <f>IF('оригинальный продууукт'!M103="не указано","",IF('оригинальный продууукт'!M103="переезды около 300 км ",6,"глянь"))</f>
        <v/>
      </c>
      <c r="U104">
        <v>1</v>
      </c>
      <c r="V104">
        <v>0</v>
      </c>
      <c r="X104">
        <f>IF(ISNUMBER(SEARCH(правки!X$2,'оригинальный продууукт'!$Q103)),1,0)</f>
        <v>0</v>
      </c>
      <c r="Y104">
        <f>IF(ISNUMBER(SEARCH(правки!Y$2,'оригинальный продууукт'!$Q103)),1,0)</f>
        <v>0</v>
      </c>
      <c r="Z104">
        <f>IF(ISNUMBER(SEARCH(правки!Z$2,'оригинальный продууукт'!$Q103)),1,0)</f>
        <v>1</v>
      </c>
      <c r="AB104">
        <f>IF(ISNUMBER(SEARCH(правки!AB$2,'оригинальный продууукт'!$S103)),0,1)</f>
        <v>0</v>
      </c>
      <c r="AC104">
        <f>IF(ISNUMBER(SEARCH(правки!AC$2,'оригинальный продууукт'!$S103)),0,1)</f>
        <v>0</v>
      </c>
      <c r="AD104">
        <f>IF(ISNUMBER(SEARCH(правки!AD$2,'оригинальный продууукт'!$S103)),0,1)</f>
        <v>0</v>
      </c>
      <c r="AE104">
        <v>0</v>
      </c>
      <c r="AF104" s="8">
        <v>0</v>
      </c>
      <c r="AG104">
        <f>IF('оригинальный продууукт'!$U103="нет",0,1)</f>
        <v>0</v>
      </c>
      <c r="AH104">
        <v>4</v>
      </c>
      <c r="AI104">
        <v>3</v>
      </c>
      <c r="AJ104">
        <v>0</v>
      </c>
      <c r="AK104">
        <v>0</v>
      </c>
      <c r="AL104">
        <f>IF('оригинальный продууукт'!$W103="",0,1)</f>
        <v>0</v>
      </c>
      <c r="AM104">
        <f>IF('оригинальный продууукт'!$X103="",0,1)</f>
        <v>0</v>
      </c>
    </row>
    <row r="105" spans="1:39" x14ac:dyDescent="0.25">
      <c r="A105" s="5">
        <f>'оригинальный продууукт'!B104</f>
        <v>172</v>
      </c>
      <c r="B105" s="6" t="str">
        <f>IF(MID('оригинальный продууукт'!C104,1,1)="б", 'оригинальный продууукт'!C104,MID('оригинальный продууукт'!C104,1,1))</f>
        <v>5</v>
      </c>
      <c r="C105" s="7">
        <f t="shared" si="1"/>
        <v>4</v>
      </c>
      <c r="D105" s="5">
        <f>'оригинальный продууукт'!Z104</f>
        <v>3</v>
      </c>
      <c r="E105">
        <f>IF(ISNUMBER(SEARCH(правки!E$2,'оригинальный продууукт'!$H104)),1,0)</f>
        <v>1</v>
      </c>
      <c r="F105">
        <f>IF(ISNUMBER(SEARCH(правки!F$2,'оригинальный продууукт'!$H104)),1,0)</f>
        <v>1</v>
      </c>
      <c r="G105">
        <f>IF(ISNUMBER(SEARCH(правки!G$2,'оригинальный продууукт'!$H104)),1,0)</f>
        <v>0</v>
      </c>
      <c r="H105">
        <f>IF(ISNUMBER(SEARCH(правки!H$2,'оригинальный продууукт'!$H104)),1,0)</f>
        <v>0</v>
      </c>
      <c r="I105">
        <f>IF(ISNUMBER(SEARCH(правки!I$2,'оригинальный продууукт'!$H104)),1,0)</f>
        <v>0</v>
      </c>
      <c r="J105">
        <f>IF(ISNUMBER(SEARCH(правки!J$2,'оригинальный продууукт'!$H104)),1,0)</f>
        <v>0</v>
      </c>
      <c r="K105">
        <f>IF('оригинальный продууукт'!I104="Без физических нагрузок!",0,IF('оригинальный продууукт'!I104="пешие прогулки",1,IF('оригинальный продууукт'!I104="Активный",2,IF('оригинальный продууукт'!I104="экстримальный",3,""))))</f>
        <v>1</v>
      </c>
      <c r="N105">
        <f>IF(ISNUMBER(SEARCH(правки!N$2,'оригинальный продууукт'!$L104)),1,0)</f>
        <v>1</v>
      </c>
      <c r="O105">
        <f>IF(ISNUMBER(SEARCH(правки!O$2,'оригинальный продууукт'!$L104)),1,0)</f>
        <v>1</v>
      </c>
      <c r="P105">
        <f>IF(ISNUMBER(SEARCH(правки!P$2,'оригинальный продууукт'!$L104)),1,0)</f>
        <v>0</v>
      </c>
      <c r="Q105">
        <f>IF(ISNUMBER(SEARCH(правки!Q$2,'оригинальный продууукт'!$L104)),1,0)</f>
        <v>0</v>
      </c>
      <c r="R105">
        <f>IF(ISNUMBER(SEARCH(правки!R$2,'оригинальный продууукт'!$L104)),1,0)</f>
        <v>0</v>
      </c>
      <c r="S105">
        <f>IF(ISNUMBER(SEARCH(правки!S$2,'оригинальный продууукт'!$L104)),1,0)</f>
        <v>0</v>
      </c>
      <c r="T105" t="str">
        <f>IF('оригинальный продууукт'!M104="не указано","",IF('оригинальный продууукт'!M104="переезды около 300 км ",6,"глянь"))</f>
        <v/>
      </c>
      <c r="U105">
        <v>1</v>
      </c>
      <c r="V105">
        <v>0</v>
      </c>
      <c r="X105">
        <f>IF(ISNUMBER(SEARCH(правки!X$2,'оригинальный продууукт'!$Q104)),1,0)</f>
        <v>0</v>
      </c>
      <c r="Y105">
        <f>IF(ISNUMBER(SEARCH(правки!Y$2,'оригинальный продууукт'!$Q104)),1,0)</f>
        <v>0</v>
      </c>
      <c r="Z105">
        <f>IF(ISNUMBER(SEARCH(правки!Z$2,'оригинальный продууукт'!$Q104)),1,0)</f>
        <v>1</v>
      </c>
      <c r="AB105">
        <f>IF(ISNUMBER(SEARCH(правки!AB$2,'оригинальный продууукт'!$S104)),0,1)</f>
        <v>0</v>
      </c>
      <c r="AC105">
        <f>IF(ISNUMBER(SEARCH(правки!AC$2,'оригинальный продууукт'!$S104)),0,1)</f>
        <v>0</v>
      </c>
      <c r="AD105">
        <f>IF(ISNUMBER(SEARCH(правки!AD$2,'оригинальный продууукт'!$S104)),0,1)</f>
        <v>0</v>
      </c>
      <c r="AE105">
        <v>0</v>
      </c>
      <c r="AF105" s="8">
        <v>0</v>
      </c>
      <c r="AG105">
        <f>IF('оригинальный продууукт'!$U104="нет",0,1)</f>
        <v>0</v>
      </c>
      <c r="AL105">
        <f>IF('оригинальный продууукт'!$W104="",0,1)</f>
        <v>0</v>
      </c>
      <c r="AM105">
        <f>IF('оригинальный продууукт'!$X104="",0,1)</f>
        <v>0</v>
      </c>
    </row>
    <row r="106" spans="1:39" x14ac:dyDescent="0.25">
      <c r="A106" s="5">
        <f>'оригинальный продууукт'!B105</f>
        <v>173</v>
      </c>
      <c r="B106" s="6" t="str">
        <f>IF(MID('оригинальный продууукт'!C105,1,1)="б", 'оригинальный продууукт'!C105,MID('оригинальный продууукт'!C105,1,1))</f>
        <v>2</v>
      </c>
      <c r="C106" s="7">
        <f t="shared" si="1"/>
        <v>1</v>
      </c>
      <c r="D106" s="5">
        <f>'оригинальный продууукт'!Z105</f>
        <v>1</v>
      </c>
      <c r="E106">
        <f>IF(ISNUMBER(SEARCH(правки!E$2,'оригинальный продууукт'!$H105)),1,0)</f>
        <v>1</v>
      </c>
      <c r="F106">
        <f>IF(ISNUMBER(SEARCH(правки!F$2,'оригинальный продууукт'!$H105)),1,0)</f>
        <v>1</v>
      </c>
      <c r="G106">
        <f>IF(ISNUMBER(SEARCH(правки!G$2,'оригинальный продууукт'!$H105)),1,0)</f>
        <v>0</v>
      </c>
      <c r="H106">
        <f>IF(ISNUMBER(SEARCH(правки!H$2,'оригинальный продууукт'!$H105)),1,0)</f>
        <v>0</v>
      </c>
      <c r="I106">
        <f>IF(ISNUMBER(SEARCH(правки!I$2,'оригинальный продууукт'!$H105)),1,0)</f>
        <v>0</v>
      </c>
      <c r="J106">
        <f>IF(ISNUMBER(SEARCH(правки!J$2,'оригинальный продууукт'!$H105)),1,0)</f>
        <v>0</v>
      </c>
      <c r="K106">
        <f>IF('оригинальный продууукт'!I105="Без физических нагрузок!",0,IF('оригинальный продууукт'!I105="пешие прогулки",1,IF('оригинальный продууукт'!I105="Активный",2,IF('оригинальный продууукт'!I105="экстримальный",3,""))))</f>
        <v>1</v>
      </c>
      <c r="N106">
        <f>IF(ISNUMBER(SEARCH(правки!N$2,'оригинальный продууукт'!$L105)),1,0)</f>
        <v>1</v>
      </c>
      <c r="O106">
        <f>IF(ISNUMBER(SEARCH(правки!O$2,'оригинальный продууукт'!$L105)),1,0)</f>
        <v>0</v>
      </c>
      <c r="P106">
        <f>IF(ISNUMBER(SEARCH(правки!P$2,'оригинальный продууукт'!$L105)),1,0)</f>
        <v>0</v>
      </c>
      <c r="Q106">
        <f>IF(ISNUMBER(SEARCH(правки!Q$2,'оригинальный продууукт'!$L105)),1,0)</f>
        <v>0</v>
      </c>
      <c r="R106">
        <f>IF(ISNUMBER(SEARCH(правки!R$2,'оригинальный продууукт'!$L105)),1,0)</f>
        <v>0</v>
      </c>
      <c r="S106">
        <f>IF(ISNUMBER(SEARCH(правки!S$2,'оригинальный продууукт'!$L105)),1,0)</f>
        <v>0</v>
      </c>
      <c r="T106" t="str">
        <f>IF('оригинальный продууукт'!M105="не указано","",IF('оригинальный продууукт'!M105="переезды около 300 км ",6,"глянь"))</f>
        <v/>
      </c>
      <c r="U106">
        <v>1</v>
      </c>
      <c r="V106">
        <v>0</v>
      </c>
      <c r="X106">
        <f>IF(ISNUMBER(SEARCH(правки!X$2,'оригинальный продууукт'!$Q105)),1,0)</f>
        <v>0</v>
      </c>
      <c r="Y106">
        <f>IF(ISNUMBER(SEARCH(правки!Y$2,'оригинальный продууукт'!$Q105)),1,0)</f>
        <v>0</v>
      </c>
      <c r="Z106">
        <f>IF(ISNUMBER(SEARCH(правки!Z$2,'оригинальный продууукт'!$Q105)),1,0)</f>
        <v>1</v>
      </c>
      <c r="AB106">
        <f>IF(ISNUMBER(SEARCH(правки!AB$2,'оригинальный продууукт'!$S105)),0,1)</f>
        <v>0</v>
      </c>
      <c r="AC106">
        <f>IF(ISNUMBER(SEARCH(правки!AC$2,'оригинальный продууукт'!$S105)),0,1)</f>
        <v>0</v>
      </c>
      <c r="AD106">
        <f>IF(ISNUMBER(SEARCH(правки!AD$2,'оригинальный продууукт'!$S105)),0,1)</f>
        <v>0</v>
      </c>
      <c r="AE106">
        <v>0</v>
      </c>
      <c r="AF106" s="8">
        <v>0</v>
      </c>
      <c r="AG106">
        <f>IF('оригинальный продууукт'!$U105="нет",0,1)</f>
        <v>0</v>
      </c>
      <c r="AL106">
        <f>IF('оригинальный продууукт'!$W105="",0,1)</f>
        <v>0</v>
      </c>
      <c r="AM106">
        <f>IF('оригинальный продууукт'!$X105="",0,1)</f>
        <v>0</v>
      </c>
    </row>
    <row r="107" spans="1:39" x14ac:dyDescent="0.25">
      <c r="A107" s="5">
        <f>'оригинальный продууукт'!B106</f>
        <v>174</v>
      </c>
      <c r="B107" s="6" t="str">
        <f>IF(MID('оригинальный продууукт'!C106,1,1)="б", 'оригинальный продууукт'!C106,MID('оригинальный продууукт'!C106,1,1))</f>
        <v>2</v>
      </c>
      <c r="C107" s="7">
        <f t="shared" si="1"/>
        <v>1</v>
      </c>
      <c r="D107" s="5">
        <f>'оригинальный продууукт'!Z106</f>
        <v>1</v>
      </c>
      <c r="E107">
        <f>IF(ISNUMBER(SEARCH(правки!E$2,'оригинальный продууукт'!$H106)),1,0)</f>
        <v>1</v>
      </c>
      <c r="F107">
        <f>IF(ISNUMBER(SEARCH(правки!F$2,'оригинальный продууукт'!$H106)),1,0)</f>
        <v>1</v>
      </c>
      <c r="G107">
        <f>IF(ISNUMBER(SEARCH(правки!G$2,'оригинальный продууукт'!$H106)),1,0)</f>
        <v>0</v>
      </c>
      <c r="H107">
        <f>IF(ISNUMBER(SEARCH(правки!H$2,'оригинальный продууукт'!$H106)),1,0)</f>
        <v>0</v>
      </c>
      <c r="I107">
        <f>IF(ISNUMBER(SEARCH(правки!I$2,'оригинальный продууукт'!$H106)),1,0)</f>
        <v>0</v>
      </c>
      <c r="J107">
        <f>IF(ISNUMBER(SEARCH(правки!J$2,'оригинальный продууукт'!$H106)),1,0)</f>
        <v>0</v>
      </c>
      <c r="K107">
        <f>IF('оригинальный продууукт'!I106="Без физических нагрузок!",0,IF('оригинальный продууукт'!I106="пешие прогулки",1,IF('оригинальный продууукт'!I106="Активный",2,IF('оригинальный продууукт'!I106="экстримальный",3,""))))</f>
        <v>1</v>
      </c>
      <c r="N107">
        <f>IF(ISNUMBER(SEARCH(правки!N$2,'оригинальный продууукт'!$L106)),1,0)</f>
        <v>1</v>
      </c>
      <c r="O107">
        <f>IF(ISNUMBER(SEARCH(правки!O$2,'оригинальный продууукт'!$L106)),1,0)</f>
        <v>0</v>
      </c>
      <c r="P107">
        <f>IF(ISNUMBER(SEARCH(правки!P$2,'оригинальный продууукт'!$L106)),1,0)</f>
        <v>0</v>
      </c>
      <c r="Q107">
        <f>IF(ISNUMBER(SEARCH(правки!Q$2,'оригинальный продууукт'!$L106)),1,0)</f>
        <v>0</v>
      </c>
      <c r="R107">
        <f>IF(ISNUMBER(SEARCH(правки!R$2,'оригинальный продууукт'!$L106)),1,0)</f>
        <v>0</v>
      </c>
      <c r="S107">
        <f>IF(ISNUMBER(SEARCH(правки!S$2,'оригинальный продууукт'!$L106)),1,0)</f>
        <v>0</v>
      </c>
      <c r="T107">
        <v>48</v>
      </c>
      <c r="U107">
        <v>1</v>
      </c>
      <c r="V107">
        <v>0</v>
      </c>
      <c r="X107">
        <f>IF(ISNUMBER(SEARCH(правки!X$2,'оригинальный продууукт'!$Q106)),1,0)</f>
        <v>0</v>
      </c>
      <c r="Y107">
        <f>IF(ISNUMBER(SEARCH(правки!Y$2,'оригинальный продууукт'!$Q106)),1,0)</f>
        <v>0</v>
      </c>
      <c r="Z107">
        <f>IF(ISNUMBER(SEARCH(правки!Z$2,'оригинальный продууукт'!$Q106)),1,0)</f>
        <v>1</v>
      </c>
      <c r="AB107">
        <f>IF(ISNUMBER(SEARCH(правки!AB$2,'оригинальный продууукт'!$S106)),0,1)</f>
        <v>0</v>
      </c>
      <c r="AC107">
        <f>IF(ISNUMBER(SEARCH(правки!AC$2,'оригинальный продууукт'!$S106)),0,1)</f>
        <v>0</v>
      </c>
      <c r="AD107">
        <f>IF(ISNUMBER(SEARCH(правки!AD$2,'оригинальный продууукт'!$S106)),0,1)</f>
        <v>0</v>
      </c>
      <c r="AE107">
        <v>5</v>
      </c>
      <c r="AF107" s="8">
        <v>0</v>
      </c>
      <c r="AG107">
        <f>IF('оригинальный продууукт'!$U106="нет",0,1)</f>
        <v>0</v>
      </c>
      <c r="AJ107">
        <v>0</v>
      </c>
      <c r="AK107">
        <v>0</v>
      </c>
      <c r="AL107">
        <f>IF('оригинальный продууукт'!$W106="",0,1)</f>
        <v>0</v>
      </c>
      <c r="AM107">
        <f>IF('оригинальный продууукт'!$X106="",0,1)</f>
        <v>0</v>
      </c>
    </row>
    <row r="108" spans="1:39" x14ac:dyDescent="0.25">
      <c r="A108" s="5">
        <f>'оригинальный продууукт'!B107</f>
        <v>188</v>
      </c>
      <c r="B108" s="6" t="str">
        <f>IF(MID('оригинальный продууукт'!C107,1,1)="б", 'оригинальный продууукт'!C107,MID('оригинальный продууукт'!C107,1,1))</f>
        <v>3</v>
      </c>
      <c r="C108" s="7">
        <f t="shared" si="1"/>
        <v>2</v>
      </c>
      <c r="D108" s="5">
        <f>'оригинальный продууукт'!Z107</f>
        <v>1</v>
      </c>
      <c r="E108">
        <f>IF(ISNUMBER(SEARCH(правки!E$2,'оригинальный продууукт'!$H107)),1,0)</f>
        <v>1</v>
      </c>
      <c r="F108">
        <f>IF(ISNUMBER(SEARCH(правки!F$2,'оригинальный продууукт'!$H107)),1,0)</f>
        <v>1</v>
      </c>
      <c r="G108">
        <f>IF(ISNUMBER(SEARCH(правки!G$2,'оригинальный продууукт'!$H107)),1,0)</f>
        <v>0</v>
      </c>
      <c r="H108">
        <f>IF(ISNUMBER(SEARCH(правки!H$2,'оригинальный продууукт'!$H107)),1,0)</f>
        <v>0</v>
      </c>
      <c r="I108">
        <f>IF(ISNUMBER(SEARCH(правки!I$2,'оригинальный продууукт'!$H107)),1,0)</f>
        <v>0</v>
      </c>
      <c r="J108">
        <f>IF(ISNUMBER(SEARCH(правки!J$2,'оригинальный продууукт'!$H107)),1,0)</f>
        <v>0</v>
      </c>
      <c r="K108">
        <f>IF('оригинальный продууукт'!I107="Без физических нагрузок!",0,IF('оригинальный продууукт'!I107="пешие прогулки",1,IF('оригинальный продууукт'!I107="Активный",2,IF('оригинальный продууукт'!I107="экстримальный",3,""))))</f>
        <v>0</v>
      </c>
      <c r="N108">
        <f>IF(ISNUMBER(SEARCH(правки!N$2,'оригинальный продууукт'!$L107)),1,0)</f>
        <v>1</v>
      </c>
      <c r="O108">
        <f>IF(ISNUMBER(SEARCH(правки!O$2,'оригинальный продууукт'!$L107)),1,0)</f>
        <v>0</v>
      </c>
      <c r="P108">
        <f>IF(ISNUMBER(SEARCH(правки!P$2,'оригинальный продууукт'!$L107)),1,0)</f>
        <v>0</v>
      </c>
      <c r="Q108">
        <f>IF(ISNUMBER(SEARCH(правки!Q$2,'оригинальный продууукт'!$L107)),1,0)</f>
        <v>0</v>
      </c>
      <c r="R108">
        <f>IF(ISNUMBER(SEARCH(правки!R$2,'оригинальный продууукт'!$L107)),1,0)</f>
        <v>0</v>
      </c>
      <c r="S108">
        <f>IF(ISNUMBER(SEARCH(правки!S$2,'оригинальный продууукт'!$L107)),1,0)</f>
        <v>0</v>
      </c>
      <c r="T108" t="str">
        <f>IF('оригинальный продууукт'!M107="не указано","",IF('оригинальный продууукт'!M107="переезды около 300 км ",6,"глянь"))</f>
        <v/>
      </c>
      <c r="U108">
        <v>1</v>
      </c>
      <c r="V108">
        <v>0</v>
      </c>
      <c r="X108">
        <f>IF(ISNUMBER(SEARCH(правки!X$2,'оригинальный продууукт'!$Q107)),1,0)</f>
        <v>0</v>
      </c>
      <c r="Y108">
        <f>IF(ISNUMBER(SEARCH(правки!Y$2,'оригинальный продууукт'!$Q107)),1,0)</f>
        <v>0</v>
      </c>
      <c r="Z108">
        <f>IF(ISNUMBER(SEARCH(правки!Z$2,'оригинальный продууукт'!$Q107)),1,0)</f>
        <v>1</v>
      </c>
      <c r="AB108">
        <f>IF(ISNUMBER(SEARCH(правки!AB$2,'оригинальный продууукт'!$S107)),0,1)</f>
        <v>0</v>
      </c>
      <c r="AC108">
        <f>IF(ISNUMBER(SEARCH(правки!AC$2,'оригинальный продууукт'!$S107)),0,1)</f>
        <v>0</v>
      </c>
      <c r="AD108">
        <f>IF(ISNUMBER(SEARCH(правки!AD$2,'оригинальный продууукт'!$S107)),0,1)</f>
        <v>0</v>
      </c>
      <c r="AE108">
        <v>7</v>
      </c>
      <c r="AF108" s="8">
        <v>0</v>
      </c>
      <c r="AG108">
        <f>IF('оригинальный продууукт'!$U107="нет",0,1)</f>
        <v>0</v>
      </c>
      <c r="AH108">
        <v>3</v>
      </c>
      <c r="AI108">
        <v>0</v>
      </c>
      <c r="AJ108">
        <v>0</v>
      </c>
      <c r="AK108">
        <v>1</v>
      </c>
      <c r="AL108">
        <f>IF('оригинальный продууукт'!$W107="",0,1)</f>
        <v>0</v>
      </c>
      <c r="AM108">
        <f>IF('оригинальный продууукт'!$X107="",0,1)</f>
        <v>0</v>
      </c>
    </row>
    <row r="109" spans="1:39" x14ac:dyDescent="0.25">
      <c r="A109" s="5">
        <f>'оригинальный продууукт'!B108</f>
        <v>114</v>
      </c>
      <c r="B109" s="6" t="str">
        <f>IF(MID('оригинальный продууукт'!C108,1,1)="б", 'оригинальный продууукт'!C108,MID('оригинальный продууукт'!C108,1,1))</f>
        <v>3</v>
      </c>
      <c r="C109" s="7">
        <f t="shared" si="1"/>
        <v>2</v>
      </c>
      <c r="D109" s="5">
        <f>'оригинальный продууукт'!Z108</f>
        <v>2</v>
      </c>
      <c r="E109">
        <f>IF(ISNUMBER(SEARCH(правки!E$2,'оригинальный продууукт'!$H108)),1,0)</f>
        <v>1</v>
      </c>
      <c r="F109">
        <f>IF(ISNUMBER(SEARCH(правки!F$2,'оригинальный продууукт'!$H108)),1,0)</f>
        <v>1</v>
      </c>
      <c r="G109">
        <f>IF(ISNUMBER(SEARCH(правки!G$2,'оригинальный продууукт'!$H108)),1,0)</f>
        <v>0</v>
      </c>
      <c r="H109">
        <f>IF(ISNUMBER(SEARCH(правки!H$2,'оригинальный продууукт'!$H108)),1,0)</f>
        <v>0</v>
      </c>
      <c r="I109">
        <f>IF(ISNUMBER(SEARCH(правки!I$2,'оригинальный продууукт'!$H108)),1,0)</f>
        <v>0</v>
      </c>
      <c r="J109">
        <f>IF(ISNUMBER(SEARCH(правки!J$2,'оригинальный продууукт'!$H108)),1,0)</f>
        <v>0</v>
      </c>
      <c r="K109">
        <f>IF('оригинальный продууукт'!I108="Без физических нагрузок!",0,IF('оригинальный продууукт'!I108="пешие прогулки",1,IF('оригинальный продууукт'!I108="Активный",2,IF('оригинальный продууукт'!I108="экстримальный",3,""))))</f>
        <v>1</v>
      </c>
      <c r="N109">
        <f>IF(ISNUMBER(SEARCH(правки!N$2,'оригинальный продууукт'!$L108)),1,0)</f>
        <v>1</v>
      </c>
      <c r="O109">
        <f>IF(ISNUMBER(SEARCH(правки!O$2,'оригинальный продууукт'!$L108)),1,0)</f>
        <v>0</v>
      </c>
      <c r="P109">
        <f>IF(ISNUMBER(SEARCH(правки!P$2,'оригинальный продууукт'!$L108)),1,0)</f>
        <v>0</v>
      </c>
      <c r="Q109">
        <f>IF(ISNUMBER(SEARCH(правки!Q$2,'оригинальный продууукт'!$L108)),1,0)</f>
        <v>0</v>
      </c>
      <c r="R109">
        <f>IF(ISNUMBER(SEARCH(правки!R$2,'оригинальный продууукт'!$L108)),1,0)</f>
        <v>0</v>
      </c>
      <c r="S109">
        <f>IF(ISNUMBER(SEARCH(правки!S$2,'оригинальный продууукт'!$L108)),1,0)</f>
        <v>0</v>
      </c>
      <c r="T109">
        <f>IF('оригинальный продууукт'!M108="не указано","",IF('оригинальный продууукт'!M108="переезды около 300 км ",6,"глянь"))</f>
        <v>6</v>
      </c>
      <c r="U109">
        <v>1</v>
      </c>
      <c r="V109">
        <v>0</v>
      </c>
      <c r="X109">
        <f>IF(ISNUMBER(SEARCH(правки!X$2,'оригинальный продууукт'!$Q108)),1,0)</f>
        <v>0</v>
      </c>
      <c r="Y109">
        <f>IF(ISNUMBER(SEARCH(правки!Y$2,'оригинальный продууукт'!$Q108)),1,0)</f>
        <v>0</v>
      </c>
      <c r="Z109">
        <f>IF(ISNUMBER(SEARCH(правки!Z$2,'оригинальный продууукт'!$Q108)),1,0)</f>
        <v>1</v>
      </c>
      <c r="AB109">
        <f>IF(ISNUMBER(SEARCH(правки!AB$2,'оригинальный продууукт'!$S108)),0,1)</f>
        <v>0</v>
      </c>
      <c r="AC109">
        <f>IF(ISNUMBER(SEARCH(правки!AC$2,'оригинальный продууукт'!$S108)),0,1)</f>
        <v>0</v>
      </c>
      <c r="AD109">
        <f>IF(ISNUMBER(SEARCH(правки!AD$2,'оригинальный продууукт'!$S108)),0,1)</f>
        <v>0</v>
      </c>
      <c r="AE109">
        <v>0</v>
      </c>
      <c r="AF109" s="8">
        <v>0</v>
      </c>
      <c r="AG109">
        <f>IF('оригинальный продууукт'!$U108="нет",0,1)</f>
        <v>0</v>
      </c>
      <c r="AL109">
        <f>IF('оригинальный продууукт'!$W108="",0,1)</f>
        <v>0</v>
      </c>
      <c r="AM109">
        <f>IF('оригинальный продууукт'!$X108="",0,1)</f>
        <v>0</v>
      </c>
    </row>
    <row r="110" spans="1:39" x14ac:dyDescent="0.25">
      <c r="A110" s="5">
        <f>'оригинальный продууукт'!B109</f>
        <v>116</v>
      </c>
      <c r="B110" s="6" t="str">
        <f>IF(MID('оригинальный продууукт'!C109,1,1)="б", 'оригинальный продууукт'!C109,MID('оригинальный продууукт'!C109,1,1))</f>
        <v>5</v>
      </c>
      <c r="C110" s="7">
        <f t="shared" si="1"/>
        <v>4</v>
      </c>
      <c r="D110" s="5">
        <f>'оригинальный продууукт'!Z109</f>
        <v>3</v>
      </c>
      <c r="E110">
        <f>IF(ISNUMBER(SEARCH(правки!E$2,'оригинальный продууукт'!$H109)),1,0)</f>
        <v>1</v>
      </c>
      <c r="F110">
        <f>IF(ISNUMBER(SEARCH(правки!F$2,'оригинальный продууукт'!$H109)),1,0)</f>
        <v>1</v>
      </c>
      <c r="G110">
        <f>IF(ISNUMBER(SEARCH(правки!G$2,'оригинальный продууукт'!$H109)),1,0)</f>
        <v>0</v>
      </c>
      <c r="H110">
        <f>IF(ISNUMBER(SEARCH(правки!H$2,'оригинальный продууукт'!$H109)),1,0)</f>
        <v>0</v>
      </c>
      <c r="I110">
        <f>IF(ISNUMBER(SEARCH(правки!I$2,'оригинальный продууукт'!$H109)),1,0)</f>
        <v>0</v>
      </c>
      <c r="J110">
        <f>IF(ISNUMBER(SEARCH(правки!J$2,'оригинальный продууукт'!$H109)),1,0)</f>
        <v>0</v>
      </c>
      <c r="K110">
        <f>IF('оригинальный продууукт'!I109="Без физических нагрузок!",0,IF('оригинальный продууукт'!I109="пешие прогулки",1,IF('оригинальный продууукт'!I109="Активный",2,IF('оригинальный продууукт'!I109="экстримальный",3,""))))</f>
        <v>1</v>
      </c>
      <c r="N110">
        <f>IF(ISNUMBER(SEARCH(правки!N$2,'оригинальный продууукт'!$L109)),1,0)</f>
        <v>1</v>
      </c>
      <c r="O110">
        <f>IF(ISNUMBER(SEARCH(правки!O$2,'оригинальный продууукт'!$L109)),1,0)</f>
        <v>0</v>
      </c>
      <c r="P110">
        <f>IF(ISNUMBER(SEARCH(правки!P$2,'оригинальный продууукт'!$L109)),1,0)</f>
        <v>0</v>
      </c>
      <c r="Q110">
        <f>IF(ISNUMBER(SEARCH(правки!Q$2,'оригинальный продууукт'!$L109)),1,0)</f>
        <v>0</v>
      </c>
      <c r="R110">
        <f>IF(ISNUMBER(SEARCH(правки!R$2,'оригинальный продууукт'!$L109)),1,0)</f>
        <v>0</v>
      </c>
      <c r="S110">
        <f>IF(ISNUMBER(SEARCH(правки!S$2,'оригинальный продууукт'!$L109)),1,0)</f>
        <v>0</v>
      </c>
      <c r="T110">
        <f>IF('оригинальный продууукт'!M109="не указано","",IF('оригинальный продууукт'!M109="переезды около 300 км ",6,"глянь"))</f>
        <v>6</v>
      </c>
      <c r="U110">
        <v>1</v>
      </c>
      <c r="V110">
        <v>0</v>
      </c>
      <c r="X110">
        <f>IF(ISNUMBER(SEARCH(правки!X$2,'оригинальный продууукт'!$Q109)),1,0)</f>
        <v>0</v>
      </c>
      <c r="Y110">
        <f>IF(ISNUMBER(SEARCH(правки!Y$2,'оригинальный продууукт'!$Q109)),1,0)</f>
        <v>0</v>
      </c>
      <c r="Z110">
        <f>IF(ISNUMBER(SEARCH(правки!Z$2,'оригинальный продууукт'!$Q109)),1,0)</f>
        <v>1</v>
      </c>
      <c r="AB110">
        <f>IF(ISNUMBER(SEARCH(правки!AB$2,'оригинальный продууукт'!$S109)),0,1)</f>
        <v>0</v>
      </c>
      <c r="AC110">
        <f>IF(ISNUMBER(SEARCH(правки!AC$2,'оригинальный продууукт'!$S109)),0,1)</f>
        <v>0</v>
      </c>
      <c r="AD110">
        <f>IF(ISNUMBER(SEARCH(правки!AD$2,'оригинальный продууукт'!$S109)),0,1)</f>
        <v>0</v>
      </c>
      <c r="AE110">
        <v>0</v>
      </c>
      <c r="AF110" s="8">
        <v>0</v>
      </c>
      <c r="AG110">
        <f>IF('оригинальный продууукт'!$U109="нет",0,1)</f>
        <v>0</v>
      </c>
      <c r="AL110">
        <f>IF('оригинальный продууукт'!$W109="",0,1)</f>
        <v>0</v>
      </c>
      <c r="AM110">
        <f>IF('оригинальный продууукт'!$X109="",0,1)</f>
        <v>0</v>
      </c>
    </row>
    <row r="111" spans="1:39" x14ac:dyDescent="0.25">
      <c r="A111" s="5">
        <f>'оригинальный продууукт'!B110</f>
        <v>118</v>
      </c>
      <c r="B111" s="6" t="str">
        <f>IF(MID('оригинальный продууукт'!C110,1,1)="б", 'оригинальный продууукт'!C110,MID('оригинальный продууукт'!C110,1,1))</f>
        <v>4</v>
      </c>
      <c r="C111" s="7">
        <f t="shared" si="1"/>
        <v>3</v>
      </c>
      <c r="D111" s="5">
        <f>'оригинальный продууукт'!Z110</f>
        <v>3</v>
      </c>
      <c r="E111">
        <f>IF(ISNUMBER(SEARCH(правки!E$2,'оригинальный продууукт'!$H110)),1,0)</f>
        <v>1</v>
      </c>
      <c r="F111">
        <f>IF(ISNUMBER(SEARCH(правки!F$2,'оригинальный продууукт'!$H110)),1,0)</f>
        <v>1</v>
      </c>
      <c r="G111">
        <f>IF(ISNUMBER(SEARCH(правки!G$2,'оригинальный продууукт'!$H110)),1,0)</f>
        <v>0</v>
      </c>
      <c r="H111">
        <f>IF(ISNUMBER(SEARCH(правки!H$2,'оригинальный продууукт'!$H110)),1,0)</f>
        <v>0</v>
      </c>
      <c r="I111">
        <f>IF(ISNUMBER(SEARCH(правки!I$2,'оригинальный продууукт'!$H110)),1,0)</f>
        <v>0</v>
      </c>
      <c r="J111">
        <f>IF(ISNUMBER(SEARCH(правки!J$2,'оригинальный продууукт'!$H110)),1,0)</f>
        <v>0</v>
      </c>
      <c r="K111">
        <f>IF('оригинальный продууукт'!I110="Без физических нагрузок!",0,IF('оригинальный продууукт'!I110="пешие прогулки",1,IF('оригинальный продууукт'!I110="Активный",2,IF('оригинальный продууукт'!I110="экстримальный",3,""))))</f>
        <v>2</v>
      </c>
      <c r="N111">
        <f>IF(ISNUMBER(SEARCH(правки!N$2,'оригинальный продууукт'!$L110)),1,0)</f>
        <v>1</v>
      </c>
      <c r="O111">
        <f>IF(ISNUMBER(SEARCH(правки!O$2,'оригинальный продууукт'!$L110)),1,0)</f>
        <v>0</v>
      </c>
      <c r="P111">
        <f>IF(ISNUMBER(SEARCH(правки!P$2,'оригинальный продууукт'!$L110)),1,0)</f>
        <v>0</v>
      </c>
      <c r="Q111">
        <f>IF(ISNUMBER(SEARCH(правки!Q$2,'оригинальный продууукт'!$L110)),1,0)</f>
        <v>0</v>
      </c>
      <c r="R111">
        <f>IF(ISNUMBER(SEARCH(правки!R$2,'оригинальный продууукт'!$L110)),1,0)</f>
        <v>0</v>
      </c>
      <c r="S111">
        <f>IF(ISNUMBER(SEARCH(правки!S$2,'оригинальный продууукт'!$L110)),1,0)</f>
        <v>0</v>
      </c>
      <c r="T111">
        <f>IF('оригинальный продууукт'!M110="не указано","",IF('оригинальный продууукт'!M110="переезды около 300 км ",6,"глянь"))</f>
        <v>6</v>
      </c>
      <c r="U111">
        <v>1</v>
      </c>
      <c r="V111">
        <v>0</v>
      </c>
      <c r="X111">
        <f>IF(ISNUMBER(SEARCH(правки!X$2,'оригинальный продууукт'!$Q110)),1,0)</f>
        <v>0</v>
      </c>
      <c r="Y111">
        <f>IF(ISNUMBER(SEARCH(правки!Y$2,'оригинальный продууукт'!$Q110)),1,0)</f>
        <v>0</v>
      </c>
      <c r="Z111">
        <f>IF(ISNUMBER(SEARCH(правки!Z$2,'оригинальный продууукт'!$Q110)),1,0)</f>
        <v>1</v>
      </c>
      <c r="AB111">
        <f>IF(ISNUMBER(SEARCH(правки!AB$2,'оригинальный продууукт'!$S110)),0,1)</f>
        <v>0</v>
      </c>
      <c r="AC111">
        <f>IF(ISNUMBER(SEARCH(правки!AC$2,'оригинальный продууукт'!$S110)),0,1)</f>
        <v>0</v>
      </c>
      <c r="AD111">
        <f>IF(ISNUMBER(SEARCH(правки!AD$2,'оригинальный продууукт'!$S110)),0,1)</f>
        <v>0</v>
      </c>
      <c r="AE111">
        <v>0</v>
      </c>
      <c r="AF111" s="8">
        <v>0</v>
      </c>
      <c r="AG111">
        <f>IF('оригинальный продууукт'!$U110="нет",0,1)</f>
        <v>0</v>
      </c>
      <c r="AL111">
        <f>IF('оригинальный продууукт'!$W110="",0,1)</f>
        <v>0</v>
      </c>
      <c r="AM111">
        <f>IF('оригинальный продууукт'!$X110="",0,1)</f>
        <v>0</v>
      </c>
    </row>
    <row r="112" spans="1:39" x14ac:dyDescent="0.25">
      <c r="A112" s="5">
        <f>'оригинальный продууукт'!B111</f>
        <v>119</v>
      </c>
      <c r="B112" s="6" t="str">
        <f>IF(MID('оригинальный продууукт'!C111,1,1)="б", 'оригинальный продууукт'!C111,MID('оригинальный продууукт'!C111,1,1))</f>
        <v>3</v>
      </c>
      <c r="C112" s="7">
        <f t="shared" si="1"/>
        <v>2</v>
      </c>
      <c r="D112" s="5">
        <f>'оригинальный продууукт'!Z111</f>
        <v>3</v>
      </c>
      <c r="E112">
        <f>IF(ISNUMBER(SEARCH(правки!E$2,'оригинальный продууукт'!$H111)),1,0)</f>
        <v>1</v>
      </c>
      <c r="F112">
        <f>IF(ISNUMBER(SEARCH(правки!F$2,'оригинальный продууукт'!$H111)),1,0)</f>
        <v>1</v>
      </c>
      <c r="G112">
        <f>IF(ISNUMBER(SEARCH(правки!G$2,'оригинальный продууукт'!$H111)),1,0)</f>
        <v>0</v>
      </c>
      <c r="H112">
        <f>IF(ISNUMBER(SEARCH(правки!H$2,'оригинальный продууукт'!$H111)),1,0)</f>
        <v>0</v>
      </c>
      <c r="I112">
        <f>IF(ISNUMBER(SEARCH(правки!I$2,'оригинальный продууукт'!$H111)),1,0)</f>
        <v>0</v>
      </c>
      <c r="J112">
        <f>IF(ISNUMBER(SEARCH(правки!J$2,'оригинальный продууукт'!$H111)),1,0)</f>
        <v>0</v>
      </c>
      <c r="K112">
        <f>IF('оригинальный продууукт'!I111="Без физических нагрузок!",0,IF('оригинальный продууукт'!I111="пешие прогулки",1,IF('оригинальный продууукт'!I111="Активный",2,IF('оригинальный продууукт'!I111="экстримальный",3,""))))</f>
        <v>1</v>
      </c>
      <c r="N112">
        <f>IF(ISNUMBER(SEARCH(правки!N$2,'оригинальный продууукт'!$L111)),1,0)</f>
        <v>1</v>
      </c>
      <c r="O112">
        <f>IF(ISNUMBER(SEARCH(правки!O$2,'оригинальный продууукт'!$L111)),1,0)</f>
        <v>0</v>
      </c>
      <c r="P112">
        <f>IF(ISNUMBER(SEARCH(правки!P$2,'оригинальный продууукт'!$L111)),1,0)</f>
        <v>0</v>
      </c>
      <c r="Q112">
        <f>IF(ISNUMBER(SEARCH(правки!Q$2,'оригинальный продууукт'!$L111)),1,0)</f>
        <v>0</v>
      </c>
      <c r="R112">
        <f>IF(ISNUMBER(SEARCH(правки!R$2,'оригинальный продууукт'!$L111)),1,0)</f>
        <v>0</v>
      </c>
      <c r="S112">
        <f>IF(ISNUMBER(SEARCH(правки!S$2,'оригинальный продууукт'!$L111)),1,0)</f>
        <v>0</v>
      </c>
      <c r="T112">
        <f>IF('оригинальный продууукт'!M111="не указано","",IF('оригинальный продууукт'!M111="переезды около 300 км ",6,"глянь"))</f>
        <v>6</v>
      </c>
      <c r="U112">
        <v>1</v>
      </c>
      <c r="V112">
        <v>0</v>
      </c>
      <c r="X112">
        <f>IF(ISNUMBER(SEARCH(правки!X$2,'оригинальный продууукт'!$Q111)),1,0)</f>
        <v>0</v>
      </c>
      <c r="Y112">
        <f>IF(ISNUMBER(SEARCH(правки!Y$2,'оригинальный продууукт'!$Q111)),1,0)</f>
        <v>0</v>
      </c>
      <c r="Z112">
        <f>IF(ISNUMBER(SEARCH(правки!Z$2,'оригинальный продууукт'!$Q111)),1,0)</f>
        <v>1</v>
      </c>
      <c r="AB112">
        <f>IF(ISNUMBER(SEARCH(правки!AB$2,'оригинальный продууукт'!$S111)),0,1)</f>
        <v>0</v>
      </c>
      <c r="AC112">
        <f>IF(ISNUMBER(SEARCH(правки!AC$2,'оригинальный продууукт'!$S111)),0,1)</f>
        <v>0</v>
      </c>
      <c r="AD112">
        <f>IF(ISNUMBER(SEARCH(правки!AD$2,'оригинальный продууукт'!$S111)),0,1)</f>
        <v>0</v>
      </c>
      <c r="AE112">
        <v>0</v>
      </c>
      <c r="AF112" s="8">
        <v>0</v>
      </c>
      <c r="AG112">
        <f>IF('оригинальный продууукт'!$U111="нет",0,1)</f>
        <v>0</v>
      </c>
      <c r="AL112">
        <f>IF('оригинальный продууукт'!$W111="",0,1)</f>
        <v>0</v>
      </c>
      <c r="AM112">
        <f>IF('оригинальный продууукт'!$X111="",0,1)</f>
        <v>0</v>
      </c>
    </row>
    <row r="113" spans="1:39" x14ac:dyDescent="0.25">
      <c r="A113" s="5">
        <f>'оригинальный продууукт'!B112</f>
        <v>120</v>
      </c>
      <c r="B113" s="6" t="str">
        <f>IF(MID('оригинальный продууукт'!C112,1,1)="б", 'оригинальный продууукт'!C112,MID('оригинальный продууукт'!C112,1,1))</f>
        <v>3</v>
      </c>
      <c r="C113" s="7">
        <f t="shared" si="1"/>
        <v>2</v>
      </c>
      <c r="D113" s="5">
        <f>'оригинальный продууукт'!Z112</f>
        <v>2</v>
      </c>
      <c r="E113">
        <f>IF(ISNUMBER(SEARCH(правки!E$2,'оригинальный продууукт'!$H112)),1,0)</f>
        <v>1</v>
      </c>
      <c r="F113">
        <f>IF(ISNUMBER(SEARCH(правки!F$2,'оригинальный продууукт'!$H112)),1,0)</f>
        <v>1</v>
      </c>
      <c r="G113">
        <f>IF(ISNUMBER(SEARCH(правки!G$2,'оригинальный продууукт'!$H112)),1,0)</f>
        <v>0</v>
      </c>
      <c r="H113">
        <f>IF(ISNUMBER(SEARCH(правки!H$2,'оригинальный продууукт'!$H112)),1,0)</f>
        <v>0</v>
      </c>
      <c r="I113">
        <f>IF(ISNUMBER(SEARCH(правки!I$2,'оригинальный продууукт'!$H112)),1,0)</f>
        <v>0</v>
      </c>
      <c r="J113">
        <f>IF(ISNUMBER(SEARCH(правки!J$2,'оригинальный продууукт'!$H112)),1,0)</f>
        <v>0</v>
      </c>
      <c r="K113">
        <f>IF('оригинальный продууукт'!I112="Без физических нагрузок!",0,IF('оригинальный продууукт'!I112="пешие прогулки",1,IF('оригинальный продууукт'!I112="Активный",2,IF('оригинальный продууукт'!I112="экстримальный",3,""))))</f>
        <v>2</v>
      </c>
      <c r="N113">
        <f>IF(ISNUMBER(SEARCH(правки!N$2,'оригинальный продууукт'!$L112)),1,0)</f>
        <v>1</v>
      </c>
      <c r="O113">
        <f>IF(ISNUMBER(SEARCH(правки!O$2,'оригинальный продууукт'!$L112)),1,0)</f>
        <v>0</v>
      </c>
      <c r="P113">
        <f>IF(ISNUMBER(SEARCH(правки!P$2,'оригинальный продууукт'!$L112)),1,0)</f>
        <v>0</v>
      </c>
      <c r="Q113">
        <f>IF(ISNUMBER(SEARCH(правки!Q$2,'оригинальный продууукт'!$L112)),1,0)</f>
        <v>0</v>
      </c>
      <c r="R113">
        <f>IF(ISNUMBER(SEARCH(правки!R$2,'оригинальный продууукт'!$L112)),1,0)</f>
        <v>0</v>
      </c>
      <c r="S113">
        <f>IF(ISNUMBER(SEARCH(правки!S$2,'оригинальный продууукт'!$L112)),1,0)</f>
        <v>0</v>
      </c>
      <c r="T113">
        <f>IF('оригинальный продууукт'!M112="не указано","",IF('оригинальный продууукт'!M112="переезды около 300 км ",6,"глянь"))</f>
        <v>6</v>
      </c>
      <c r="U113">
        <v>1</v>
      </c>
      <c r="V113">
        <v>0</v>
      </c>
      <c r="X113">
        <f>IF(ISNUMBER(SEARCH(правки!X$2,'оригинальный продууукт'!$Q112)),1,0)</f>
        <v>0</v>
      </c>
      <c r="Y113">
        <f>IF(ISNUMBER(SEARCH(правки!Y$2,'оригинальный продууукт'!$Q112)),1,0)</f>
        <v>0</v>
      </c>
      <c r="Z113">
        <f>IF(ISNUMBER(SEARCH(правки!Z$2,'оригинальный продууукт'!$Q112)),1,0)</f>
        <v>1</v>
      </c>
      <c r="AB113">
        <f>IF(ISNUMBER(SEARCH(правки!AB$2,'оригинальный продууукт'!$S112)),0,1)</f>
        <v>0</v>
      </c>
      <c r="AC113">
        <f>IF(ISNUMBER(SEARCH(правки!AC$2,'оригинальный продууукт'!$S112)),0,1)</f>
        <v>0</v>
      </c>
      <c r="AD113">
        <f>IF(ISNUMBER(SEARCH(правки!AD$2,'оригинальный продууукт'!$S112)),0,1)</f>
        <v>0</v>
      </c>
      <c r="AE113">
        <v>0</v>
      </c>
      <c r="AF113" s="8">
        <v>0</v>
      </c>
      <c r="AG113">
        <f>IF('оригинальный продууукт'!$U112="нет",0,1)</f>
        <v>0</v>
      </c>
      <c r="AH113">
        <v>0</v>
      </c>
      <c r="AI113">
        <v>0</v>
      </c>
      <c r="AJ113">
        <v>0</v>
      </c>
      <c r="AK113">
        <v>0</v>
      </c>
      <c r="AL113">
        <f>IF('оригинальный продууукт'!$W112="",0,1)</f>
        <v>0</v>
      </c>
      <c r="AM113">
        <f>IF('оригинальный продууукт'!$X112="",0,1)</f>
        <v>0</v>
      </c>
    </row>
    <row r="114" spans="1:39" x14ac:dyDescent="0.25">
      <c r="A114" s="5">
        <f>'оригинальный продууукт'!B113</f>
        <v>142</v>
      </c>
      <c r="B114" s="6" t="str">
        <f>IF(MID('оригинальный продууукт'!C113,1,1)="б", 'оригинальный продууукт'!C113,MID('оригинальный продууукт'!C113,1,1))</f>
        <v>4</v>
      </c>
      <c r="C114" s="7">
        <f t="shared" si="1"/>
        <v>3</v>
      </c>
      <c r="D114" s="5">
        <f>'оригинальный продууукт'!Z113</f>
        <v>3</v>
      </c>
      <c r="E114">
        <f>IF(ISNUMBER(SEARCH(правки!E$2,'оригинальный продууукт'!$H113)),1,0)</f>
        <v>1</v>
      </c>
      <c r="F114">
        <f>IF(ISNUMBER(SEARCH(правки!F$2,'оригинальный продууукт'!$H113)),1,0)</f>
        <v>1</v>
      </c>
      <c r="G114">
        <f>IF(ISNUMBER(SEARCH(правки!G$2,'оригинальный продууукт'!$H113)),1,0)</f>
        <v>0</v>
      </c>
      <c r="H114">
        <f>IF(ISNUMBER(SEARCH(правки!H$2,'оригинальный продууукт'!$H113)),1,0)</f>
        <v>0</v>
      </c>
      <c r="I114">
        <f>IF(ISNUMBER(SEARCH(правки!I$2,'оригинальный продууукт'!$H113)),1,0)</f>
        <v>0</v>
      </c>
      <c r="J114">
        <f>IF(ISNUMBER(SEARCH(правки!J$2,'оригинальный продууукт'!$H113)),1,0)</f>
        <v>0</v>
      </c>
      <c r="K114">
        <f>IF('оригинальный продууукт'!I113="Без физических нагрузок!",0,IF('оригинальный продууукт'!I113="пешие прогулки",1,IF('оригинальный продууукт'!I113="Активный",2,IF('оригинальный продууукт'!I113="экстримальный",3,""))))</f>
        <v>1</v>
      </c>
      <c r="N114">
        <f>IF(ISNUMBER(SEARCH(правки!N$2,'оригинальный продууукт'!$L113)),1,0)</f>
        <v>1</v>
      </c>
      <c r="O114">
        <f>IF(ISNUMBER(SEARCH(правки!O$2,'оригинальный продууукт'!$L113)),1,0)</f>
        <v>0</v>
      </c>
      <c r="P114">
        <f>IF(ISNUMBER(SEARCH(правки!P$2,'оригинальный продууукт'!$L113)),1,0)</f>
        <v>0</v>
      </c>
      <c r="Q114">
        <f>IF(ISNUMBER(SEARCH(правки!Q$2,'оригинальный продууукт'!$L113)),1,0)</f>
        <v>0</v>
      </c>
      <c r="R114">
        <f>IF(ISNUMBER(SEARCH(правки!R$2,'оригинальный продууукт'!$L113)),1,0)</f>
        <v>0</v>
      </c>
      <c r="S114">
        <f>IF(ISNUMBER(SEARCH(правки!S$2,'оригинальный продууукт'!$L113)),1,0)</f>
        <v>0</v>
      </c>
      <c r="T114">
        <f>IF('оригинальный продууукт'!M113="не указано","",IF('оригинальный продууукт'!M113="переезды около 300 км ",6,"глянь"))</f>
        <v>6</v>
      </c>
      <c r="U114">
        <v>1</v>
      </c>
      <c r="V114">
        <v>0</v>
      </c>
      <c r="X114">
        <f>IF(ISNUMBER(SEARCH(правки!X$2,'оригинальный продууукт'!$Q113)),1,0)</f>
        <v>0</v>
      </c>
      <c r="Y114">
        <f>IF(ISNUMBER(SEARCH(правки!Y$2,'оригинальный продууукт'!$Q113)),1,0)</f>
        <v>0</v>
      </c>
      <c r="Z114">
        <f>IF(ISNUMBER(SEARCH(правки!Z$2,'оригинальный продууукт'!$Q113)),1,0)</f>
        <v>1</v>
      </c>
      <c r="AB114">
        <f>IF(ISNUMBER(SEARCH(правки!AB$2,'оригинальный продууукт'!$S113)),0,1)</f>
        <v>0</v>
      </c>
      <c r="AC114">
        <f>IF(ISNUMBER(SEARCH(правки!AC$2,'оригинальный продууукт'!$S113)),0,1)</f>
        <v>0</v>
      </c>
      <c r="AD114">
        <f>IF(ISNUMBER(SEARCH(правки!AD$2,'оригинальный продууукт'!$S113)),0,1)</f>
        <v>0</v>
      </c>
      <c r="AE114">
        <v>0</v>
      </c>
      <c r="AF114" s="8">
        <v>0</v>
      </c>
      <c r="AG114">
        <f>IF('оригинальный продууукт'!$U113="нет",0,1)</f>
        <v>0</v>
      </c>
      <c r="AH114">
        <v>0</v>
      </c>
      <c r="AI114">
        <v>0</v>
      </c>
      <c r="AJ114">
        <v>0</v>
      </c>
      <c r="AK114">
        <v>0</v>
      </c>
      <c r="AL114">
        <f>IF('оригинальный продууукт'!$W113="",0,1)</f>
        <v>0</v>
      </c>
      <c r="AM114">
        <f>IF('оригинальный продууукт'!$X113="",0,1)</f>
        <v>0</v>
      </c>
    </row>
    <row r="115" spans="1:39" x14ac:dyDescent="0.25">
      <c r="A115" s="5">
        <f>'оригинальный продууукт'!B114</f>
        <v>143</v>
      </c>
      <c r="B115" s="6" t="str">
        <f>IF(MID('оригинальный продууукт'!C114,1,1)="б", 'оригинальный продууукт'!C114,MID('оригинальный продууукт'!C114,1,1))</f>
        <v>5</v>
      </c>
      <c r="C115" s="7">
        <f t="shared" si="1"/>
        <v>4</v>
      </c>
      <c r="D115" s="5">
        <f>'оригинальный продууукт'!Z114</f>
        <v>3</v>
      </c>
      <c r="E115">
        <f>IF(ISNUMBER(SEARCH(правки!E$2,'оригинальный продууукт'!$H114)),1,0)</f>
        <v>1</v>
      </c>
      <c r="F115">
        <f>IF(ISNUMBER(SEARCH(правки!F$2,'оригинальный продууукт'!$H114)),1,0)</f>
        <v>1</v>
      </c>
      <c r="G115">
        <f>IF(ISNUMBER(SEARCH(правки!G$2,'оригинальный продууукт'!$H114)),1,0)</f>
        <v>0</v>
      </c>
      <c r="H115">
        <f>IF(ISNUMBER(SEARCH(правки!H$2,'оригинальный продууукт'!$H114)),1,0)</f>
        <v>0</v>
      </c>
      <c r="I115">
        <f>IF(ISNUMBER(SEARCH(правки!I$2,'оригинальный продууукт'!$H114)),1,0)</f>
        <v>0</v>
      </c>
      <c r="J115">
        <f>IF(ISNUMBER(SEARCH(правки!J$2,'оригинальный продууукт'!$H114)),1,0)</f>
        <v>0</v>
      </c>
      <c r="K115">
        <f>IF('оригинальный продууукт'!I114="Без физических нагрузок!",0,IF('оригинальный продууукт'!I114="пешие прогулки",1,IF('оригинальный продууукт'!I114="Активный",2,IF('оригинальный продууукт'!I114="экстримальный",3,""))))</f>
        <v>1</v>
      </c>
      <c r="N115">
        <f>IF(ISNUMBER(SEARCH(правки!N$2,'оригинальный продууукт'!$L114)),1,0)</f>
        <v>1</v>
      </c>
      <c r="O115">
        <f>IF(ISNUMBER(SEARCH(правки!O$2,'оригинальный продууукт'!$L114)),1,0)</f>
        <v>1</v>
      </c>
      <c r="P115">
        <f>IF(ISNUMBER(SEARCH(правки!P$2,'оригинальный продууукт'!$L114)),1,0)</f>
        <v>0</v>
      </c>
      <c r="Q115">
        <f>IF(ISNUMBER(SEARCH(правки!Q$2,'оригинальный продууукт'!$L114)),1,0)</f>
        <v>0</v>
      </c>
      <c r="R115">
        <f>IF(ISNUMBER(SEARCH(правки!R$2,'оригинальный продууукт'!$L114)),1,0)</f>
        <v>0</v>
      </c>
      <c r="S115">
        <f>IF(ISNUMBER(SEARCH(правки!S$2,'оригинальный продууукт'!$L114)),1,0)</f>
        <v>0</v>
      </c>
      <c r="T115">
        <f>IF('оригинальный продууукт'!M114="не указано","",IF('оригинальный продууукт'!M114="переезды около 300 км ",6,"глянь"))</f>
        <v>6</v>
      </c>
      <c r="U115">
        <v>1</v>
      </c>
      <c r="V115">
        <v>0</v>
      </c>
      <c r="X115">
        <f>IF(ISNUMBER(SEARCH(правки!X$2,'оригинальный продууукт'!$Q114)),1,0)</f>
        <v>0</v>
      </c>
      <c r="Y115">
        <f>IF(ISNUMBER(SEARCH(правки!Y$2,'оригинальный продууукт'!$Q114)),1,0)</f>
        <v>0</v>
      </c>
      <c r="Z115">
        <f>IF(ISNUMBER(SEARCH(правки!Z$2,'оригинальный продууукт'!$Q114)),1,0)</f>
        <v>1</v>
      </c>
      <c r="AB115">
        <f>IF(ISNUMBER(SEARCH(правки!AB$2,'оригинальный продууукт'!$S114)),0,1)</f>
        <v>0</v>
      </c>
      <c r="AC115">
        <f>IF(ISNUMBER(SEARCH(правки!AC$2,'оригинальный продууукт'!$S114)),0,1)</f>
        <v>0</v>
      </c>
      <c r="AD115">
        <f>IF(ISNUMBER(SEARCH(правки!AD$2,'оригинальный продууукт'!$S114)),0,1)</f>
        <v>0</v>
      </c>
      <c r="AE115">
        <v>0</v>
      </c>
      <c r="AF115" s="8">
        <v>0</v>
      </c>
      <c r="AG115">
        <f>IF('оригинальный продууукт'!$U114="нет",0,1)</f>
        <v>0</v>
      </c>
      <c r="AH115">
        <v>3</v>
      </c>
      <c r="AI115">
        <v>1</v>
      </c>
      <c r="AJ115">
        <v>0</v>
      </c>
      <c r="AK115">
        <v>1</v>
      </c>
      <c r="AL115">
        <f>IF('оригинальный продууукт'!$W114="",0,1)</f>
        <v>0</v>
      </c>
      <c r="AM115">
        <f>IF('оригинальный продууукт'!$X114="",0,1)</f>
        <v>0</v>
      </c>
    </row>
    <row r="116" spans="1:39" x14ac:dyDescent="0.25">
      <c r="A116" s="5">
        <f>'оригинальный продууукт'!B115</f>
        <v>208</v>
      </c>
      <c r="B116" s="6" t="str">
        <f>IF(MID('оригинальный продууукт'!C115,1,1)="б", 'оригинальный продууукт'!C115,MID('оригинальный продууукт'!C115,1,1))</f>
        <v>3</v>
      </c>
      <c r="C116" s="7">
        <f t="shared" si="1"/>
        <v>2</v>
      </c>
      <c r="D116" s="5">
        <f>'оригинальный продууукт'!Z115</f>
        <v>2</v>
      </c>
      <c r="E116">
        <f>IF(ISNUMBER(SEARCH(правки!E$2,'оригинальный продууукт'!$H115)),1,0)</f>
        <v>1</v>
      </c>
      <c r="F116">
        <f>IF(ISNUMBER(SEARCH(правки!F$2,'оригинальный продууукт'!$H115)),1,0)</f>
        <v>1</v>
      </c>
      <c r="G116">
        <f>IF(ISNUMBER(SEARCH(правки!G$2,'оригинальный продууукт'!$H115)),1,0)</f>
        <v>0</v>
      </c>
      <c r="H116">
        <f>IF(ISNUMBER(SEARCH(правки!H$2,'оригинальный продууукт'!$H115)),1,0)</f>
        <v>0</v>
      </c>
      <c r="I116">
        <f>IF(ISNUMBER(SEARCH(правки!I$2,'оригинальный продууукт'!$H115)),1,0)</f>
        <v>0</v>
      </c>
      <c r="J116">
        <f>IF(ISNUMBER(SEARCH(правки!J$2,'оригинальный продууукт'!$H115)),1,0)</f>
        <v>0</v>
      </c>
      <c r="K116">
        <f>IF('оригинальный продууукт'!I115="Без физических нагрузок!",0,IF('оригинальный продууукт'!I115="пешие прогулки",1,IF('оригинальный продууукт'!I115="Активный",2,IF('оригинальный продууукт'!I115="экстримальный",3,""))))</f>
        <v>1</v>
      </c>
      <c r="N116">
        <f>IF(ISNUMBER(SEARCH(правки!N$2,'оригинальный продууукт'!$L115)),1,0)</f>
        <v>1</v>
      </c>
      <c r="O116">
        <f>IF(ISNUMBER(SEARCH(правки!O$2,'оригинальный продууукт'!$L115)),1,0)</f>
        <v>1</v>
      </c>
      <c r="P116">
        <f>IF(ISNUMBER(SEARCH(правки!P$2,'оригинальный продууукт'!$L115)),1,0)</f>
        <v>0</v>
      </c>
      <c r="Q116">
        <f>IF(ISNUMBER(SEARCH(правки!Q$2,'оригинальный продууукт'!$L115)),1,0)</f>
        <v>0</v>
      </c>
      <c r="R116">
        <f>IF(ISNUMBER(SEARCH(правки!R$2,'оригинальный продууукт'!$L115)),1,0)</f>
        <v>0</v>
      </c>
      <c r="S116">
        <f>IF(ISNUMBER(SEARCH(правки!S$2,'оригинальный продууукт'!$L115)),1,0)</f>
        <v>0</v>
      </c>
      <c r="T116">
        <f>IF('оригинальный продууукт'!M115="не указано","",IF('оригинальный продууукт'!M115="переезды около 300 км ",6,"глянь"))</f>
        <v>6</v>
      </c>
      <c r="U116">
        <v>1</v>
      </c>
      <c r="V116">
        <v>0</v>
      </c>
      <c r="X116">
        <f>IF(ISNUMBER(SEARCH(правки!X$2,'оригинальный продууукт'!$Q115)),1,0)</f>
        <v>0</v>
      </c>
      <c r="Y116">
        <f>IF(ISNUMBER(SEARCH(правки!Y$2,'оригинальный продууукт'!$Q115)),1,0)</f>
        <v>0</v>
      </c>
      <c r="Z116">
        <f>IF(ISNUMBER(SEARCH(правки!Z$2,'оригинальный продууукт'!$Q115)),1,0)</f>
        <v>1</v>
      </c>
      <c r="AB116">
        <f>IF(ISNUMBER(SEARCH(правки!AB$2,'оригинальный продууукт'!$S115)),0,1)</f>
        <v>0</v>
      </c>
      <c r="AC116">
        <f>IF(ISNUMBER(SEARCH(правки!AC$2,'оригинальный продууукт'!$S115)),0,1)</f>
        <v>0</v>
      </c>
      <c r="AD116">
        <f>IF(ISNUMBER(SEARCH(правки!AD$2,'оригинальный продууукт'!$S115)),0,1)</f>
        <v>0</v>
      </c>
      <c r="AE116">
        <v>0</v>
      </c>
      <c r="AF116" s="8">
        <v>0</v>
      </c>
      <c r="AG116">
        <f>IF('оригинальный продууукт'!$U115="нет",0,1)</f>
        <v>0</v>
      </c>
      <c r="AH116">
        <v>5</v>
      </c>
      <c r="AI116">
        <v>1</v>
      </c>
      <c r="AJ116">
        <v>0</v>
      </c>
      <c r="AK116">
        <v>1</v>
      </c>
      <c r="AL116">
        <f>IF('оригинальный продууукт'!$W115="",0,1)</f>
        <v>0</v>
      </c>
      <c r="AM116">
        <f>IF('оригинальный продууукт'!$X115="",0,1)</f>
        <v>0</v>
      </c>
    </row>
    <row r="117" spans="1:39" x14ac:dyDescent="0.25">
      <c r="A117" s="5">
        <f>'оригинальный продууукт'!B116</f>
        <v>251</v>
      </c>
      <c r="B117" s="6" t="str">
        <f>IF(MID('оригинальный продууукт'!C116,1,1)="б", 'оригинальный продууукт'!C116,MID('оригинальный продууукт'!C116,1,1))</f>
        <v>4</v>
      </c>
      <c r="C117" s="7">
        <f t="shared" si="1"/>
        <v>3</v>
      </c>
      <c r="D117" s="5">
        <f>'оригинальный продууукт'!Z116</f>
        <v>3</v>
      </c>
      <c r="E117">
        <f>IF(ISNUMBER(SEARCH(правки!E$2,'оригинальный продууукт'!$H116)),1,0)</f>
        <v>1</v>
      </c>
      <c r="F117">
        <f>IF(ISNUMBER(SEARCH(правки!F$2,'оригинальный продууукт'!$H116)),1,0)</f>
        <v>1</v>
      </c>
      <c r="G117">
        <f>IF(ISNUMBER(SEARCH(правки!G$2,'оригинальный продууукт'!$H116)),1,0)</f>
        <v>0</v>
      </c>
      <c r="H117">
        <f>IF(ISNUMBER(SEARCH(правки!H$2,'оригинальный продууукт'!$H116)),1,0)</f>
        <v>0</v>
      </c>
      <c r="I117">
        <f>IF(ISNUMBER(SEARCH(правки!I$2,'оригинальный продууукт'!$H116)),1,0)</f>
        <v>0</v>
      </c>
      <c r="J117">
        <f>IF(ISNUMBER(SEARCH(правки!J$2,'оригинальный продууукт'!$H116)),1,0)</f>
        <v>0</v>
      </c>
      <c r="K117">
        <f>IF('оригинальный продууукт'!I116="Без физических нагрузок!",0,IF('оригинальный продууукт'!I116="пешие прогулки",1,IF('оригинальный продууукт'!I116="Активный",2,IF('оригинальный продууукт'!I116="экстримальный",3,""))))</f>
        <v>1</v>
      </c>
      <c r="N117">
        <f>IF(ISNUMBER(SEARCH(правки!N$2,'оригинальный продууукт'!$L116)),1,0)</f>
        <v>1</v>
      </c>
      <c r="O117">
        <f>IF(ISNUMBER(SEARCH(правки!O$2,'оригинальный продууукт'!$L116)),1,0)</f>
        <v>0</v>
      </c>
      <c r="P117">
        <f>IF(ISNUMBER(SEARCH(правки!P$2,'оригинальный продууукт'!$L116)),1,0)</f>
        <v>0</v>
      </c>
      <c r="Q117">
        <f>IF(ISNUMBER(SEARCH(правки!Q$2,'оригинальный продууукт'!$L116)),1,0)</f>
        <v>0</v>
      </c>
      <c r="R117">
        <f>IF(ISNUMBER(SEARCH(правки!R$2,'оригинальный продууукт'!$L116)),1,0)</f>
        <v>0</v>
      </c>
      <c r="S117">
        <f>IF(ISNUMBER(SEARCH(правки!S$2,'оригинальный продууукт'!$L116)),1,0)</f>
        <v>0</v>
      </c>
      <c r="T117">
        <f>IF('оригинальный продууукт'!M116="не указано","",IF('оригинальный продууукт'!M116="переезды около 300 км ",6,"глянь"))</f>
        <v>6</v>
      </c>
      <c r="U117">
        <v>1</v>
      </c>
      <c r="V117">
        <v>0</v>
      </c>
      <c r="X117">
        <f>IF(ISNUMBER(SEARCH(правки!X$2,'оригинальный продууукт'!$Q116)),1,0)</f>
        <v>0</v>
      </c>
      <c r="Y117">
        <f>IF(ISNUMBER(SEARCH(правки!Y$2,'оригинальный продууукт'!$Q116)),1,0)</f>
        <v>0</v>
      </c>
      <c r="Z117">
        <f>IF(ISNUMBER(SEARCH(правки!Z$2,'оригинальный продууукт'!$Q116)),1,0)</f>
        <v>1</v>
      </c>
      <c r="AB117">
        <f>IF(ISNUMBER(SEARCH(правки!AB$2,'оригинальный продууукт'!$S116)),0,1)</f>
        <v>0</v>
      </c>
      <c r="AC117">
        <f>IF(ISNUMBER(SEARCH(правки!AC$2,'оригинальный продууукт'!$S116)),0,1)</f>
        <v>0</v>
      </c>
      <c r="AD117">
        <f>IF(ISNUMBER(SEARCH(правки!AD$2,'оригинальный продууукт'!$S116)),0,1)</f>
        <v>0</v>
      </c>
      <c r="AE117">
        <v>0</v>
      </c>
      <c r="AF117" s="8">
        <v>0</v>
      </c>
      <c r="AG117">
        <f>IF('оригинальный продууукт'!$U116="нет",0,1)</f>
        <v>0</v>
      </c>
      <c r="AJ117">
        <v>0</v>
      </c>
      <c r="AK117">
        <v>0</v>
      </c>
      <c r="AL117">
        <f>IF('оригинальный продууукт'!$W116="",0,1)</f>
        <v>0</v>
      </c>
      <c r="AM117">
        <f>IF('оригинальный продууукт'!$X116="",0,1)</f>
        <v>0</v>
      </c>
    </row>
    <row r="118" spans="1:39" x14ac:dyDescent="0.25">
      <c r="A118" s="5">
        <f>'оригинальный продууукт'!B117</f>
        <v>0</v>
      </c>
      <c r="B118" s="6" t="str">
        <f>IF(MID('оригинальный продууукт'!C117,1,1)="б", 'оригинальный продууукт'!C117,MID('оригинальный продууукт'!C117,1,1))</f>
        <v>п</v>
      </c>
      <c r="C118" s="7" t="e">
        <f t="shared" si="1"/>
        <v>#VALUE!</v>
      </c>
      <c r="D118" s="5">
        <f>'оригинальный продууукт'!Z117</f>
        <v>0</v>
      </c>
      <c r="E118">
        <f>IF(ISNUMBER(SEARCH(правки!E$2,'оригинальный продууукт'!$H117)),1,0)</f>
        <v>0</v>
      </c>
      <c r="F118">
        <f>IF(ISNUMBER(SEARCH(правки!F$2,'оригинальный продууукт'!$H117)),1,0)</f>
        <v>0</v>
      </c>
      <c r="G118">
        <f>IF(ISNUMBER(SEARCH(правки!G$2,'оригинальный продууукт'!$H117)),1,0)</f>
        <v>0</v>
      </c>
      <c r="H118">
        <f>IF(ISNUMBER(SEARCH(правки!H$2,'оригинальный продууукт'!$H117)),1,0)</f>
        <v>0</v>
      </c>
      <c r="I118">
        <f>IF(ISNUMBER(SEARCH(правки!I$2,'оригинальный продууукт'!$H117)),1,0)</f>
        <v>0</v>
      </c>
      <c r="J118">
        <f>IF(ISNUMBER(SEARCH(правки!J$2,'оригинальный продууукт'!$H117)),1,0)</f>
        <v>0</v>
      </c>
      <c r="K118" t="str">
        <f>IF('оригинальный продууукт'!I117="Без физических нагрузок!",0,IF('оригинальный продууукт'!I117="пешие прогулки",1,IF('оригинальный продууукт'!I117="Активный",2,IF('оригинальный продууукт'!I117="экстримальный",3,""))))</f>
        <v/>
      </c>
      <c r="N118">
        <f>IF(ISNUMBER(SEARCH(правки!N$2,'оригинальный продууукт'!$L117)),1,0)</f>
        <v>0</v>
      </c>
      <c r="O118">
        <f>IF(ISNUMBER(SEARCH(правки!O$2,'оригинальный продууукт'!$L117)),1,0)</f>
        <v>0</v>
      </c>
      <c r="P118">
        <f>IF(ISNUMBER(SEARCH(правки!P$2,'оригинальный продууукт'!$L117)),1,0)</f>
        <v>0</v>
      </c>
      <c r="Q118">
        <f>IF(ISNUMBER(SEARCH(правки!Q$2,'оригинальный продууукт'!$L117)),1,0)</f>
        <v>0</v>
      </c>
      <c r="R118">
        <f>IF(ISNUMBER(SEARCH(правки!R$2,'оригинальный продууукт'!$L117)),1,0)</f>
        <v>0</v>
      </c>
      <c r="S118">
        <f>IF(ISNUMBER(SEARCH(правки!S$2,'оригинальный продууукт'!$L117)),1,0)</f>
        <v>0</v>
      </c>
      <c r="T118" t="str">
        <f>IF('оригинальный продууукт'!M117="не указано","",IF('оригинальный продууукт'!M117="переезды около 300 км ",6,"глянь"))</f>
        <v>глянь</v>
      </c>
      <c r="U118">
        <v>1</v>
      </c>
      <c r="V118">
        <v>0</v>
      </c>
      <c r="X118">
        <f>IF(ISNUMBER(SEARCH(правки!X$2,'оригинальный продууукт'!$Q117)),1,0)</f>
        <v>0</v>
      </c>
      <c r="Y118">
        <f>IF(ISNUMBER(SEARCH(правки!Y$2,'оригинальный продууукт'!$Q117)),1,0)</f>
        <v>1</v>
      </c>
      <c r="Z118">
        <f>IF(ISNUMBER(SEARCH(правки!Z$2,'оригинальный продууукт'!$Q117)),1,0)</f>
        <v>1</v>
      </c>
      <c r="AB118">
        <f>IF(ISNUMBER(SEARCH(правки!AB$2,'оригинальный продууукт'!$S117)),0,1)</f>
        <v>1</v>
      </c>
      <c r="AC118">
        <f>IF(ISNUMBER(SEARCH(правки!AC$2,'оригинальный продууукт'!$S117)),0,1)</f>
        <v>1</v>
      </c>
      <c r="AD118">
        <f>IF(ISNUMBER(SEARCH(правки!AD$2,'оригинальный продууукт'!$S117)),0,1)</f>
        <v>1</v>
      </c>
      <c r="AE118">
        <v>0</v>
      </c>
      <c r="AF118" s="8">
        <v>0</v>
      </c>
      <c r="AG118">
        <f>IF('оригинальный продууукт'!$U117="нет",0,1)</f>
        <v>1</v>
      </c>
      <c r="AH118">
        <v>5</v>
      </c>
      <c r="AI118">
        <v>1</v>
      </c>
      <c r="AJ118">
        <v>0</v>
      </c>
      <c r="AK118">
        <v>1</v>
      </c>
      <c r="AL118">
        <f>IF('оригинальный продууукт'!$W117="",0,1)</f>
        <v>1</v>
      </c>
      <c r="AM118">
        <f>IF('оригинальный продууукт'!$X117="",0,1)</f>
        <v>1</v>
      </c>
    </row>
    <row r="119" spans="1:39" x14ac:dyDescent="0.25">
      <c r="AD119" s="8"/>
    </row>
    <row r="120" spans="1:39" x14ac:dyDescent="0.25">
      <c r="AD120" s="8"/>
    </row>
    <row r="121" spans="1:39" x14ac:dyDescent="0.25">
      <c r="AD121" s="8"/>
    </row>
    <row r="122" spans="1:39" x14ac:dyDescent="0.25">
      <c r="AD122" s="8"/>
    </row>
  </sheetData>
  <mergeCells count="2">
    <mergeCell ref="E1:J1"/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5F8-92C2-469B-B537-3D6AC815288E}">
  <dimension ref="A1:A5"/>
  <sheetViews>
    <sheetView workbookViewId="0">
      <selection activeCell="A7" sqref="A7:V9"/>
    </sheetView>
  </sheetViews>
  <sheetFormatPr defaultRowHeight="15" x14ac:dyDescent="0.25"/>
  <sheetData>
    <row r="1" spans="1:1" x14ac:dyDescent="0.25">
      <c r="A1" t="s">
        <v>255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035-38B7-40A0-B702-1077B9ECD932}">
  <dimension ref="B1:S117"/>
  <sheetViews>
    <sheetView topLeftCell="G1" workbookViewId="0">
      <selection activeCell="B2" sqref="B2"/>
    </sheetView>
  </sheetViews>
  <sheetFormatPr defaultRowHeight="15" x14ac:dyDescent="0.25"/>
  <cols>
    <col min="2" max="2" width="2" bestFit="1" customWidth="1"/>
    <col min="3" max="3" width="15.85546875" bestFit="1" customWidth="1"/>
    <col min="4" max="4" width="29.85546875" bestFit="1" customWidth="1"/>
    <col min="5" max="5" width="28.7109375" bestFit="1" customWidth="1"/>
    <col min="6" max="6" width="22" bestFit="1" customWidth="1"/>
    <col min="7" max="7" width="28.28515625" bestFit="1" customWidth="1"/>
    <col min="8" max="8" width="5.85546875" bestFit="1" customWidth="1"/>
    <col min="9" max="9" width="8.5703125" bestFit="1" customWidth="1"/>
    <col min="10" max="10" width="22.5703125" bestFit="1" customWidth="1"/>
    <col min="11" max="11" width="6.7109375" bestFit="1" customWidth="1"/>
    <col min="12" max="12" width="16.140625" bestFit="1" customWidth="1"/>
    <col min="13" max="13" width="36.28515625" bestFit="1" customWidth="1"/>
    <col min="14" max="14" width="35.85546875" bestFit="1" customWidth="1"/>
    <col min="15" max="15" width="28.7109375" bestFit="1" customWidth="1"/>
    <col min="16" max="16" width="12.7109375" bestFit="1" customWidth="1"/>
    <col min="17" max="17" width="7.28515625" bestFit="1" customWidth="1"/>
    <col min="18" max="18" width="15.5703125" bestFit="1" customWidth="1"/>
    <col min="19" max="19" width="10.140625" bestFit="1" customWidth="1"/>
    <col min="20" max="31" width="2" bestFit="1" customWidth="1"/>
  </cols>
  <sheetData>
    <row r="1" spans="2:19" x14ac:dyDescent="0.25">
      <c r="C1" t="s">
        <v>188</v>
      </c>
      <c r="D1" t="s">
        <v>293</v>
      </c>
      <c r="E1" t="s">
        <v>294</v>
      </c>
      <c r="F1" t="s">
        <v>214</v>
      </c>
      <c r="G1" t="s">
        <v>181</v>
      </c>
      <c r="H1" t="s">
        <v>295</v>
      </c>
      <c r="I1" t="s">
        <v>296</v>
      </c>
      <c r="J1" t="s">
        <v>297</v>
      </c>
      <c r="K1" t="s">
        <v>298</v>
      </c>
      <c r="L1" t="s">
        <v>91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88</v>
      </c>
      <c r="S1" t="s">
        <v>62</v>
      </c>
    </row>
    <row r="2" spans="2:19" x14ac:dyDescent="0.25"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</row>
    <row r="3" spans="2:19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25"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25"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25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2:19" x14ac:dyDescent="0.25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</row>
    <row r="8" spans="2:19" x14ac:dyDescent="0.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2:19" x14ac:dyDescent="0.25"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</row>
    <row r="10" spans="2:19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2:19" x14ac:dyDescent="0.25"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2:19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2:19" x14ac:dyDescent="0.25"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</row>
    <row r="14" spans="2:19" x14ac:dyDescent="0.25"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2:19" x14ac:dyDescent="0.25"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2:19" x14ac:dyDescent="0.25"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2:19" x14ac:dyDescent="0.25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</row>
    <row r="18" spans="2:19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</row>
    <row r="19" spans="2:19" x14ac:dyDescent="0.25"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</row>
    <row r="20" spans="2:19" x14ac:dyDescent="0.25"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2:19" x14ac:dyDescent="0.25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2:19" x14ac:dyDescent="0.25"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2:19" x14ac:dyDescent="0.25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</row>
    <row r="24" spans="2:19" x14ac:dyDescent="0.25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2:19" x14ac:dyDescent="0.25"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</row>
    <row r="26" spans="2:19" x14ac:dyDescent="0.25"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</row>
    <row r="27" spans="2:19" x14ac:dyDescent="0.25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5"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</row>
    <row r="29" spans="2:19" x14ac:dyDescent="0.25"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2:19" x14ac:dyDescent="0.25"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</row>
    <row r="31" spans="2:19" x14ac:dyDescent="0.25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</row>
    <row r="32" spans="2:19" x14ac:dyDescent="0.25"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2:19" x14ac:dyDescent="0.25"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</row>
    <row r="34" spans="2:19" x14ac:dyDescent="0.25"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</row>
    <row r="35" spans="2:19" x14ac:dyDescent="0.25"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2:19" x14ac:dyDescent="0.25"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2:19" x14ac:dyDescent="0.25"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2:19" x14ac:dyDescent="0.25"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  <row r="39" spans="2:19" x14ac:dyDescent="0.25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2:19" x14ac:dyDescent="0.25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</row>
    <row r="41" spans="2:19" x14ac:dyDescent="0.25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</row>
    <row r="42" spans="2:19" x14ac:dyDescent="0.25"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</row>
    <row r="43" spans="2:19" x14ac:dyDescent="0.25"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</row>
    <row r="44" spans="2:19" x14ac:dyDescent="0.25">
      <c r="B44">
        <v>3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</row>
    <row r="45" spans="2:19" x14ac:dyDescent="0.25">
      <c r="B45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2:19" x14ac:dyDescent="0.25">
      <c r="B46">
        <v>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</row>
    <row r="47" spans="2:19" x14ac:dyDescent="0.25"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</row>
    <row r="48" spans="2:19" x14ac:dyDescent="0.25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2:19" x14ac:dyDescent="0.25"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</row>
    <row r="50" spans="2:19" x14ac:dyDescent="0.25"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</row>
    <row r="51" spans="2:19" x14ac:dyDescent="0.25"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</row>
    <row r="52" spans="2:19" x14ac:dyDescent="0.25"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</row>
    <row r="53" spans="2:19" x14ac:dyDescent="0.25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2:19" x14ac:dyDescent="0.25"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</row>
    <row r="55" spans="2:19" x14ac:dyDescent="0.25"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</row>
    <row r="56" spans="2:19" x14ac:dyDescent="0.25"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</row>
    <row r="57" spans="2:19" x14ac:dyDescent="0.25"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</row>
    <row r="58" spans="2:19" x14ac:dyDescent="0.25"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</row>
    <row r="59" spans="2:19" x14ac:dyDescent="0.25"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</row>
    <row r="60" spans="2:19" x14ac:dyDescent="0.25"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2:19" x14ac:dyDescent="0.25"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</row>
    <row r="62" spans="2:19" x14ac:dyDescent="0.25"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</row>
    <row r="63" spans="2:19" x14ac:dyDescent="0.25"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</row>
    <row r="64" spans="2:19" x14ac:dyDescent="0.25"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 x14ac:dyDescent="0.2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</row>
    <row r="66" spans="2:19" x14ac:dyDescent="0.2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</row>
    <row r="67" spans="2:19" x14ac:dyDescent="0.25"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</row>
    <row r="68" spans="2:19" x14ac:dyDescent="0.25"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2:19" x14ac:dyDescent="0.25"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  <row r="70" spans="2:19" x14ac:dyDescent="0.2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</row>
    <row r="71" spans="2:19" x14ac:dyDescent="0.25"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</row>
    <row r="72" spans="2:19" x14ac:dyDescent="0.25"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2:19" x14ac:dyDescent="0.25"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</row>
    <row r="74" spans="2:19" x14ac:dyDescent="0.25"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</row>
    <row r="75" spans="2:19" x14ac:dyDescent="0.25"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</row>
    <row r="76" spans="2:19" x14ac:dyDescent="0.2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</row>
    <row r="77" spans="2:19" x14ac:dyDescent="0.25"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</row>
    <row r="78" spans="2:19" x14ac:dyDescent="0.25"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</row>
    <row r="79" spans="2:19" x14ac:dyDescent="0.2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</row>
    <row r="80" spans="2:19" x14ac:dyDescent="0.2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</row>
    <row r="81" spans="2:19" x14ac:dyDescent="0.25"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</row>
    <row r="82" spans="2:19" x14ac:dyDescent="0.2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</row>
    <row r="83" spans="2:19" x14ac:dyDescent="0.25">
      <c r="B83">
        <v>5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</row>
    <row r="84" spans="2:19" x14ac:dyDescent="0.25">
      <c r="B84">
        <v>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2:19" x14ac:dyDescent="0.25"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</row>
    <row r="86" spans="2:19" x14ac:dyDescent="0.25"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2:19" x14ac:dyDescent="0.2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</row>
    <row r="88" spans="2:19" x14ac:dyDescent="0.25"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2:19" x14ac:dyDescent="0.25"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2:19" x14ac:dyDescent="0.25">
      <c r="B90">
        <v>5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</row>
    <row r="91" spans="2:19" x14ac:dyDescent="0.25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2:19" x14ac:dyDescent="0.25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2:19" x14ac:dyDescent="0.25"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2:19" x14ac:dyDescent="0.25"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</row>
    <row r="95" spans="2:19" x14ac:dyDescent="0.25"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2:19" x14ac:dyDescent="0.25"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2:19" x14ac:dyDescent="0.25">
      <c r="B97">
        <v>5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</row>
    <row r="98" spans="2:19" x14ac:dyDescent="0.25"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2:19" x14ac:dyDescent="0.25"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</row>
    <row r="100" spans="2:19" x14ac:dyDescent="0.25"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</row>
    <row r="101" spans="2:19" x14ac:dyDescent="0.25"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</row>
    <row r="102" spans="2:19" x14ac:dyDescent="0.25"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</row>
    <row r="103" spans="2:19" x14ac:dyDescent="0.25"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</row>
    <row r="104" spans="2:19" x14ac:dyDescent="0.25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2:19" x14ac:dyDescent="0.25"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</row>
    <row r="106" spans="2:19" x14ac:dyDescent="0.25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2:19" x14ac:dyDescent="0.25">
      <c r="B107">
        <v>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</row>
    <row r="108" spans="2:19" x14ac:dyDescent="0.25">
      <c r="B108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2:19" x14ac:dyDescent="0.25"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</row>
    <row r="111" spans="2:19" x14ac:dyDescent="0.25"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</row>
    <row r="112" spans="2:19" x14ac:dyDescent="0.25"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</row>
    <row r="113" spans="2:19" x14ac:dyDescent="0.25"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2:19" x14ac:dyDescent="0.25"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</row>
    <row r="115" spans="2:19" x14ac:dyDescent="0.25">
      <c r="B115">
        <v>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</row>
    <row r="116" spans="2:19" x14ac:dyDescent="0.25">
      <c r="B116">
        <v>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</row>
    <row r="117" spans="2:19" x14ac:dyDescent="0.25">
      <c r="B117">
        <v>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оригинальный продууукт</vt:lpstr>
      <vt:lpstr>Лист1</vt:lpstr>
      <vt:lpstr>векторизация тематик( 13 призн)</vt:lpstr>
      <vt:lpstr>правки</vt:lpstr>
      <vt:lpstr>Лист2</vt:lpstr>
      <vt:lpstr>вект акт(слишком много призн)</vt:lpstr>
      <vt:lpstr>'вект акт(слишком много призн)'!activityVect_1</vt:lpstr>
      <vt:lpstr>'оригинальный продууукт'!labels_1</vt:lpstr>
      <vt:lpstr>'векторизация тематик( 13 призн)'!themeVect_1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 IVANOV</cp:lastModifiedBy>
  <dcterms:created xsi:type="dcterms:W3CDTF">2015-06-05T18:19:34Z</dcterms:created>
  <dcterms:modified xsi:type="dcterms:W3CDTF">2024-11-22T11:20:16Z</dcterms:modified>
</cp:coreProperties>
</file>