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Bedrock_Map\"/>
    </mc:Choice>
  </mc:AlternateContent>
  <bookViews>
    <workbookView xWindow="0" yWindow="0" windowWidth="28800" windowHeight="12435" activeTab="1"/>
  </bookViews>
  <sheets>
    <sheet name="All" sheetId="1" r:id="rId1"/>
    <sheet name="Amfiboliitti" sheetId="3" r:id="rId2"/>
    <sheet name="Gabro" sheetId="4" r:id="rId3"/>
    <sheet name="Graniitti" sheetId="5" r:id="rId4"/>
    <sheet name="Grano- ja kvartsidioriitti" sheetId="6" r:id="rId5"/>
    <sheet name="Kiillegneissi" sheetId="7" r:id="rId6"/>
    <sheet name="Kvartsi-maasälpägneissi" sheetId="8" r:id="rId7"/>
  </sheets>
  <definedNames>
    <definedName name="_xlnm._FilterDatabase" localSheetId="0" hidden="1">All!$A$1:$G$51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20" i="3"/>
  <c r="E21" i="3"/>
  <c r="E20" i="3"/>
  <c r="D21" i="3"/>
  <c r="D20" i="3"/>
  <c r="C21" i="3"/>
  <c r="C20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L2" i="3"/>
  <c r="K2" i="3"/>
  <c r="J2" i="3"/>
  <c r="I2" i="3"/>
  <c r="E27" i="5"/>
  <c r="F27" i="5"/>
  <c r="F26" i="5"/>
  <c r="E26" i="5"/>
  <c r="D27" i="5"/>
  <c r="D26" i="5"/>
  <c r="C27" i="5"/>
  <c r="C26" i="5"/>
  <c r="L13" i="6"/>
  <c r="K13" i="6"/>
  <c r="J13" i="6"/>
  <c r="I13" i="6"/>
  <c r="L12" i="6"/>
  <c r="K12" i="6"/>
  <c r="J12" i="6"/>
  <c r="I12" i="6"/>
  <c r="L11" i="6"/>
  <c r="K11" i="6"/>
  <c r="J11" i="6"/>
  <c r="I11" i="6"/>
  <c r="L10" i="6"/>
  <c r="K10" i="6"/>
  <c r="J10" i="6"/>
  <c r="I10" i="6"/>
  <c r="L9" i="6"/>
  <c r="K9" i="6"/>
  <c r="J9" i="6"/>
  <c r="I9" i="6"/>
  <c r="L8" i="6"/>
  <c r="K8" i="6"/>
  <c r="J8" i="6"/>
  <c r="I8" i="6"/>
  <c r="L7" i="6"/>
  <c r="K7" i="6"/>
  <c r="J7" i="6"/>
  <c r="I7" i="6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L2" i="6"/>
  <c r="K2" i="6"/>
  <c r="J2" i="6"/>
  <c r="I2" i="6"/>
  <c r="L10" i="7"/>
  <c r="K10" i="7"/>
  <c r="J10" i="7"/>
  <c r="I10" i="7"/>
  <c r="L9" i="7"/>
  <c r="K9" i="7"/>
  <c r="J9" i="7"/>
  <c r="I9" i="7"/>
  <c r="L8" i="7"/>
  <c r="K8" i="7"/>
  <c r="J8" i="7"/>
  <c r="I8" i="7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2" i="7"/>
  <c r="K2" i="7"/>
  <c r="J2" i="7"/>
  <c r="I2" i="7"/>
  <c r="F23" i="6"/>
  <c r="F22" i="6"/>
  <c r="E23" i="6"/>
  <c r="E22" i="6"/>
  <c r="D23" i="6"/>
  <c r="D22" i="6"/>
  <c r="C23" i="6"/>
  <c r="C22" i="6"/>
  <c r="E20" i="7"/>
  <c r="E19" i="7"/>
  <c r="F20" i="7"/>
  <c r="D20" i="7"/>
  <c r="C20" i="7"/>
  <c r="F19" i="7"/>
  <c r="D19" i="7"/>
  <c r="C19" i="7"/>
  <c r="F7" i="8"/>
  <c r="E7" i="8"/>
  <c r="D7" i="8"/>
  <c r="F5" i="8"/>
  <c r="F6" i="8" s="1"/>
  <c r="E5" i="8"/>
  <c r="D5" i="8"/>
  <c r="F4" i="8"/>
  <c r="E4" i="8"/>
  <c r="D4" i="8"/>
  <c r="C7" i="8"/>
  <c r="C5" i="8"/>
  <c r="C4" i="8"/>
  <c r="F15" i="7"/>
  <c r="E15" i="7"/>
  <c r="D15" i="7"/>
  <c r="F14" i="7"/>
  <c r="F17" i="7" s="1"/>
  <c r="E14" i="7"/>
  <c r="E17" i="7" s="1"/>
  <c r="D14" i="7"/>
  <c r="D17" i="7" s="1"/>
  <c r="F12" i="7"/>
  <c r="F13" i="7" s="1"/>
  <c r="E12" i="7"/>
  <c r="E13" i="7" s="1"/>
  <c r="D12" i="7"/>
  <c r="D13" i="7" s="1"/>
  <c r="F11" i="7"/>
  <c r="E11" i="7"/>
  <c r="D11" i="7"/>
  <c r="C15" i="7"/>
  <c r="C14" i="7"/>
  <c r="C12" i="7"/>
  <c r="C11" i="7"/>
  <c r="C13" i="7"/>
  <c r="F18" i="6"/>
  <c r="E18" i="6"/>
  <c r="D18" i="6"/>
  <c r="F17" i="6"/>
  <c r="F20" i="6" s="1"/>
  <c r="E17" i="6"/>
  <c r="E20" i="6" s="1"/>
  <c r="D17" i="6"/>
  <c r="D20" i="6" s="1"/>
  <c r="F15" i="6"/>
  <c r="F16" i="6" s="1"/>
  <c r="E15" i="6"/>
  <c r="E16" i="6" s="1"/>
  <c r="D15" i="6"/>
  <c r="D16" i="6" s="1"/>
  <c r="F14" i="6"/>
  <c r="E14" i="6"/>
  <c r="D14" i="6"/>
  <c r="C18" i="6"/>
  <c r="C17" i="6"/>
  <c r="C15" i="6"/>
  <c r="C14" i="6"/>
  <c r="C6" i="8" l="1"/>
  <c r="D6" i="8"/>
  <c r="E6" i="8"/>
  <c r="D16" i="7"/>
  <c r="E16" i="7"/>
  <c r="F16" i="7"/>
  <c r="C17" i="7"/>
  <c r="C16" i="7"/>
  <c r="D19" i="6"/>
  <c r="E19" i="6"/>
  <c r="F19" i="6"/>
  <c r="C19" i="6"/>
  <c r="C16" i="6"/>
  <c r="C20" i="6"/>
  <c r="F22" i="5"/>
  <c r="E22" i="5"/>
  <c r="D22" i="5"/>
  <c r="F21" i="5"/>
  <c r="F24" i="5" s="1"/>
  <c r="E21" i="5"/>
  <c r="E24" i="5" s="1"/>
  <c r="D21" i="5"/>
  <c r="D24" i="5" s="1"/>
  <c r="F19" i="5"/>
  <c r="E19" i="5"/>
  <c r="E20" i="5" s="1"/>
  <c r="D19" i="5"/>
  <c r="D20" i="5" s="1"/>
  <c r="F18" i="5"/>
  <c r="E18" i="5"/>
  <c r="D18" i="5"/>
  <c r="C22" i="5"/>
  <c r="C21" i="5"/>
  <c r="C19" i="5"/>
  <c r="C20" i="5" s="1"/>
  <c r="C18" i="5"/>
  <c r="F18" i="3"/>
  <c r="F17" i="3"/>
  <c r="E18" i="3"/>
  <c r="E17" i="3"/>
  <c r="D18" i="3"/>
  <c r="D17" i="3"/>
  <c r="C18" i="3"/>
  <c r="C17" i="3"/>
  <c r="F14" i="3"/>
  <c r="E14" i="3"/>
  <c r="D14" i="3"/>
  <c r="C14" i="3"/>
  <c r="F16" i="3"/>
  <c r="F15" i="3"/>
  <c r="F13" i="3"/>
  <c r="F12" i="3"/>
  <c r="E16" i="3"/>
  <c r="E15" i="3"/>
  <c r="E13" i="3"/>
  <c r="E12" i="3"/>
  <c r="D16" i="3"/>
  <c r="D15" i="3"/>
  <c r="D13" i="3"/>
  <c r="D12" i="3"/>
  <c r="C16" i="3"/>
  <c r="C15" i="3"/>
  <c r="C13" i="3"/>
  <c r="C12" i="3"/>
  <c r="F20" i="5" l="1"/>
  <c r="E23" i="5"/>
  <c r="D23" i="5"/>
  <c r="F23" i="5"/>
  <c r="C24" i="5"/>
  <c r="C23" i="5"/>
  <c r="I17" i="5" l="1"/>
  <c r="I5" i="5"/>
  <c r="I2" i="5"/>
  <c r="I16" i="5"/>
  <c r="I4" i="5"/>
  <c r="I14" i="5"/>
  <c r="I13" i="5"/>
  <c r="I12" i="5"/>
  <c r="I10" i="5"/>
  <c r="I9" i="5"/>
  <c r="I6" i="5"/>
  <c r="I15" i="5"/>
  <c r="I3" i="5"/>
  <c r="I11" i="5"/>
  <c r="I8" i="5"/>
  <c r="I7" i="5"/>
  <c r="J13" i="5"/>
  <c r="J10" i="5"/>
  <c r="J6" i="5"/>
  <c r="J17" i="5"/>
  <c r="J4" i="5"/>
  <c r="J15" i="5"/>
  <c r="J2" i="5"/>
  <c r="J12" i="5"/>
  <c r="J7" i="5"/>
  <c r="J3" i="5"/>
  <c r="J11" i="5"/>
  <c r="J9" i="5"/>
  <c r="J8" i="5"/>
  <c r="J5" i="5"/>
  <c r="J16" i="5"/>
  <c r="J14" i="5"/>
  <c r="L17" i="5"/>
  <c r="L5" i="5"/>
  <c r="L14" i="5"/>
  <c r="L10" i="5"/>
  <c r="L8" i="5"/>
  <c r="L6" i="5"/>
  <c r="L16" i="5"/>
  <c r="L4" i="5"/>
  <c r="L2" i="5"/>
  <c r="L13" i="5"/>
  <c r="L12" i="5"/>
  <c r="L11" i="5"/>
  <c r="L7" i="5"/>
  <c r="L15" i="5"/>
  <c r="L3" i="5"/>
  <c r="L9" i="5"/>
  <c r="K9" i="5"/>
  <c r="K4" i="5"/>
  <c r="K3" i="5"/>
  <c r="K8" i="5"/>
  <c r="K5" i="5"/>
  <c r="K14" i="5"/>
  <c r="K13" i="5"/>
  <c r="K12" i="5"/>
  <c r="K10" i="5"/>
  <c r="K7" i="5"/>
  <c r="K6" i="5"/>
  <c r="K17" i="5"/>
  <c r="K16" i="5"/>
  <c r="K15" i="5"/>
  <c r="K2" i="5"/>
  <c r="K11" i="5"/>
</calcChain>
</file>

<file path=xl/sharedStrings.xml><?xml version="1.0" encoding="utf-8"?>
<sst xmlns="http://schemas.openxmlformats.org/spreadsheetml/2006/main" count="181" uniqueCount="20">
  <si>
    <t>x</t>
  </si>
  <si>
    <t>y</t>
  </si>
  <si>
    <t>rho</t>
  </si>
  <si>
    <t>k</t>
  </si>
  <si>
    <t>Cp</t>
  </si>
  <si>
    <t>Graniitti</t>
  </si>
  <si>
    <t>Amfiboliitti</t>
  </si>
  <si>
    <t>Kiillegneissi</t>
  </si>
  <si>
    <t>Kivilaji</t>
  </si>
  <si>
    <t>alpha</t>
  </si>
  <si>
    <t>Kvartsi-maasalpagneissi</t>
  </si>
  <si>
    <t>Gabro</t>
  </si>
  <si>
    <t>Grano- ja kvartsidioriitti</t>
  </si>
  <si>
    <t>MIN</t>
  </si>
  <si>
    <t>MAX</t>
  </si>
  <si>
    <t>MEAN</t>
  </si>
  <si>
    <t>STD</t>
  </si>
  <si>
    <t>RANGE</t>
  </si>
  <si>
    <t>LO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</si>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</sst>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9" xfId="0" applyBorder="1"/>
    <xf numFmtId="0" fontId="0" fillId="0" borderId="10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5" xfId="0" applyBorder="1"/>
    <xf numFmtId="0" fontId="1" fillId="2" borderId="3" xfId="0" applyFont="1" applyFill="1" applyBorder="1"/>
    <xf numFmtId="1" fontId="0" fillId="0" borderId="0" xfId="0" applyNumberFormat="1"/>
    <xf numFmtId="2" fontId="0" fillId="0" borderId="12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0" xfId="0" applyNumberFormat="1"/>
    <xf numFmtId="1" fontId="1" fillId="2" borderId="1" xfId="0" applyNumberFormat="1" applyFont="1" applyFill="1" applyBorder="1"/>
    <xf numFmtId="1" fontId="0" fillId="0" borderId="15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3" borderId="9" xfId="0" applyFill="1" applyBorder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164" fontId="0" fillId="0" borderId="2" xfId="0" applyNumberFormat="1" applyBorder="1"/>
    <xf numFmtId="164" fontId="0" fillId="0" borderId="4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2" fontId="0" fillId="3" borderId="9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2" fontId="0" fillId="3" borderId="10" xfId="0" applyNumberFormat="1" applyFill="1" applyBorder="1"/>
    <xf numFmtId="2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5" x14ac:dyDescent="0.25"/>
  <cols>
    <col min="1" max="1" width="10.5703125" bestFit="1" customWidth="1"/>
    <col min="2" max="2" width="11.5703125" bestFit="1" customWidth="1"/>
    <col min="7" max="7" width="22.5703125" bestFit="1" customWidth="1"/>
  </cols>
  <sheetData>
    <row r="1" spans="1:7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7" x14ac:dyDescent="0.25">
      <c r="A2" s="6">
        <v>382162.46899999998</v>
      </c>
      <c r="B2" s="7">
        <v>6669496.1150000002</v>
      </c>
      <c r="C2" s="1">
        <v>2653</v>
      </c>
      <c r="D2" s="10">
        <v>3.07</v>
      </c>
      <c r="E2" s="1">
        <v>724</v>
      </c>
      <c r="F2" s="10">
        <v>1.6</v>
      </c>
      <c r="G2" s="1" t="s">
        <v>5</v>
      </c>
    </row>
    <row r="3" spans="1:7" x14ac:dyDescent="0.25">
      <c r="A3" s="6">
        <v>382357.38299999997</v>
      </c>
      <c r="B3" s="7">
        <v>6671473.3150000004</v>
      </c>
      <c r="C3" s="1">
        <v>2627</v>
      </c>
      <c r="D3" s="10">
        <v>3.38</v>
      </c>
      <c r="E3" s="1">
        <v>739</v>
      </c>
      <c r="F3" s="10">
        <v>1.74</v>
      </c>
      <c r="G3" s="1" t="s">
        <v>5</v>
      </c>
    </row>
    <row r="4" spans="1:7" x14ac:dyDescent="0.25">
      <c r="A4" s="6">
        <v>380733.033</v>
      </c>
      <c r="B4" s="7">
        <v>6673428.5159999998</v>
      </c>
      <c r="C4" s="1">
        <v>2902</v>
      </c>
      <c r="D4" s="10">
        <v>3.06</v>
      </c>
      <c r="E4" s="1">
        <v>740</v>
      </c>
      <c r="F4" s="10">
        <v>1.42</v>
      </c>
      <c r="G4" s="1" t="s">
        <v>6</v>
      </c>
    </row>
    <row r="5" spans="1:7" x14ac:dyDescent="0.25">
      <c r="A5" s="6">
        <v>382675.23700000002</v>
      </c>
      <c r="B5" s="7">
        <v>6676182.4100000001</v>
      </c>
      <c r="C5" s="1">
        <v>2966</v>
      </c>
      <c r="D5" s="10">
        <v>2.34</v>
      </c>
      <c r="E5" s="1">
        <v>749</v>
      </c>
      <c r="F5" s="10">
        <v>1.05</v>
      </c>
      <c r="G5" s="1" t="s">
        <v>12</v>
      </c>
    </row>
    <row r="6" spans="1:7" x14ac:dyDescent="0.25">
      <c r="A6" s="6">
        <v>381940.53499999997</v>
      </c>
      <c r="B6" s="7">
        <v>6676020.4720000001</v>
      </c>
      <c r="C6" s="1">
        <v>2699</v>
      </c>
      <c r="D6" s="10">
        <v>3.37</v>
      </c>
      <c r="E6" s="1">
        <v>732</v>
      </c>
      <c r="F6" s="10">
        <v>1.71</v>
      </c>
      <c r="G6" s="1" t="s">
        <v>7</v>
      </c>
    </row>
    <row r="7" spans="1:7" x14ac:dyDescent="0.25">
      <c r="A7" s="6">
        <v>381317.777</v>
      </c>
      <c r="B7" s="7">
        <v>6678210.5829999996</v>
      </c>
      <c r="C7" s="1">
        <v>2857</v>
      </c>
      <c r="D7" s="10">
        <v>2.35</v>
      </c>
      <c r="E7" s="1">
        <v>750</v>
      </c>
      <c r="F7" s="10">
        <v>1.1000000000000001</v>
      </c>
      <c r="G7" s="1" t="s">
        <v>6</v>
      </c>
    </row>
    <row r="8" spans="1:7" x14ac:dyDescent="0.25">
      <c r="A8" s="6">
        <v>380770.99</v>
      </c>
      <c r="B8" s="7">
        <v>6679789.943</v>
      </c>
      <c r="C8" s="1">
        <v>2657</v>
      </c>
      <c r="D8" s="10">
        <v>3.65</v>
      </c>
      <c r="E8" s="1">
        <v>721</v>
      </c>
      <c r="F8" s="10">
        <v>1.91</v>
      </c>
      <c r="G8" s="1" t="s">
        <v>12</v>
      </c>
    </row>
    <row r="9" spans="1:7" x14ac:dyDescent="0.25">
      <c r="A9" s="6">
        <v>380363.14799999999</v>
      </c>
      <c r="B9" s="7">
        <v>6680999.4529999997</v>
      </c>
      <c r="C9" s="1">
        <v>2649</v>
      </c>
      <c r="D9" s="10">
        <v>3.47</v>
      </c>
      <c r="E9" s="1">
        <v>733</v>
      </c>
      <c r="F9" s="10">
        <v>1.79</v>
      </c>
      <c r="G9" s="1" t="s">
        <v>12</v>
      </c>
    </row>
    <row r="10" spans="1:7" x14ac:dyDescent="0.25">
      <c r="A10" s="6">
        <v>383830.75599999999</v>
      </c>
      <c r="B10" s="7">
        <v>6679120.227</v>
      </c>
      <c r="C10" s="1">
        <v>2644</v>
      </c>
      <c r="D10" s="10">
        <v>3.64</v>
      </c>
      <c r="E10" s="1">
        <v>724</v>
      </c>
      <c r="F10" s="10">
        <v>1.9</v>
      </c>
      <c r="G10" s="1" t="s">
        <v>12</v>
      </c>
    </row>
    <row r="11" spans="1:7" x14ac:dyDescent="0.25">
      <c r="A11" s="6">
        <v>384011.68800000002</v>
      </c>
      <c r="B11" s="7">
        <v>6678162.6140000001</v>
      </c>
      <c r="C11" s="1">
        <v>2654</v>
      </c>
      <c r="D11" s="10">
        <v>3.27</v>
      </c>
      <c r="E11" s="1">
        <v>736</v>
      </c>
      <c r="F11" s="10">
        <v>1.67</v>
      </c>
      <c r="G11" s="1" t="s">
        <v>5</v>
      </c>
    </row>
    <row r="12" spans="1:7" x14ac:dyDescent="0.25">
      <c r="A12" s="6">
        <v>385207.21799999999</v>
      </c>
      <c r="B12" s="7">
        <v>6674737.0060000001</v>
      </c>
      <c r="C12" s="1">
        <v>2624</v>
      </c>
      <c r="D12" s="10">
        <v>2.83</v>
      </c>
      <c r="E12" s="1">
        <v>761</v>
      </c>
      <c r="F12" s="10">
        <v>1.42</v>
      </c>
      <c r="G12" s="1" t="s">
        <v>5</v>
      </c>
    </row>
    <row r="13" spans="1:7" x14ac:dyDescent="0.25">
      <c r="A13" s="6">
        <v>383470.92300000001</v>
      </c>
      <c r="B13" s="7">
        <v>6674042.2800000003</v>
      </c>
      <c r="C13" s="1">
        <v>2685</v>
      </c>
      <c r="D13" s="10">
        <v>2.78</v>
      </c>
      <c r="E13" s="1">
        <v>750</v>
      </c>
      <c r="F13" s="10">
        <v>1.38</v>
      </c>
      <c r="G13" s="1" t="s">
        <v>12</v>
      </c>
    </row>
    <row r="14" spans="1:7" x14ac:dyDescent="0.25">
      <c r="A14" s="6">
        <v>384024.70799999998</v>
      </c>
      <c r="B14" s="7">
        <v>6671661.2460000003</v>
      </c>
      <c r="C14" s="1">
        <v>3032</v>
      </c>
      <c r="D14" s="10">
        <v>2.69</v>
      </c>
      <c r="E14" s="1">
        <v>708</v>
      </c>
      <c r="F14" s="10">
        <v>1.25</v>
      </c>
      <c r="G14" s="1" t="s">
        <v>7</v>
      </c>
    </row>
    <row r="15" spans="1:7" x14ac:dyDescent="0.25">
      <c r="A15" s="6">
        <v>385576.092</v>
      </c>
      <c r="B15" s="7">
        <v>6670397.7640000004</v>
      </c>
      <c r="C15" s="1">
        <v>2932</v>
      </c>
      <c r="D15" s="10">
        <v>2.13</v>
      </c>
      <c r="E15" s="1">
        <v>726</v>
      </c>
      <c r="F15" s="10">
        <v>1</v>
      </c>
      <c r="G15" s="1" t="s">
        <v>6</v>
      </c>
    </row>
    <row r="16" spans="1:7" x14ac:dyDescent="0.25">
      <c r="A16" s="6">
        <v>385169.24200000003</v>
      </c>
      <c r="B16" s="7">
        <v>6672649.8509999998</v>
      </c>
      <c r="C16" s="1">
        <v>2651</v>
      </c>
      <c r="D16" s="10">
        <v>2.92</v>
      </c>
      <c r="E16" s="1">
        <v>722</v>
      </c>
      <c r="F16" s="10">
        <v>1.53</v>
      </c>
      <c r="G16" s="1" t="s">
        <v>5</v>
      </c>
    </row>
    <row r="17" spans="1:7" x14ac:dyDescent="0.25">
      <c r="A17" s="6">
        <v>386874.54</v>
      </c>
      <c r="B17" s="7">
        <v>6675912.5369999995</v>
      </c>
      <c r="C17" s="1">
        <v>3092</v>
      </c>
      <c r="D17" s="10">
        <v>2.68</v>
      </c>
      <c r="E17" s="1">
        <v>752</v>
      </c>
      <c r="F17" s="10">
        <v>1.1499999999999999</v>
      </c>
      <c r="G17" s="1" t="s">
        <v>6</v>
      </c>
    </row>
    <row r="18" spans="1:7" x14ac:dyDescent="0.25">
      <c r="A18" s="6">
        <v>386874.54</v>
      </c>
      <c r="B18" s="7">
        <v>6675912.5369999995</v>
      </c>
      <c r="C18" s="1">
        <v>2763</v>
      </c>
      <c r="D18" s="10">
        <v>2.16</v>
      </c>
      <c r="E18" s="1">
        <v>751</v>
      </c>
      <c r="F18" s="10">
        <v>1.04</v>
      </c>
      <c r="G18" s="1" t="s">
        <v>12</v>
      </c>
    </row>
    <row r="19" spans="1:7" x14ac:dyDescent="0.25">
      <c r="A19" s="6">
        <v>387186.42599999998</v>
      </c>
      <c r="B19" s="7">
        <v>6673938.3380000005</v>
      </c>
      <c r="C19" s="1">
        <v>2621</v>
      </c>
      <c r="D19" s="10">
        <v>3.25</v>
      </c>
      <c r="E19" s="1">
        <v>726</v>
      </c>
      <c r="F19" s="10">
        <v>1.71</v>
      </c>
      <c r="G19" s="1" t="s">
        <v>5</v>
      </c>
    </row>
    <row r="20" spans="1:7" x14ac:dyDescent="0.25">
      <c r="A20" s="6">
        <v>386552.68699999998</v>
      </c>
      <c r="B20" s="7">
        <v>6672799.7960000001</v>
      </c>
      <c r="C20" s="1">
        <v>2667</v>
      </c>
      <c r="D20" s="10">
        <v>3.31</v>
      </c>
      <c r="E20" s="1">
        <v>722</v>
      </c>
      <c r="F20" s="10">
        <v>1.72</v>
      </c>
      <c r="G20" s="1" t="s">
        <v>5</v>
      </c>
    </row>
    <row r="21" spans="1:7" x14ac:dyDescent="0.25">
      <c r="A21" s="6">
        <v>387510.31</v>
      </c>
      <c r="B21" s="7">
        <v>6671878.1730000004</v>
      </c>
      <c r="C21" s="1">
        <v>2670</v>
      </c>
      <c r="D21" s="10">
        <v>2.79</v>
      </c>
      <c r="E21" s="1">
        <v>723</v>
      </c>
      <c r="F21" s="10">
        <v>1.45</v>
      </c>
      <c r="G21" s="1" t="s">
        <v>5</v>
      </c>
    </row>
    <row r="22" spans="1:7" x14ac:dyDescent="0.25">
      <c r="A22" s="6">
        <v>385296.158</v>
      </c>
      <c r="B22" s="7">
        <v>6680104.8370000003</v>
      </c>
      <c r="C22" s="1">
        <v>2928</v>
      </c>
      <c r="D22" s="10">
        <v>2.6</v>
      </c>
      <c r="E22" s="1">
        <v>726</v>
      </c>
      <c r="F22" s="10">
        <v>1.22</v>
      </c>
      <c r="G22" s="1" t="s">
        <v>6</v>
      </c>
    </row>
    <row r="23" spans="1:7" x14ac:dyDescent="0.25">
      <c r="A23" s="6">
        <v>386730.57400000002</v>
      </c>
      <c r="B23" s="7">
        <v>6681439.3109999998</v>
      </c>
      <c r="C23" s="1">
        <v>2811</v>
      </c>
      <c r="D23" s="10">
        <v>1.73</v>
      </c>
      <c r="E23" s="1">
        <v>732</v>
      </c>
      <c r="F23" s="10">
        <v>0.84</v>
      </c>
      <c r="G23" s="1" t="s">
        <v>6</v>
      </c>
    </row>
    <row r="24" spans="1:7" x14ac:dyDescent="0.25">
      <c r="A24" s="6">
        <v>388167.99300000002</v>
      </c>
      <c r="B24" s="7">
        <v>6681863.1509999996</v>
      </c>
      <c r="C24" s="1">
        <v>2622</v>
      </c>
      <c r="D24" s="10">
        <v>3.31</v>
      </c>
      <c r="E24" s="1">
        <v>723</v>
      </c>
      <c r="F24" s="10">
        <v>1.75</v>
      </c>
      <c r="G24" s="1" t="s">
        <v>5</v>
      </c>
    </row>
    <row r="25" spans="1:7" x14ac:dyDescent="0.25">
      <c r="A25" s="6">
        <v>393267.94400000002</v>
      </c>
      <c r="B25" s="7">
        <v>6681700.2560000001</v>
      </c>
      <c r="C25" s="1">
        <v>2701</v>
      </c>
      <c r="D25" s="10">
        <v>3.17</v>
      </c>
      <c r="E25" s="1">
        <v>730</v>
      </c>
      <c r="F25" s="10">
        <v>1.61</v>
      </c>
      <c r="G25" s="1" t="s">
        <v>12</v>
      </c>
    </row>
    <row r="26" spans="1:7" x14ac:dyDescent="0.25">
      <c r="A26" s="6">
        <v>391821.51699999999</v>
      </c>
      <c r="B26" s="7">
        <v>6683721.4340000004</v>
      </c>
      <c r="C26" s="1">
        <v>2624</v>
      </c>
      <c r="D26" s="10">
        <v>3.32</v>
      </c>
      <c r="E26" s="1">
        <v>742</v>
      </c>
      <c r="F26" s="10">
        <v>1.71</v>
      </c>
      <c r="G26" s="1" t="s">
        <v>5</v>
      </c>
    </row>
    <row r="27" spans="1:7" x14ac:dyDescent="0.25">
      <c r="A27" s="6">
        <v>390235.16</v>
      </c>
      <c r="B27" s="7">
        <v>6682426.9409999996</v>
      </c>
      <c r="C27" s="1">
        <v>2840</v>
      </c>
      <c r="D27" s="10">
        <v>2.75</v>
      </c>
      <c r="E27" s="1">
        <v>726</v>
      </c>
      <c r="F27" s="10">
        <v>1.33</v>
      </c>
      <c r="G27" s="1" t="s">
        <v>6</v>
      </c>
    </row>
    <row r="28" spans="1:7" x14ac:dyDescent="0.25">
      <c r="A28" s="6">
        <v>385996.89</v>
      </c>
      <c r="B28" s="7">
        <v>6677057.0700000003</v>
      </c>
      <c r="C28" s="1">
        <v>2642</v>
      </c>
      <c r="D28" s="10">
        <v>3.31</v>
      </c>
      <c r="E28" s="1">
        <v>699</v>
      </c>
      <c r="F28" s="10">
        <v>1.79</v>
      </c>
      <c r="G28" s="1" t="s">
        <v>5</v>
      </c>
    </row>
    <row r="29" spans="1:7" x14ac:dyDescent="0.25">
      <c r="A29" s="6">
        <v>387340.34499999997</v>
      </c>
      <c r="B29" s="7">
        <v>6677592.8590000002</v>
      </c>
      <c r="C29" s="1">
        <v>2768</v>
      </c>
      <c r="D29" s="10">
        <v>2.44</v>
      </c>
      <c r="E29" s="1">
        <v>726</v>
      </c>
      <c r="F29" s="10">
        <v>1.21</v>
      </c>
      <c r="G29" s="1" t="s">
        <v>7</v>
      </c>
    </row>
    <row r="30" spans="1:7" x14ac:dyDescent="0.25">
      <c r="A30" s="6">
        <v>387868.12599999999</v>
      </c>
      <c r="B30" s="7">
        <v>6678873.3480000002</v>
      </c>
      <c r="C30" s="1">
        <v>2613</v>
      </c>
      <c r="D30" s="10">
        <v>3.23</v>
      </c>
      <c r="E30" s="1">
        <v>718</v>
      </c>
      <c r="F30" s="10">
        <v>1.72</v>
      </c>
      <c r="G30" s="1" t="s">
        <v>5</v>
      </c>
    </row>
    <row r="31" spans="1:7" x14ac:dyDescent="0.25">
      <c r="A31" s="6">
        <v>389447.489</v>
      </c>
      <c r="B31" s="7">
        <v>6679446.1310000001</v>
      </c>
      <c r="C31" s="1">
        <v>2654</v>
      </c>
      <c r="D31" s="10">
        <v>3.08</v>
      </c>
      <c r="E31" s="1">
        <v>713</v>
      </c>
      <c r="F31" s="10">
        <v>1.63</v>
      </c>
      <c r="G31" s="1" t="s">
        <v>5</v>
      </c>
    </row>
    <row r="32" spans="1:7" x14ac:dyDescent="0.25">
      <c r="A32" s="6">
        <v>389454.48100000003</v>
      </c>
      <c r="B32" s="7">
        <v>6680620.659</v>
      </c>
      <c r="C32" s="1">
        <v>2685</v>
      </c>
      <c r="D32" s="10">
        <v>2.69</v>
      </c>
      <c r="E32" s="1">
        <v>729</v>
      </c>
      <c r="F32" s="10">
        <v>1.37</v>
      </c>
      <c r="G32" s="1" t="s">
        <v>7</v>
      </c>
    </row>
    <row r="33" spans="1:7" x14ac:dyDescent="0.25">
      <c r="A33" s="6">
        <v>391538.64899999998</v>
      </c>
      <c r="B33" s="7">
        <v>6679224.2359999996</v>
      </c>
      <c r="C33" s="1">
        <v>2635</v>
      </c>
      <c r="D33" s="10">
        <v>3.16</v>
      </c>
      <c r="E33" s="1">
        <v>709</v>
      </c>
      <c r="F33" s="10">
        <v>1.69</v>
      </c>
      <c r="G33" s="1" t="s">
        <v>5</v>
      </c>
    </row>
    <row r="34" spans="1:7" x14ac:dyDescent="0.25">
      <c r="A34" s="6">
        <v>392758.16200000001</v>
      </c>
      <c r="B34" s="7">
        <v>6678458.5530000003</v>
      </c>
      <c r="C34" s="1">
        <v>2672</v>
      </c>
      <c r="D34" s="10">
        <v>3.37</v>
      </c>
      <c r="E34" s="1">
        <v>705</v>
      </c>
      <c r="F34" s="10">
        <v>1.79</v>
      </c>
      <c r="G34" s="1" t="s">
        <v>7</v>
      </c>
    </row>
    <row r="35" spans="1:7" x14ac:dyDescent="0.25">
      <c r="A35" s="6">
        <v>395204.18099999998</v>
      </c>
      <c r="B35" s="7">
        <v>6678142.7000000002</v>
      </c>
      <c r="C35" s="1">
        <v>2637</v>
      </c>
      <c r="D35" s="10">
        <v>3.34</v>
      </c>
      <c r="E35" s="1">
        <v>704</v>
      </c>
      <c r="F35" s="10">
        <v>1.8</v>
      </c>
      <c r="G35" s="1" t="s">
        <v>5</v>
      </c>
    </row>
    <row r="36" spans="1:7" x14ac:dyDescent="0.25">
      <c r="A36" s="6">
        <v>399030.63500000001</v>
      </c>
      <c r="B36" s="7">
        <v>6679979.9919999996</v>
      </c>
      <c r="C36" s="1">
        <v>2643</v>
      </c>
      <c r="D36" s="10">
        <v>3.04</v>
      </c>
      <c r="E36" s="1">
        <v>715</v>
      </c>
      <c r="F36" s="10">
        <v>1.61</v>
      </c>
      <c r="G36" s="1" t="s">
        <v>12</v>
      </c>
    </row>
    <row r="37" spans="1:7" x14ac:dyDescent="0.25">
      <c r="A37" s="6">
        <v>392756.21299999999</v>
      </c>
      <c r="B37" s="7">
        <v>6671317.4289999995</v>
      </c>
      <c r="C37" s="1">
        <v>2689</v>
      </c>
      <c r="D37" s="10">
        <v>3.76</v>
      </c>
      <c r="E37" s="1">
        <v>720</v>
      </c>
      <c r="F37" s="10">
        <v>1.94</v>
      </c>
      <c r="G37" s="1" t="s">
        <v>12</v>
      </c>
    </row>
    <row r="38" spans="1:7" x14ac:dyDescent="0.25">
      <c r="A38" s="6">
        <v>391658.636</v>
      </c>
      <c r="B38" s="7">
        <v>6673554.5190000003</v>
      </c>
      <c r="C38" s="1">
        <v>2661</v>
      </c>
      <c r="D38" s="10">
        <v>3.72</v>
      </c>
      <c r="E38" s="1">
        <v>710</v>
      </c>
      <c r="F38" s="10">
        <v>1.97</v>
      </c>
      <c r="G38" s="1" t="s">
        <v>6</v>
      </c>
    </row>
    <row r="39" spans="1:7" x14ac:dyDescent="0.25">
      <c r="A39" s="6">
        <v>389682.429</v>
      </c>
      <c r="B39" s="7">
        <v>6673870.375</v>
      </c>
      <c r="C39" s="1">
        <v>2804</v>
      </c>
      <c r="D39" s="10">
        <v>3.25</v>
      </c>
      <c r="E39" s="1">
        <v>712</v>
      </c>
      <c r="F39" s="10">
        <v>1.63</v>
      </c>
      <c r="G39" s="1" t="s">
        <v>11</v>
      </c>
    </row>
    <row r="40" spans="1:7" x14ac:dyDescent="0.25">
      <c r="A40" s="6">
        <v>391759.58299999998</v>
      </c>
      <c r="B40" s="7">
        <v>6675045.9210000001</v>
      </c>
      <c r="C40" s="1">
        <v>2705</v>
      </c>
      <c r="D40" s="10">
        <v>2.37</v>
      </c>
      <c r="E40" s="1">
        <v>737</v>
      </c>
      <c r="F40" s="10">
        <v>1.19</v>
      </c>
      <c r="G40" s="1" t="s">
        <v>7</v>
      </c>
    </row>
    <row r="41" spans="1:7" x14ac:dyDescent="0.25">
      <c r="A41" s="6">
        <v>394478.48</v>
      </c>
      <c r="B41" s="7">
        <v>6676173.4910000004</v>
      </c>
      <c r="C41" s="1">
        <v>2649</v>
      </c>
      <c r="D41" s="10">
        <v>3.07</v>
      </c>
      <c r="E41" s="1">
        <v>734</v>
      </c>
      <c r="F41" s="10">
        <v>1.58</v>
      </c>
      <c r="G41" s="1" t="s">
        <v>12</v>
      </c>
    </row>
    <row r="42" spans="1:7" x14ac:dyDescent="0.25">
      <c r="A42" s="6">
        <v>391663.61</v>
      </c>
      <c r="B42" s="7">
        <v>6676560.3109999998</v>
      </c>
      <c r="C42" s="1">
        <v>2650</v>
      </c>
      <c r="D42" s="10">
        <v>3.29</v>
      </c>
      <c r="E42" s="1">
        <v>717</v>
      </c>
      <c r="F42" s="10">
        <v>1.73</v>
      </c>
      <c r="G42" s="1" t="s">
        <v>5</v>
      </c>
    </row>
    <row r="43" spans="1:7" x14ac:dyDescent="0.25">
      <c r="A43" s="6">
        <v>396171.804</v>
      </c>
      <c r="B43" s="7">
        <v>6675318.852</v>
      </c>
      <c r="C43" s="1">
        <v>2905</v>
      </c>
      <c r="D43" s="10">
        <v>2.92</v>
      </c>
      <c r="E43" s="1">
        <v>730</v>
      </c>
      <c r="F43" s="10">
        <v>1.38</v>
      </c>
      <c r="G43" s="1" t="s">
        <v>6</v>
      </c>
    </row>
    <row r="44" spans="1:7" x14ac:dyDescent="0.25">
      <c r="A44" s="6">
        <v>391741.62599999999</v>
      </c>
      <c r="B44" s="7">
        <v>6670759.6430000002</v>
      </c>
      <c r="C44" s="1">
        <v>2674</v>
      </c>
      <c r="D44" s="10">
        <v>3.81</v>
      </c>
      <c r="E44" s="1">
        <v>738</v>
      </c>
      <c r="F44" s="10">
        <v>1.93</v>
      </c>
      <c r="G44" s="1" t="s">
        <v>12</v>
      </c>
    </row>
    <row r="45" spans="1:7" x14ac:dyDescent="0.25">
      <c r="A45" s="6">
        <v>402743.16</v>
      </c>
      <c r="B45" s="7">
        <v>6676090.5949999997</v>
      </c>
      <c r="C45" s="1">
        <v>2667</v>
      </c>
      <c r="D45" s="10">
        <v>4.93</v>
      </c>
      <c r="E45" s="1">
        <v>709</v>
      </c>
      <c r="F45" s="10">
        <v>2.61</v>
      </c>
      <c r="G45" s="1" t="s">
        <v>12</v>
      </c>
    </row>
    <row r="46" spans="1:7" x14ac:dyDescent="0.25">
      <c r="A46" s="6">
        <v>401961.45500000002</v>
      </c>
      <c r="B46" s="7">
        <v>6680404.8449999997</v>
      </c>
      <c r="C46" s="1">
        <v>2680</v>
      </c>
      <c r="D46" s="10">
        <v>4.37</v>
      </c>
      <c r="E46" s="1">
        <v>722</v>
      </c>
      <c r="F46" s="10">
        <v>2.2599999999999998</v>
      </c>
      <c r="G46" s="1" t="s">
        <v>7</v>
      </c>
    </row>
    <row r="47" spans="1:7" x14ac:dyDescent="0.25">
      <c r="A47" s="6">
        <v>399364.49200000003</v>
      </c>
      <c r="B47" s="7">
        <v>6682160.1200000001</v>
      </c>
      <c r="C47" s="1">
        <v>2731</v>
      </c>
      <c r="D47" s="10">
        <v>2.94</v>
      </c>
      <c r="E47" s="1">
        <v>735</v>
      </c>
      <c r="F47" s="10">
        <v>1.46</v>
      </c>
      <c r="G47" s="1" t="s">
        <v>7</v>
      </c>
    </row>
    <row r="48" spans="1:7" x14ac:dyDescent="0.25">
      <c r="A48" s="6">
        <v>397874.11</v>
      </c>
      <c r="B48" s="7">
        <v>6677465.9960000003</v>
      </c>
      <c r="C48" s="1">
        <v>2880</v>
      </c>
      <c r="D48" s="10">
        <v>2.4900000000000002</v>
      </c>
      <c r="E48" s="1">
        <v>739</v>
      </c>
      <c r="F48" s="10">
        <v>1.17</v>
      </c>
      <c r="G48" s="1" t="s">
        <v>10</v>
      </c>
    </row>
    <row r="49" spans="1:7" x14ac:dyDescent="0.25">
      <c r="A49" s="6">
        <v>398329.93599999999</v>
      </c>
      <c r="B49" s="7">
        <v>6675334.8629999999</v>
      </c>
      <c r="C49" s="1">
        <v>2887</v>
      </c>
      <c r="D49" s="10">
        <v>2.62</v>
      </c>
      <c r="E49" s="1">
        <v>722</v>
      </c>
      <c r="F49" s="10">
        <v>1.26</v>
      </c>
      <c r="G49" s="1" t="s">
        <v>6</v>
      </c>
    </row>
    <row r="50" spans="1:7" x14ac:dyDescent="0.25">
      <c r="A50" s="6">
        <v>394211.57400000002</v>
      </c>
      <c r="B50" s="7">
        <v>6679344.2089999998</v>
      </c>
      <c r="C50" s="1">
        <v>2713</v>
      </c>
      <c r="D50" s="10">
        <v>3.05</v>
      </c>
      <c r="E50" s="1">
        <v>727</v>
      </c>
      <c r="F50" s="10">
        <v>1.55</v>
      </c>
      <c r="G50" s="1" t="s">
        <v>7</v>
      </c>
    </row>
    <row r="51" spans="1:7" ht="15.75" thickBot="1" x14ac:dyDescent="0.3">
      <c r="A51" s="8">
        <v>392524.35600000003</v>
      </c>
      <c r="B51" s="9">
        <v>6664463.193</v>
      </c>
      <c r="C51" s="2">
        <v>2708</v>
      </c>
      <c r="D51" s="11">
        <v>3.7</v>
      </c>
      <c r="E51" s="2">
        <v>707</v>
      </c>
      <c r="F51" s="11">
        <v>1.93</v>
      </c>
      <c r="G51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/>
  </sheetViews>
  <sheetFormatPr defaultRowHeight="15" x14ac:dyDescent="0.25"/>
  <cols>
    <col min="1" max="1" width="10.5703125" bestFit="1" customWidth="1"/>
    <col min="2" max="2" width="11.5703125" bestFit="1" customWidth="1"/>
    <col min="7" max="7" width="11.28515625" bestFit="1" customWidth="1"/>
  </cols>
  <sheetData>
    <row r="1" spans="1:12" ht="15.75" thickBot="1" x14ac:dyDescent="0.3">
      <c r="A1" s="3" t="s">
        <v>0</v>
      </c>
      <c r="B1" s="4" t="s">
        <v>1</v>
      </c>
      <c r="C1" s="5" t="s">
        <v>2</v>
      </c>
      <c r="D1" s="13" t="s">
        <v>3</v>
      </c>
      <c r="E1" s="19" t="s">
        <v>4</v>
      </c>
      <c r="F1" s="13" t="s">
        <v>9</v>
      </c>
      <c r="G1" s="5" t="s">
        <v>8</v>
      </c>
    </row>
    <row r="2" spans="1:12" x14ac:dyDescent="0.25">
      <c r="A2" s="31">
        <v>380733.033</v>
      </c>
      <c r="B2" s="32">
        <v>6673428.5159999998</v>
      </c>
      <c r="C2" s="12">
        <v>2902</v>
      </c>
      <c r="D2" s="15">
        <v>3.06</v>
      </c>
      <c r="E2" s="20">
        <v>740</v>
      </c>
      <c r="F2" s="15">
        <v>1.42</v>
      </c>
      <c r="G2" s="12" t="s">
        <v>6</v>
      </c>
      <c r="I2">
        <f>IF(OR(C2&lt;C$17,C2&gt;C$18),1,0)</f>
        <v>0</v>
      </c>
      <c r="J2">
        <f t="shared" ref="J2:L2" si="0">IF(OR(D2&lt;D$17,D2&gt;D$18),1,0)</f>
        <v>0</v>
      </c>
      <c r="K2">
        <f t="shared" si="0"/>
        <v>0</v>
      </c>
      <c r="L2">
        <f t="shared" si="0"/>
        <v>0</v>
      </c>
    </row>
    <row r="3" spans="1:12" x14ac:dyDescent="0.25">
      <c r="A3" s="6">
        <v>381317.777</v>
      </c>
      <c r="B3" s="7">
        <v>6678210.5829999996</v>
      </c>
      <c r="C3" s="1">
        <v>2857</v>
      </c>
      <c r="D3" s="16">
        <v>2.35</v>
      </c>
      <c r="E3" s="21">
        <v>750</v>
      </c>
      <c r="F3" s="16">
        <v>1.1000000000000001</v>
      </c>
      <c r="G3" s="1" t="s">
        <v>6</v>
      </c>
      <c r="I3">
        <f t="shared" ref="I3:I11" si="1">IF(OR(C3&lt;C$17,C3&gt;C$18),1,0)</f>
        <v>0</v>
      </c>
      <c r="J3">
        <f t="shared" ref="J3:J11" si="2">IF(OR(D3&lt;D$17,D3&gt;D$18),1,0)</f>
        <v>0</v>
      </c>
      <c r="K3">
        <f t="shared" ref="K3:K11" si="3">IF(OR(E3&lt;E$17,E3&gt;E$18),1,0)</f>
        <v>0</v>
      </c>
      <c r="L3">
        <f t="shared" ref="L3:L11" si="4">IF(OR(F3&lt;F$17,F3&gt;F$18),1,0)</f>
        <v>0</v>
      </c>
    </row>
    <row r="4" spans="1:12" x14ac:dyDescent="0.25">
      <c r="A4" s="6">
        <v>385576.092</v>
      </c>
      <c r="B4" s="7">
        <v>6670397.7640000004</v>
      </c>
      <c r="C4" s="1">
        <v>2932</v>
      </c>
      <c r="D4" s="16">
        <v>2.13</v>
      </c>
      <c r="E4" s="21">
        <v>726</v>
      </c>
      <c r="F4" s="16">
        <v>1</v>
      </c>
      <c r="G4" s="1" t="s">
        <v>6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25">
      <c r="A5" s="6">
        <v>386874.54</v>
      </c>
      <c r="B5" s="7">
        <v>6675912.5369999995</v>
      </c>
      <c r="C5" s="1">
        <v>3092</v>
      </c>
      <c r="D5" s="16">
        <v>2.68</v>
      </c>
      <c r="E5" s="21">
        <v>752</v>
      </c>
      <c r="F5" s="16">
        <v>1.1499999999999999</v>
      </c>
      <c r="G5" s="1" t="s">
        <v>6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25">
      <c r="A6" s="6">
        <v>385296.158</v>
      </c>
      <c r="B6" s="7">
        <v>6680104.8370000003</v>
      </c>
      <c r="C6" s="1">
        <v>2928</v>
      </c>
      <c r="D6" s="16">
        <v>2.6</v>
      </c>
      <c r="E6" s="21">
        <v>726</v>
      </c>
      <c r="F6" s="16">
        <v>1.22</v>
      </c>
      <c r="G6" s="1" t="s">
        <v>6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25">
      <c r="A7" s="6">
        <v>386730.57400000002</v>
      </c>
      <c r="B7" s="7">
        <v>6681439.3109999998</v>
      </c>
      <c r="C7" s="1">
        <v>2811</v>
      </c>
      <c r="D7" s="16">
        <v>1.73</v>
      </c>
      <c r="E7" s="21">
        <v>732</v>
      </c>
      <c r="F7" s="16">
        <v>0.84</v>
      </c>
      <c r="G7" s="1" t="s">
        <v>6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25">
      <c r="A8" s="6">
        <v>390235.16</v>
      </c>
      <c r="B8" s="7">
        <v>6682426.9409999996</v>
      </c>
      <c r="C8" s="1">
        <v>2840</v>
      </c>
      <c r="D8" s="16">
        <v>2.75</v>
      </c>
      <c r="E8" s="21">
        <v>726</v>
      </c>
      <c r="F8" s="16">
        <v>1.33</v>
      </c>
      <c r="G8" s="1" t="s">
        <v>6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25">
      <c r="A9" s="6">
        <v>391658.636</v>
      </c>
      <c r="B9" s="7">
        <v>6673554.5190000003</v>
      </c>
      <c r="C9" s="23">
        <v>2661</v>
      </c>
      <c r="D9" s="16">
        <v>3.72</v>
      </c>
      <c r="E9" s="21">
        <v>710</v>
      </c>
      <c r="F9" s="37">
        <v>1.97</v>
      </c>
      <c r="G9" s="1" t="s">
        <v>6</v>
      </c>
      <c r="I9">
        <f t="shared" si="1"/>
        <v>1</v>
      </c>
      <c r="J9">
        <f t="shared" si="2"/>
        <v>0</v>
      </c>
      <c r="K9">
        <f t="shared" si="3"/>
        <v>0</v>
      </c>
      <c r="L9">
        <f t="shared" si="4"/>
        <v>1</v>
      </c>
    </row>
    <row r="10" spans="1:12" x14ac:dyDescent="0.25">
      <c r="A10" s="6">
        <v>396171.804</v>
      </c>
      <c r="B10" s="7">
        <v>6675318.852</v>
      </c>
      <c r="C10" s="1">
        <v>2905</v>
      </c>
      <c r="D10" s="16">
        <v>2.92</v>
      </c>
      <c r="E10" s="21">
        <v>730</v>
      </c>
      <c r="F10" s="16">
        <v>1.38</v>
      </c>
      <c r="G10" s="1" t="s">
        <v>6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ht="15.75" thickBot="1" x14ac:dyDescent="0.3">
      <c r="A11" s="8">
        <v>398329.93599999999</v>
      </c>
      <c r="B11" s="9">
        <v>6675334.8629999999</v>
      </c>
      <c r="C11" s="2">
        <v>2887</v>
      </c>
      <c r="D11" s="17">
        <v>2.62</v>
      </c>
      <c r="E11" s="22">
        <v>722</v>
      </c>
      <c r="F11" s="17">
        <v>1.26</v>
      </c>
      <c r="G11" s="2" t="s">
        <v>6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25">
      <c r="B12" t="s">
        <v>13</v>
      </c>
      <c r="C12" s="14">
        <f>MIN(C2:C11)</f>
        <v>2661</v>
      </c>
      <c r="D12" s="18">
        <f>MIN(D2:D11)</f>
        <v>1.73</v>
      </c>
      <c r="E12" s="14">
        <f>MIN(E2:E11)</f>
        <v>710</v>
      </c>
      <c r="F12" s="18">
        <f>MIN(F2:F11)</f>
        <v>0.84</v>
      </c>
    </row>
    <row r="13" spans="1:12" x14ac:dyDescent="0.25">
      <c r="B13" t="s">
        <v>14</v>
      </c>
      <c r="C13" s="14">
        <f>MAX(C2:C11)</f>
        <v>3092</v>
      </c>
      <c r="D13" s="18">
        <f>MAX(D2:D11)</f>
        <v>3.72</v>
      </c>
      <c r="E13" s="14">
        <f>MAX(E2:E11)</f>
        <v>752</v>
      </c>
      <c r="F13" s="18">
        <f>MAX(F2:F11)</f>
        <v>1.97</v>
      </c>
    </row>
    <row r="14" spans="1:12" x14ac:dyDescent="0.25">
      <c r="B14" t="s">
        <v>17</v>
      </c>
      <c r="C14" s="14">
        <f>C13-C12</f>
        <v>431</v>
      </c>
      <c r="D14" s="18">
        <f>D13-D12</f>
        <v>1.9900000000000002</v>
      </c>
      <c r="E14" s="14">
        <f>E13-E12</f>
        <v>42</v>
      </c>
      <c r="F14" s="18">
        <f>F13-F12</f>
        <v>1.1299999999999999</v>
      </c>
    </row>
    <row r="15" spans="1:12" x14ac:dyDescent="0.25">
      <c r="B15" s="24" t="s">
        <v>15</v>
      </c>
      <c r="C15" s="25">
        <f>AVERAGE(C2:C11)</f>
        <v>2881.5</v>
      </c>
      <c r="D15" s="26">
        <f>AVERAGE(D2:D11)</f>
        <v>2.6559999999999997</v>
      </c>
      <c r="E15" s="25">
        <f>AVERAGE(E2:E11)</f>
        <v>731.4</v>
      </c>
      <c r="F15" s="26">
        <f>AVERAGE(F2:F11)</f>
        <v>1.2669999999999999</v>
      </c>
    </row>
    <row r="16" spans="1:12" x14ac:dyDescent="0.25">
      <c r="B16" t="s">
        <v>16</v>
      </c>
      <c r="C16" s="14">
        <f>STDEV(C2:C11)</f>
        <v>108.49398344813618</v>
      </c>
      <c r="D16" s="18">
        <f>STDEV(D2:D11)</f>
        <v>0.53816973778415678</v>
      </c>
      <c r="E16" s="14">
        <f>STDEV(E2:E11)</f>
        <v>12.825322174857398</v>
      </c>
      <c r="F16" s="18">
        <f>STDEV(F2:F11)</f>
        <v>0.30401206116424628</v>
      </c>
    </row>
    <row r="17" spans="2:6" x14ac:dyDescent="0.25">
      <c r="B17" t="s">
        <v>18</v>
      </c>
      <c r="C17" s="14">
        <f>C15-2*C16</f>
        <v>2664.5120331037278</v>
      </c>
      <c r="D17" s="18">
        <f>D15-2*D16</f>
        <v>1.5796605244316861</v>
      </c>
      <c r="E17" s="14">
        <f>E15-2*E16</f>
        <v>705.74935565028522</v>
      </c>
      <c r="F17" s="18">
        <f>F15-2*F16</f>
        <v>0.65897587767150734</v>
      </c>
    </row>
    <row r="18" spans="2:6" x14ac:dyDescent="0.25">
      <c r="B18" t="s">
        <v>19</v>
      </c>
      <c r="C18" s="14">
        <f>C15+2*C16</f>
        <v>3098.4879668962722</v>
      </c>
      <c r="D18" s="18">
        <f>D15+2*D16</f>
        <v>3.7323394755683132</v>
      </c>
      <c r="E18" s="14">
        <f>E15+2*E16</f>
        <v>757.05064434971473</v>
      </c>
      <c r="F18" s="18">
        <f>F15+2*F16</f>
        <v>1.8750241223284925</v>
      </c>
    </row>
    <row r="20" spans="2:6" x14ac:dyDescent="0.25">
      <c r="C20" s="34">
        <f>AVERAGE(C10:C11,C2:C8)</f>
        <v>2906</v>
      </c>
      <c r="D20" s="35">
        <f>D15</f>
        <v>2.6559999999999997</v>
      </c>
      <c r="E20" s="34">
        <f>E15</f>
        <v>731.4</v>
      </c>
      <c r="F20" s="35">
        <f>AVERAGE(F10:F11,F2:F8)</f>
        <v>1.1888888888888891</v>
      </c>
    </row>
    <row r="21" spans="2:6" x14ac:dyDescent="0.25">
      <c r="C21" s="14">
        <f>STDEV(C10:C11,C2:C8)</f>
        <v>80.557432928315194</v>
      </c>
      <c r="D21" s="18">
        <f>D16</f>
        <v>0.53816973778415678</v>
      </c>
      <c r="E21" s="14">
        <f>E16</f>
        <v>12.825322174857398</v>
      </c>
      <c r="F21" s="18">
        <f>STDEV(F10:F11,F2:F8)</f>
        <v>0.18797901774163789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10.5703125" bestFit="1" customWidth="1"/>
    <col min="2" max="2" width="11.5703125" bestFit="1" customWidth="1"/>
  </cols>
  <sheetData>
    <row r="1" spans="1:7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7" ht="15.75" thickBot="1" x14ac:dyDescent="0.3">
      <c r="A2" s="27">
        <v>389682.429</v>
      </c>
      <c r="B2" s="28">
        <v>6673870.375</v>
      </c>
      <c r="C2" s="29">
        <v>2804</v>
      </c>
      <c r="D2" s="30">
        <v>3.25</v>
      </c>
      <c r="E2" s="29">
        <v>712</v>
      </c>
      <c r="F2" s="30">
        <v>1.63</v>
      </c>
      <c r="G2" s="29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I2" sqref="I2:L2"/>
    </sheetView>
  </sheetViews>
  <sheetFormatPr defaultRowHeight="15" x14ac:dyDescent="0.25"/>
  <cols>
    <col min="1" max="1" width="10.5703125" bestFit="1" customWidth="1"/>
    <col min="2" max="2" width="11.5703125" bestFit="1" customWidth="1"/>
  </cols>
  <sheetData>
    <row r="1" spans="1:12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12" x14ac:dyDescent="0.25">
      <c r="A2" s="6">
        <v>382162.46899999998</v>
      </c>
      <c r="B2" s="7">
        <v>6669496.1150000002</v>
      </c>
      <c r="C2" s="1">
        <v>2653</v>
      </c>
      <c r="D2" s="10">
        <v>3.07</v>
      </c>
      <c r="E2" s="1">
        <v>724</v>
      </c>
      <c r="F2" s="10">
        <v>1.6</v>
      </c>
      <c r="G2" s="1" t="s">
        <v>5</v>
      </c>
      <c r="I2">
        <f t="shared" ref="I2:I17" si="0">IF(OR(C2&lt;C$23,C2&gt;C$24),1,0)</f>
        <v>0</v>
      </c>
      <c r="J2">
        <f t="shared" ref="J2:J17" si="1">IF(OR(D2&lt;D$23,D2&gt;D$24),1,0)</f>
        <v>0</v>
      </c>
      <c r="K2">
        <f t="shared" ref="K2:K17" si="2">IF(OR(E2&lt;E$23,E2&gt;E$24),1,0)</f>
        <v>0</v>
      </c>
      <c r="L2">
        <f t="shared" ref="L2:L17" si="3">IF(OR(F2&lt;F$23,F2&gt;F$24),1,0)</f>
        <v>0</v>
      </c>
    </row>
    <row r="3" spans="1:12" x14ac:dyDescent="0.25">
      <c r="A3" s="6">
        <v>382357.38299999997</v>
      </c>
      <c r="B3" s="7">
        <v>6671473.3150000004</v>
      </c>
      <c r="C3" s="1">
        <v>2627</v>
      </c>
      <c r="D3" s="10">
        <v>3.38</v>
      </c>
      <c r="E3" s="1">
        <v>739</v>
      </c>
      <c r="F3" s="10">
        <v>1.74</v>
      </c>
      <c r="G3" s="1" t="s">
        <v>5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0</v>
      </c>
    </row>
    <row r="4" spans="1:12" x14ac:dyDescent="0.25">
      <c r="A4" s="6">
        <v>384011.68800000002</v>
      </c>
      <c r="B4" s="7">
        <v>6678162.6140000001</v>
      </c>
      <c r="C4" s="1">
        <v>2654</v>
      </c>
      <c r="D4" s="10">
        <v>3.27</v>
      </c>
      <c r="E4" s="1">
        <v>736</v>
      </c>
      <c r="F4" s="10">
        <v>1.67</v>
      </c>
      <c r="G4" s="1" t="s">
        <v>5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</row>
    <row r="5" spans="1:12" x14ac:dyDescent="0.25">
      <c r="A5" s="6">
        <v>385207.21799999999</v>
      </c>
      <c r="B5" s="7">
        <v>6674737.0060000001</v>
      </c>
      <c r="C5" s="1">
        <v>2624</v>
      </c>
      <c r="D5" s="10">
        <v>2.83</v>
      </c>
      <c r="E5" s="23">
        <v>761</v>
      </c>
      <c r="F5" s="33">
        <v>1.42</v>
      </c>
      <c r="G5" s="1" t="s">
        <v>5</v>
      </c>
      <c r="I5">
        <f t="shared" si="0"/>
        <v>0</v>
      </c>
      <c r="J5">
        <f t="shared" si="1"/>
        <v>0</v>
      </c>
      <c r="K5">
        <f t="shared" si="2"/>
        <v>1</v>
      </c>
      <c r="L5">
        <f t="shared" si="3"/>
        <v>1</v>
      </c>
    </row>
    <row r="6" spans="1:12" x14ac:dyDescent="0.25">
      <c r="A6" s="6">
        <v>385169.24200000003</v>
      </c>
      <c r="B6" s="7">
        <v>6672649.8509999998</v>
      </c>
      <c r="C6" s="1">
        <v>2651</v>
      </c>
      <c r="D6" s="10">
        <v>2.92</v>
      </c>
      <c r="E6" s="1">
        <v>722</v>
      </c>
      <c r="F6" s="10">
        <v>1.53</v>
      </c>
      <c r="G6" s="1" t="s">
        <v>5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</row>
    <row r="7" spans="1:12" x14ac:dyDescent="0.25">
      <c r="A7" s="6">
        <v>387186.42599999998</v>
      </c>
      <c r="B7" s="7">
        <v>6673938.3380000005</v>
      </c>
      <c r="C7" s="1">
        <v>2621</v>
      </c>
      <c r="D7" s="10">
        <v>3.25</v>
      </c>
      <c r="E7" s="1">
        <v>726</v>
      </c>
      <c r="F7" s="10">
        <v>1.71</v>
      </c>
      <c r="G7" s="1" t="s">
        <v>5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 x14ac:dyDescent="0.25">
      <c r="A8" s="6">
        <v>386552.68699999998</v>
      </c>
      <c r="B8" s="7">
        <v>6672799.7960000001</v>
      </c>
      <c r="C8" s="1">
        <v>2667</v>
      </c>
      <c r="D8" s="10">
        <v>3.31</v>
      </c>
      <c r="E8" s="1">
        <v>722</v>
      </c>
      <c r="F8" s="10">
        <v>1.72</v>
      </c>
      <c r="G8" s="1" t="s">
        <v>5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</row>
    <row r="9" spans="1:12" x14ac:dyDescent="0.25">
      <c r="A9" s="6">
        <v>387510.31</v>
      </c>
      <c r="B9" s="7">
        <v>6671878.1730000004</v>
      </c>
      <c r="C9" s="1">
        <v>2670</v>
      </c>
      <c r="D9" s="33">
        <v>2.79</v>
      </c>
      <c r="E9" s="1">
        <v>723</v>
      </c>
      <c r="F9" s="10">
        <v>1.45</v>
      </c>
      <c r="G9" s="1" t="s">
        <v>5</v>
      </c>
      <c r="I9">
        <f t="shared" si="0"/>
        <v>0</v>
      </c>
      <c r="J9">
        <f t="shared" si="1"/>
        <v>1</v>
      </c>
      <c r="K9">
        <f t="shared" si="2"/>
        <v>0</v>
      </c>
      <c r="L9">
        <f t="shared" si="3"/>
        <v>0</v>
      </c>
    </row>
    <row r="10" spans="1:12" x14ac:dyDescent="0.25">
      <c r="A10" s="6">
        <v>388167.99300000002</v>
      </c>
      <c r="B10" s="7">
        <v>6681863.1509999996</v>
      </c>
      <c r="C10" s="1">
        <v>2622</v>
      </c>
      <c r="D10" s="10">
        <v>3.31</v>
      </c>
      <c r="E10" s="1">
        <v>723</v>
      </c>
      <c r="F10" s="10">
        <v>1.75</v>
      </c>
      <c r="G10" s="1" t="s">
        <v>5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 x14ac:dyDescent="0.25">
      <c r="A11" s="6">
        <v>391821.51699999999</v>
      </c>
      <c r="B11" s="7">
        <v>6683721.4340000004</v>
      </c>
      <c r="C11" s="1">
        <v>2624</v>
      </c>
      <c r="D11" s="10">
        <v>3.32</v>
      </c>
      <c r="E11" s="1">
        <v>742</v>
      </c>
      <c r="F11" s="10">
        <v>1.71</v>
      </c>
      <c r="G11" s="1" t="s">
        <v>5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</row>
    <row r="12" spans="1:12" x14ac:dyDescent="0.25">
      <c r="A12" s="6">
        <v>385996.89</v>
      </c>
      <c r="B12" s="7">
        <v>6677057.0700000003</v>
      </c>
      <c r="C12" s="1">
        <v>2642</v>
      </c>
      <c r="D12" s="10">
        <v>3.31</v>
      </c>
      <c r="E12" s="1">
        <v>699</v>
      </c>
      <c r="F12" s="10">
        <v>1.79</v>
      </c>
      <c r="G12" s="1" t="s">
        <v>5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1:12" x14ac:dyDescent="0.25">
      <c r="A13" s="6">
        <v>387868.12599999999</v>
      </c>
      <c r="B13" s="7">
        <v>6678873.3480000002</v>
      </c>
      <c r="C13" s="1">
        <v>2613</v>
      </c>
      <c r="D13" s="10">
        <v>3.23</v>
      </c>
      <c r="E13" s="1">
        <v>718</v>
      </c>
      <c r="F13" s="10">
        <v>1.72</v>
      </c>
      <c r="G13" s="1" t="s">
        <v>5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</row>
    <row r="14" spans="1:12" x14ac:dyDescent="0.25">
      <c r="A14" s="6">
        <v>389447.489</v>
      </c>
      <c r="B14" s="7">
        <v>6679446.1310000001</v>
      </c>
      <c r="C14" s="1">
        <v>2654</v>
      </c>
      <c r="D14" s="10">
        <v>3.08</v>
      </c>
      <c r="E14" s="1">
        <v>713</v>
      </c>
      <c r="F14" s="10">
        <v>1.63</v>
      </c>
      <c r="G14" s="1" t="s">
        <v>5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</row>
    <row r="15" spans="1:12" x14ac:dyDescent="0.25">
      <c r="A15" s="6">
        <v>391538.64899999998</v>
      </c>
      <c r="B15" s="7">
        <v>6679224.2359999996</v>
      </c>
      <c r="C15" s="1">
        <v>2635</v>
      </c>
      <c r="D15" s="10">
        <v>3.16</v>
      </c>
      <c r="E15" s="1">
        <v>709</v>
      </c>
      <c r="F15" s="10">
        <v>1.69</v>
      </c>
      <c r="G15" s="1" t="s">
        <v>5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 x14ac:dyDescent="0.25">
      <c r="A16" s="6">
        <v>395204.18099999998</v>
      </c>
      <c r="B16" s="7">
        <v>6678142.7000000002</v>
      </c>
      <c r="C16" s="1">
        <v>2637</v>
      </c>
      <c r="D16" s="10">
        <v>3.34</v>
      </c>
      <c r="E16" s="1">
        <v>704</v>
      </c>
      <c r="F16" s="10">
        <v>1.8</v>
      </c>
      <c r="G16" s="1" t="s">
        <v>5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</row>
    <row r="17" spans="1:12" ht="15.75" thickBot="1" x14ac:dyDescent="0.3">
      <c r="A17" s="8">
        <v>391663.61</v>
      </c>
      <c r="B17" s="9">
        <v>6676560.3109999998</v>
      </c>
      <c r="C17" s="2">
        <v>2650</v>
      </c>
      <c r="D17" s="11">
        <v>3.29</v>
      </c>
      <c r="E17" s="2">
        <v>717</v>
      </c>
      <c r="F17" s="11">
        <v>1.73</v>
      </c>
      <c r="G17" s="2" t="s">
        <v>5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</row>
    <row r="18" spans="1:12" x14ac:dyDescent="0.25">
      <c r="B18" t="s">
        <v>13</v>
      </c>
      <c r="C18" s="14">
        <f>MIN(C2:C17)</f>
        <v>2613</v>
      </c>
      <c r="D18" s="18">
        <f t="shared" ref="D18:F18" si="4">MIN(D2:D17)</f>
        <v>2.79</v>
      </c>
      <c r="E18" s="14">
        <f t="shared" si="4"/>
        <v>699</v>
      </c>
      <c r="F18" s="18">
        <f t="shared" si="4"/>
        <v>1.42</v>
      </c>
    </row>
    <row r="19" spans="1:12" x14ac:dyDescent="0.25">
      <c r="B19" t="s">
        <v>14</v>
      </c>
      <c r="C19" s="14">
        <f>MAX(C2:C17)</f>
        <v>2670</v>
      </c>
      <c r="D19" s="18">
        <f t="shared" ref="D19:F19" si="5">MAX(D2:D17)</f>
        <v>3.38</v>
      </c>
      <c r="E19" s="14">
        <f t="shared" si="5"/>
        <v>761</v>
      </c>
      <c r="F19" s="18">
        <f t="shared" si="5"/>
        <v>1.8</v>
      </c>
    </row>
    <row r="20" spans="1:12" x14ac:dyDescent="0.25">
      <c r="B20" t="s">
        <v>17</v>
      </c>
      <c r="C20" s="14">
        <f>C19-C18</f>
        <v>57</v>
      </c>
      <c r="D20" s="18">
        <f t="shared" ref="D20:F20" si="6">D19-D18</f>
        <v>0.58999999999999986</v>
      </c>
      <c r="E20" s="14">
        <f t="shared" si="6"/>
        <v>62</v>
      </c>
      <c r="F20" s="18">
        <f t="shared" si="6"/>
        <v>0.38000000000000012</v>
      </c>
    </row>
    <row r="21" spans="1:12" x14ac:dyDescent="0.25">
      <c r="B21" s="24" t="s">
        <v>15</v>
      </c>
      <c r="C21" s="25">
        <f>AVERAGE(C2:C17)</f>
        <v>2640.25</v>
      </c>
      <c r="D21" s="26">
        <f t="shared" ref="D21:F21" si="7">AVERAGE(D2:D17)</f>
        <v>3.1787499999999995</v>
      </c>
      <c r="E21" s="25">
        <f t="shared" si="7"/>
        <v>723.625</v>
      </c>
      <c r="F21" s="26">
        <f t="shared" si="7"/>
        <v>1.66625</v>
      </c>
    </row>
    <row r="22" spans="1:12" x14ac:dyDescent="0.25">
      <c r="B22" t="s">
        <v>16</v>
      </c>
      <c r="C22" s="14">
        <f>STDEV(C2:C17)</f>
        <v>17.403064864174549</v>
      </c>
      <c r="D22" s="18">
        <f t="shared" ref="D22:F22" si="8">STDEV(D2:D17)</f>
        <v>0.18764771958823975</v>
      </c>
      <c r="E22" s="14">
        <f t="shared" si="8"/>
        <v>15.340034767452995</v>
      </c>
      <c r="F22" s="18">
        <f t="shared" si="8"/>
        <v>0.11301179879404924</v>
      </c>
    </row>
    <row r="23" spans="1:12" x14ac:dyDescent="0.25">
      <c r="B23" t="s">
        <v>18</v>
      </c>
      <c r="C23" s="14">
        <f>C21-2*C22</f>
        <v>2605.4438702716511</v>
      </c>
      <c r="D23" s="18">
        <f t="shared" ref="D23:F23" si="9">D21-2*D22</f>
        <v>2.80345456082352</v>
      </c>
      <c r="E23" s="14">
        <f t="shared" si="9"/>
        <v>692.94493046509399</v>
      </c>
      <c r="F23" s="18">
        <f t="shared" si="9"/>
        <v>1.4402264024119016</v>
      </c>
    </row>
    <row r="24" spans="1:12" x14ac:dyDescent="0.25">
      <c r="B24" t="s">
        <v>19</v>
      </c>
      <c r="C24" s="14">
        <f>C21+2*C22</f>
        <v>2675.0561297283489</v>
      </c>
      <c r="D24" s="18">
        <f t="shared" ref="D24:F24" si="10">D21+2*D22</f>
        <v>3.5540454391764791</v>
      </c>
      <c r="E24" s="14">
        <f t="shared" si="10"/>
        <v>754.30506953490601</v>
      </c>
      <c r="F24" s="18">
        <f t="shared" si="10"/>
        <v>1.8922735975880984</v>
      </c>
    </row>
    <row r="26" spans="1:12" x14ac:dyDescent="0.25">
      <c r="C26" s="34">
        <f>C21</f>
        <v>2640.25</v>
      </c>
      <c r="D26" s="35">
        <f>AVERAGE(D10:D17,D2:D8)</f>
        <v>3.2046666666666672</v>
      </c>
      <c r="E26" s="34">
        <f>AVERAGE(E6:E17,E2:E4)</f>
        <v>721.13333333333333</v>
      </c>
      <c r="F26" s="35">
        <f>AVERAGE(F6:F17,F2:F4)</f>
        <v>1.6826666666666668</v>
      </c>
    </row>
    <row r="27" spans="1:12" x14ac:dyDescent="0.25">
      <c r="C27" s="14">
        <f>C22</f>
        <v>17.403064864174549</v>
      </c>
      <c r="D27" s="18">
        <f>STDEV(D10:D17,D2:D8)</f>
        <v>0.16190238093487369</v>
      </c>
      <c r="E27" s="14">
        <f>STDEV(E6:E17,E2:E4)</f>
        <v>12.070428248212162</v>
      </c>
      <c r="F27" s="18">
        <f>STDEV(F6:F17,F2:F4)</f>
        <v>9.5204041530858971E-2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/>
  </sheetViews>
  <sheetFormatPr defaultRowHeight="15" x14ac:dyDescent="0.25"/>
  <cols>
    <col min="1" max="1" width="10.5703125" bestFit="1" customWidth="1"/>
    <col min="2" max="2" width="11.5703125" bestFit="1" customWidth="1"/>
    <col min="7" max="7" width="22.42578125" bestFit="1" customWidth="1"/>
  </cols>
  <sheetData>
    <row r="1" spans="1:12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12" x14ac:dyDescent="0.25">
      <c r="A2" s="6">
        <v>382675.23700000002</v>
      </c>
      <c r="B2" s="7">
        <v>6676182.4100000001</v>
      </c>
      <c r="C2" s="23">
        <v>2966</v>
      </c>
      <c r="D2" s="10">
        <v>2.34</v>
      </c>
      <c r="E2" s="1">
        <v>749</v>
      </c>
      <c r="F2" s="10">
        <v>1.05</v>
      </c>
      <c r="G2" s="1" t="s">
        <v>12</v>
      </c>
      <c r="I2">
        <f>IF(OR(C2&lt;C$19,C2&gt;C$20),1,0)</f>
        <v>1</v>
      </c>
      <c r="J2">
        <f t="shared" ref="J2:L2" si="0">IF(OR(D2&lt;D$19,D2&gt;D$20),1,0)</f>
        <v>0</v>
      </c>
      <c r="K2">
        <f t="shared" si="0"/>
        <v>0</v>
      </c>
      <c r="L2">
        <f t="shared" si="0"/>
        <v>0</v>
      </c>
    </row>
    <row r="3" spans="1:12" x14ac:dyDescent="0.25">
      <c r="A3" s="6">
        <v>380770.99</v>
      </c>
      <c r="B3" s="7">
        <v>6679789.943</v>
      </c>
      <c r="C3" s="1">
        <v>2657</v>
      </c>
      <c r="D3" s="10">
        <v>3.65</v>
      </c>
      <c r="E3" s="1">
        <v>721</v>
      </c>
      <c r="F3" s="10">
        <v>1.91</v>
      </c>
      <c r="G3" s="1" t="s">
        <v>12</v>
      </c>
      <c r="I3">
        <f t="shared" ref="I3:I13" si="1">IF(OR(C3&lt;C$19,C3&gt;C$20),1,0)</f>
        <v>0</v>
      </c>
      <c r="J3">
        <f t="shared" ref="J3:J13" si="2">IF(OR(D3&lt;D$19,D3&gt;D$20),1,0)</f>
        <v>0</v>
      </c>
      <c r="K3">
        <f t="shared" ref="K3:K13" si="3">IF(OR(E3&lt;E$19,E3&gt;E$20),1,0)</f>
        <v>0</v>
      </c>
      <c r="L3">
        <f t="shared" ref="L3:L13" si="4">IF(OR(F3&lt;F$19,F3&gt;F$20),1,0)</f>
        <v>0</v>
      </c>
    </row>
    <row r="4" spans="1:12" x14ac:dyDescent="0.25">
      <c r="A4" s="6">
        <v>380363.14799999999</v>
      </c>
      <c r="B4" s="7">
        <v>6680999.4529999997</v>
      </c>
      <c r="C4" s="1">
        <v>2649</v>
      </c>
      <c r="D4" s="10">
        <v>3.47</v>
      </c>
      <c r="E4" s="1">
        <v>733</v>
      </c>
      <c r="F4" s="10">
        <v>1.79</v>
      </c>
      <c r="G4" s="1" t="s">
        <v>12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25">
      <c r="A5" s="6">
        <v>383830.75599999999</v>
      </c>
      <c r="B5" s="7">
        <v>6679120.227</v>
      </c>
      <c r="C5" s="1">
        <v>2644</v>
      </c>
      <c r="D5" s="10">
        <v>3.64</v>
      </c>
      <c r="E5" s="1">
        <v>724</v>
      </c>
      <c r="F5" s="10">
        <v>1.9</v>
      </c>
      <c r="G5" s="1" t="s">
        <v>12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25">
      <c r="A6" s="6">
        <v>383470.92300000001</v>
      </c>
      <c r="B6" s="7">
        <v>6674042.2800000003</v>
      </c>
      <c r="C6" s="1">
        <v>2685</v>
      </c>
      <c r="D6" s="10">
        <v>2.78</v>
      </c>
      <c r="E6" s="1">
        <v>750</v>
      </c>
      <c r="F6" s="10">
        <v>1.38</v>
      </c>
      <c r="G6" s="1" t="s">
        <v>12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25">
      <c r="A7" s="6">
        <v>386874.54</v>
      </c>
      <c r="B7" s="7">
        <v>6675912.5369999995</v>
      </c>
      <c r="C7" s="1">
        <v>2763</v>
      </c>
      <c r="D7" s="10">
        <v>2.16</v>
      </c>
      <c r="E7" s="1">
        <v>751</v>
      </c>
      <c r="F7" s="10">
        <v>1.04</v>
      </c>
      <c r="G7" s="1" t="s">
        <v>12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25">
      <c r="A8" s="6">
        <v>393267.94400000002</v>
      </c>
      <c r="B8" s="7">
        <v>6681700.2560000001</v>
      </c>
      <c r="C8" s="1">
        <v>2701</v>
      </c>
      <c r="D8" s="10">
        <v>3.17</v>
      </c>
      <c r="E8" s="1">
        <v>730</v>
      </c>
      <c r="F8" s="10">
        <v>1.61</v>
      </c>
      <c r="G8" s="1" t="s">
        <v>12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x14ac:dyDescent="0.25">
      <c r="A9" s="6">
        <v>399030.63500000001</v>
      </c>
      <c r="B9" s="7">
        <v>6679979.9919999996</v>
      </c>
      <c r="C9" s="1">
        <v>2643</v>
      </c>
      <c r="D9" s="10">
        <v>3.04</v>
      </c>
      <c r="E9" s="1">
        <v>715</v>
      </c>
      <c r="F9" s="10">
        <v>1.61</v>
      </c>
      <c r="G9" s="1" t="s">
        <v>12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x14ac:dyDescent="0.25">
      <c r="A10" s="6">
        <v>392756.21299999999</v>
      </c>
      <c r="B10" s="7">
        <v>6671317.4289999995</v>
      </c>
      <c r="C10" s="1">
        <v>2689</v>
      </c>
      <c r="D10" s="10">
        <v>3.76</v>
      </c>
      <c r="E10" s="1">
        <v>720</v>
      </c>
      <c r="F10" s="10">
        <v>1.94</v>
      </c>
      <c r="G10" s="1" t="s">
        <v>12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25">
      <c r="A11" s="6">
        <v>394478.48</v>
      </c>
      <c r="B11" s="7">
        <v>6676173.4910000004</v>
      </c>
      <c r="C11" s="1">
        <v>2649</v>
      </c>
      <c r="D11" s="10">
        <v>3.07</v>
      </c>
      <c r="E11" s="1">
        <v>734</v>
      </c>
      <c r="F11" s="10">
        <v>1.58</v>
      </c>
      <c r="G11" s="1" t="s">
        <v>12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x14ac:dyDescent="0.25">
      <c r="A12" s="6">
        <v>391741.62599999999</v>
      </c>
      <c r="B12" s="7">
        <v>6670759.6430000002</v>
      </c>
      <c r="C12" s="1">
        <v>2674</v>
      </c>
      <c r="D12" s="10">
        <v>3.81</v>
      </c>
      <c r="E12" s="1">
        <v>738</v>
      </c>
      <c r="F12" s="10">
        <v>1.93</v>
      </c>
      <c r="G12" s="1" t="s">
        <v>12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</row>
    <row r="13" spans="1:12" ht="15.75" thickBot="1" x14ac:dyDescent="0.3">
      <c r="A13" s="8">
        <v>402743.16</v>
      </c>
      <c r="B13" s="9">
        <v>6676090.5949999997</v>
      </c>
      <c r="C13" s="2">
        <v>2667</v>
      </c>
      <c r="D13" s="36">
        <v>4.93</v>
      </c>
      <c r="E13" s="2">
        <v>709</v>
      </c>
      <c r="F13" s="36">
        <v>2.61</v>
      </c>
      <c r="G13" s="2" t="s">
        <v>12</v>
      </c>
      <c r="I13">
        <f t="shared" si="1"/>
        <v>0</v>
      </c>
      <c r="J13">
        <f t="shared" si="2"/>
        <v>1</v>
      </c>
      <c r="K13">
        <f t="shared" si="3"/>
        <v>0</v>
      </c>
      <c r="L13">
        <f t="shared" si="4"/>
        <v>1</v>
      </c>
    </row>
    <row r="14" spans="1:12" x14ac:dyDescent="0.25">
      <c r="B14" t="s">
        <v>13</v>
      </c>
      <c r="C14" s="14">
        <f>MIN(C2:C13)</f>
        <v>2643</v>
      </c>
      <c r="D14" s="18">
        <f t="shared" ref="D14:F14" si="5">MIN(D2:D13)</f>
        <v>2.16</v>
      </c>
      <c r="E14" s="14">
        <f t="shared" si="5"/>
        <v>709</v>
      </c>
      <c r="F14" s="18">
        <f t="shared" si="5"/>
        <v>1.04</v>
      </c>
    </row>
    <row r="15" spans="1:12" x14ac:dyDescent="0.25">
      <c r="B15" t="s">
        <v>14</v>
      </c>
      <c r="C15" s="14">
        <f>MAX(C2:C13)</f>
        <v>2966</v>
      </c>
      <c r="D15" s="18">
        <f t="shared" ref="D15:F15" si="6">MAX(D2:D13)</f>
        <v>4.93</v>
      </c>
      <c r="E15" s="14">
        <f t="shared" si="6"/>
        <v>751</v>
      </c>
      <c r="F15" s="18">
        <f t="shared" si="6"/>
        <v>2.61</v>
      </c>
    </row>
    <row r="16" spans="1:12" x14ac:dyDescent="0.25">
      <c r="B16" t="s">
        <v>17</v>
      </c>
      <c r="C16" s="14">
        <f>C15-C14</f>
        <v>323</v>
      </c>
      <c r="D16" s="18">
        <f t="shared" ref="D16:F16" si="7">D15-D14</f>
        <v>2.7699999999999996</v>
      </c>
      <c r="E16" s="14">
        <f t="shared" si="7"/>
        <v>42</v>
      </c>
      <c r="F16" s="18">
        <f t="shared" si="7"/>
        <v>1.5699999999999998</v>
      </c>
    </row>
    <row r="17" spans="2:6" x14ac:dyDescent="0.25">
      <c r="B17" s="24" t="s">
        <v>15</v>
      </c>
      <c r="C17" s="25">
        <f>AVERAGE(C2:C13)</f>
        <v>2698.9166666666665</v>
      </c>
      <c r="D17" s="26">
        <f t="shared" ref="D17:F17" si="8">AVERAGE(D2:D13)</f>
        <v>3.3183333333333334</v>
      </c>
      <c r="E17" s="25">
        <f t="shared" si="8"/>
        <v>731.16666666666663</v>
      </c>
      <c r="F17" s="26">
        <f t="shared" si="8"/>
        <v>1.6958333333333331</v>
      </c>
    </row>
    <row r="18" spans="2:6" x14ac:dyDescent="0.25">
      <c r="B18" t="s">
        <v>16</v>
      </c>
      <c r="C18" s="14">
        <f>STDEV(C2:C13)</f>
        <v>90.583420451018867</v>
      </c>
      <c r="D18" s="18">
        <f t="shared" ref="D18:F18" si="9">STDEV(D2:D13)</f>
        <v>0.73981365385091391</v>
      </c>
      <c r="E18" s="14">
        <f t="shared" si="9"/>
        <v>14.005410210040804</v>
      </c>
      <c r="F18" s="18">
        <f t="shared" si="9"/>
        <v>0.42870753610725459</v>
      </c>
    </row>
    <row r="19" spans="2:6" x14ac:dyDescent="0.25">
      <c r="B19" t="s">
        <v>18</v>
      </c>
      <c r="C19" s="14">
        <f>C17-2*C18</f>
        <v>2517.7498257646289</v>
      </c>
      <c r="D19" s="18">
        <f t="shared" ref="D19:F19" si="10">D17-2*D18</f>
        <v>1.8387060256315055</v>
      </c>
      <c r="E19" s="14">
        <f t="shared" si="10"/>
        <v>703.15584624658504</v>
      </c>
      <c r="F19" s="18">
        <f t="shared" si="10"/>
        <v>0.83841826111882389</v>
      </c>
    </row>
    <row r="20" spans="2:6" x14ac:dyDescent="0.25">
      <c r="B20" t="s">
        <v>19</v>
      </c>
      <c r="C20" s="14">
        <f>C17+2*C18</f>
        <v>2880.0835075687041</v>
      </c>
      <c r="D20" s="18">
        <f t="shared" ref="D20:F20" si="11">D17+2*D18</f>
        <v>4.7979606410351607</v>
      </c>
      <c r="E20" s="14">
        <f t="shared" si="11"/>
        <v>759.17748708674822</v>
      </c>
      <c r="F20" s="18">
        <f t="shared" si="11"/>
        <v>2.5532484055478424</v>
      </c>
    </row>
    <row r="22" spans="2:6" x14ac:dyDescent="0.25">
      <c r="C22" s="34">
        <f>AVERAGE(C3:C13)</f>
        <v>2674.6363636363635</v>
      </c>
      <c r="D22" s="35">
        <f>AVERAGE(D2:D12)</f>
        <v>3.1718181818181819</v>
      </c>
      <c r="E22" s="34">
        <f>E17</f>
        <v>731.16666666666663</v>
      </c>
      <c r="F22" s="35">
        <f>AVERAGE(F2:F12)</f>
        <v>1.6127272727272726</v>
      </c>
    </row>
    <row r="23" spans="2:6" x14ac:dyDescent="0.25">
      <c r="C23" s="14">
        <f>STDEV(C3:C13)</f>
        <v>35.271157415862412</v>
      </c>
      <c r="D23" s="18">
        <f>STDEV(D2:D12)</f>
        <v>0.56453198637133051</v>
      </c>
      <c r="E23" s="14">
        <f>E18</f>
        <v>14.005410210040804</v>
      </c>
      <c r="F23" s="18">
        <f>STDEV(F2:F12)</f>
        <v>0.33316935360536853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/>
  </sheetViews>
  <sheetFormatPr defaultRowHeight="15" x14ac:dyDescent="0.25"/>
  <cols>
    <col min="1" max="1" width="10.5703125" bestFit="1" customWidth="1"/>
    <col min="2" max="2" width="11.5703125" bestFit="1" customWidth="1"/>
    <col min="7" max="7" width="11.7109375" bestFit="1" customWidth="1"/>
  </cols>
  <sheetData>
    <row r="1" spans="1:12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12" x14ac:dyDescent="0.25">
      <c r="A2" s="6">
        <v>381940.53499999997</v>
      </c>
      <c r="B2" s="7">
        <v>6676020.4720000001</v>
      </c>
      <c r="C2" s="1">
        <v>2699</v>
      </c>
      <c r="D2" s="10">
        <v>3.37</v>
      </c>
      <c r="E2" s="1">
        <v>732</v>
      </c>
      <c r="F2" s="10">
        <v>1.71</v>
      </c>
      <c r="G2" s="1" t="s">
        <v>7</v>
      </c>
      <c r="I2">
        <f>IF(OR(C2&lt;C$16,C2&gt;C$17),1,0)</f>
        <v>0</v>
      </c>
      <c r="J2">
        <f t="shared" ref="J2:L2" si="0">IF(OR(D2&lt;D$16,D2&gt;D$17),1,0)</f>
        <v>0</v>
      </c>
      <c r="K2">
        <f t="shared" si="0"/>
        <v>0</v>
      </c>
      <c r="L2">
        <f t="shared" si="0"/>
        <v>0</v>
      </c>
    </row>
    <row r="3" spans="1:12" x14ac:dyDescent="0.25">
      <c r="A3" s="6">
        <v>384024.70799999998</v>
      </c>
      <c r="B3" s="7">
        <v>6671661.2460000003</v>
      </c>
      <c r="C3" s="23">
        <v>3032</v>
      </c>
      <c r="D3" s="10">
        <v>2.69</v>
      </c>
      <c r="E3" s="1">
        <v>708</v>
      </c>
      <c r="F3" s="10">
        <v>1.25</v>
      </c>
      <c r="G3" s="1" t="s">
        <v>7</v>
      </c>
      <c r="I3">
        <f t="shared" ref="I3:I10" si="1">IF(OR(C3&lt;C$16,C3&gt;C$17),1,0)</f>
        <v>1</v>
      </c>
      <c r="J3">
        <f t="shared" ref="J3:J10" si="2">IF(OR(D3&lt;D$16,D3&gt;D$17),1,0)</f>
        <v>0</v>
      </c>
      <c r="K3">
        <f t="shared" ref="K3:K10" si="3">IF(OR(E3&lt;E$16,E3&gt;E$17),1,0)</f>
        <v>0</v>
      </c>
      <c r="L3">
        <f t="shared" ref="L3:L10" si="4">IF(OR(F3&lt;F$16,F3&gt;F$17),1,0)</f>
        <v>0</v>
      </c>
    </row>
    <row r="4" spans="1:12" x14ac:dyDescent="0.25">
      <c r="A4" s="6">
        <v>387340.34499999997</v>
      </c>
      <c r="B4" s="7">
        <v>6677592.8590000002</v>
      </c>
      <c r="C4" s="1">
        <v>2768</v>
      </c>
      <c r="D4" s="10">
        <v>2.44</v>
      </c>
      <c r="E4" s="1">
        <v>726</v>
      </c>
      <c r="F4" s="10">
        <v>1.21</v>
      </c>
      <c r="G4" s="1" t="s">
        <v>7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x14ac:dyDescent="0.25">
      <c r="A5" s="6">
        <v>389454.48100000003</v>
      </c>
      <c r="B5" s="7">
        <v>6680620.659</v>
      </c>
      <c r="C5" s="1">
        <v>2685</v>
      </c>
      <c r="D5" s="10">
        <v>2.69</v>
      </c>
      <c r="E5" s="1">
        <v>729</v>
      </c>
      <c r="F5" s="10">
        <v>1.37</v>
      </c>
      <c r="G5" s="1" t="s">
        <v>7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x14ac:dyDescent="0.25">
      <c r="A6" s="6">
        <v>392758.16200000001</v>
      </c>
      <c r="B6" s="7">
        <v>6678458.5530000003</v>
      </c>
      <c r="C6" s="1">
        <v>2672</v>
      </c>
      <c r="D6" s="10">
        <v>3.37</v>
      </c>
      <c r="E6" s="1">
        <v>705</v>
      </c>
      <c r="F6" s="10">
        <v>1.79</v>
      </c>
      <c r="G6" s="1" t="s">
        <v>7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x14ac:dyDescent="0.25">
      <c r="A7" s="6">
        <v>391759.58299999998</v>
      </c>
      <c r="B7" s="7">
        <v>6675045.9210000001</v>
      </c>
      <c r="C7" s="1">
        <v>2705</v>
      </c>
      <c r="D7" s="10">
        <v>2.37</v>
      </c>
      <c r="E7" s="1">
        <v>737</v>
      </c>
      <c r="F7" s="10">
        <v>1.19</v>
      </c>
      <c r="G7" s="1" t="s">
        <v>7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x14ac:dyDescent="0.25">
      <c r="A8" s="6">
        <v>401961.45500000002</v>
      </c>
      <c r="B8" s="7">
        <v>6680404.8449999997</v>
      </c>
      <c r="C8" s="1">
        <v>2680</v>
      </c>
      <c r="D8" s="33">
        <v>4.37</v>
      </c>
      <c r="E8" s="1">
        <v>722</v>
      </c>
      <c r="F8" s="33">
        <v>2.2599999999999998</v>
      </c>
      <c r="G8" s="1" t="s">
        <v>7</v>
      </c>
      <c r="I8">
        <f t="shared" si="1"/>
        <v>0</v>
      </c>
      <c r="J8">
        <f t="shared" si="2"/>
        <v>1</v>
      </c>
      <c r="K8">
        <f t="shared" si="3"/>
        <v>0</v>
      </c>
      <c r="L8">
        <f t="shared" si="4"/>
        <v>1</v>
      </c>
    </row>
    <row r="9" spans="1:12" x14ac:dyDescent="0.25">
      <c r="A9" s="6">
        <v>399364.49200000003</v>
      </c>
      <c r="B9" s="7">
        <v>6682160.1200000001</v>
      </c>
      <c r="C9" s="1">
        <v>2731</v>
      </c>
      <c r="D9" s="10">
        <v>2.94</v>
      </c>
      <c r="E9" s="1">
        <v>735</v>
      </c>
      <c r="F9" s="10">
        <v>1.46</v>
      </c>
      <c r="G9" s="1" t="s">
        <v>7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ht="15.75" thickBot="1" x14ac:dyDescent="0.3">
      <c r="A10" s="8">
        <v>394211.57400000002</v>
      </c>
      <c r="B10" s="9">
        <v>6679344.2089999998</v>
      </c>
      <c r="C10" s="2">
        <v>2713</v>
      </c>
      <c r="D10" s="11">
        <v>3.05</v>
      </c>
      <c r="E10" s="2">
        <v>727</v>
      </c>
      <c r="F10" s="11">
        <v>1.55</v>
      </c>
      <c r="G10" s="2" t="s">
        <v>7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x14ac:dyDescent="0.25">
      <c r="B11" t="s">
        <v>13</v>
      </c>
      <c r="C11" s="14">
        <f>MIN(C2:C10)</f>
        <v>2672</v>
      </c>
      <c r="D11" s="18">
        <f t="shared" ref="D11:F11" si="5">MIN(D2:D10)</f>
        <v>2.37</v>
      </c>
      <c r="E11" s="14">
        <f t="shared" si="5"/>
        <v>705</v>
      </c>
      <c r="F11" s="18">
        <f t="shared" si="5"/>
        <v>1.19</v>
      </c>
    </row>
    <row r="12" spans="1:12" x14ac:dyDescent="0.25">
      <c r="B12" t="s">
        <v>14</v>
      </c>
      <c r="C12" s="14">
        <f>MAX(C2:C10)</f>
        <v>3032</v>
      </c>
      <c r="D12" s="18">
        <f t="shared" ref="D12:F12" si="6">MAX(D2:D10)</f>
        <v>4.37</v>
      </c>
      <c r="E12" s="14">
        <f t="shared" si="6"/>
        <v>737</v>
      </c>
      <c r="F12" s="18">
        <f t="shared" si="6"/>
        <v>2.2599999999999998</v>
      </c>
    </row>
    <row r="13" spans="1:12" x14ac:dyDescent="0.25">
      <c r="B13" t="s">
        <v>17</v>
      </c>
      <c r="C13" s="14">
        <f>C12-C11</f>
        <v>360</v>
      </c>
      <c r="D13" s="18">
        <f t="shared" ref="D13:F13" si="7">D12-D11</f>
        <v>2</v>
      </c>
      <c r="E13" s="14">
        <f t="shared" si="7"/>
        <v>32</v>
      </c>
      <c r="F13" s="18">
        <f t="shared" si="7"/>
        <v>1.0699999999999998</v>
      </c>
    </row>
    <row r="14" spans="1:12" x14ac:dyDescent="0.25">
      <c r="B14" s="24" t="s">
        <v>15</v>
      </c>
      <c r="C14" s="25">
        <f>AVERAGE(C2:C10)</f>
        <v>2742.7777777777778</v>
      </c>
      <c r="D14" s="26">
        <f t="shared" ref="D14:F14" si="8">AVERAGE(D2:D10)</f>
        <v>3.0322222222222224</v>
      </c>
      <c r="E14" s="25">
        <f t="shared" si="8"/>
        <v>724.55555555555554</v>
      </c>
      <c r="F14" s="26">
        <f t="shared" si="8"/>
        <v>1.5322222222222222</v>
      </c>
    </row>
    <row r="15" spans="1:12" x14ac:dyDescent="0.25">
      <c r="B15" t="s">
        <v>16</v>
      </c>
      <c r="C15" s="14">
        <f>STDEV(C2:C10)</f>
        <v>112.32962407328017</v>
      </c>
      <c r="D15" s="18">
        <f t="shared" ref="D15:F15" si="9">STDEV(D2:D10)</f>
        <v>0.61747019721152818</v>
      </c>
      <c r="E15" s="14">
        <f t="shared" si="9"/>
        <v>11.237338554025049</v>
      </c>
      <c r="F15" s="18">
        <f t="shared" si="9"/>
        <v>0.34643822601503499</v>
      </c>
    </row>
    <row r="16" spans="1:12" x14ac:dyDescent="0.25">
      <c r="B16" t="s">
        <v>18</v>
      </c>
      <c r="C16" s="14">
        <f>C14-2*C15</f>
        <v>2518.1185296312174</v>
      </c>
      <c r="D16" s="18">
        <f t="shared" ref="D16:F16" si="10">D14-2*D15</f>
        <v>1.797281827799166</v>
      </c>
      <c r="E16" s="14">
        <f t="shared" si="10"/>
        <v>702.08087844750548</v>
      </c>
      <c r="F16" s="18">
        <f t="shared" si="10"/>
        <v>0.83934577019215217</v>
      </c>
    </row>
    <row r="17" spans="2:6" x14ac:dyDescent="0.25">
      <c r="B17" t="s">
        <v>19</v>
      </c>
      <c r="C17" s="14">
        <f>C14+2*C15</f>
        <v>2967.4370259243383</v>
      </c>
      <c r="D17" s="18">
        <f t="shared" ref="D17:F17" si="11">D14+2*D15</f>
        <v>4.2671626166452787</v>
      </c>
      <c r="E17" s="14">
        <f t="shared" si="11"/>
        <v>747.0302326636056</v>
      </c>
      <c r="F17" s="18">
        <f t="shared" si="11"/>
        <v>2.2250986742522922</v>
      </c>
    </row>
    <row r="19" spans="2:6" x14ac:dyDescent="0.25">
      <c r="C19" s="34">
        <f>AVERAGE(C4:C10,C2)</f>
        <v>2706.625</v>
      </c>
      <c r="D19" s="35">
        <f>AVERAGE(D9:D10,D2:D7)</f>
        <v>2.8650000000000002</v>
      </c>
      <c r="E19" s="34">
        <f>E14</f>
        <v>724.55555555555554</v>
      </c>
      <c r="F19" s="35">
        <f>AVERAGE(F9:F10,F2:F7)</f>
        <v>1.4412499999999999</v>
      </c>
    </row>
    <row r="20" spans="2:6" x14ac:dyDescent="0.25">
      <c r="C20" s="14">
        <f>STDEV(C4:C10,C2)</f>
        <v>31.254428257677112</v>
      </c>
      <c r="D20" s="18">
        <f>STDEV(D9:D10,D2:D7)</f>
        <v>0.38485618835389102</v>
      </c>
      <c r="E20" s="14">
        <f>E15</f>
        <v>11.237338554025049</v>
      </c>
      <c r="F20" s="18">
        <f>STDEV(F9:F10,F2:F7)</f>
        <v>0.22812512230916476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0.5703125" bestFit="1" customWidth="1"/>
    <col min="2" max="2" width="11.5703125" bestFit="1" customWidth="1"/>
    <col min="7" max="7" width="22.5703125" bestFit="1" customWidth="1"/>
  </cols>
  <sheetData>
    <row r="1" spans="1:7" ht="15.7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8</v>
      </c>
    </row>
    <row r="2" spans="1:7" x14ac:dyDescent="0.25">
      <c r="A2" s="6">
        <v>397874.11</v>
      </c>
      <c r="B2" s="7">
        <v>6677465.9960000003</v>
      </c>
      <c r="C2" s="1">
        <v>2880</v>
      </c>
      <c r="D2" s="10">
        <v>2.4900000000000002</v>
      </c>
      <c r="E2" s="1">
        <v>739</v>
      </c>
      <c r="F2" s="10">
        <v>1.17</v>
      </c>
      <c r="G2" s="1" t="s">
        <v>10</v>
      </c>
    </row>
    <row r="3" spans="1:7" ht="15.75" thickBot="1" x14ac:dyDescent="0.3">
      <c r="A3" s="8">
        <v>392524.35600000003</v>
      </c>
      <c r="B3" s="9">
        <v>6664463.193</v>
      </c>
      <c r="C3" s="2">
        <v>2708</v>
      </c>
      <c r="D3" s="11">
        <v>3.7</v>
      </c>
      <c r="E3" s="2">
        <v>707</v>
      </c>
      <c r="F3" s="11">
        <v>1.93</v>
      </c>
      <c r="G3" s="2" t="s">
        <v>10</v>
      </c>
    </row>
    <row r="4" spans="1:7" x14ac:dyDescent="0.25">
      <c r="B4" t="s">
        <v>13</v>
      </c>
      <c r="C4" s="14">
        <f>MIN(C2:C3)</f>
        <v>2708</v>
      </c>
      <c r="D4" s="18">
        <f t="shared" ref="D4:F4" si="0">MIN(D2:D3)</f>
        <v>2.4900000000000002</v>
      </c>
      <c r="E4" s="14">
        <f t="shared" si="0"/>
        <v>707</v>
      </c>
      <c r="F4" s="18">
        <f t="shared" si="0"/>
        <v>1.17</v>
      </c>
    </row>
    <row r="5" spans="1:7" x14ac:dyDescent="0.25">
      <c r="B5" t="s">
        <v>14</v>
      </c>
      <c r="C5" s="14">
        <f>MAX(C2:C3)</f>
        <v>2880</v>
      </c>
      <c r="D5" s="18">
        <f t="shared" ref="D5:F5" si="1">MAX(D2:D3)</f>
        <v>3.7</v>
      </c>
      <c r="E5" s="14">
        <f t="shared" si="1"/>
        <v>739</v>
      </c>
      <c r="F5" s="18">
        <f t="shared" si="1"/>
        <v>1.93</v>
      </c>
    </row>
    <row r="6" spans="1:7" x14ac:dyDescent="0.25">
      <c r="B6" t="s">
        <v>17</v>
      </c>
      <c r="C6" s="14">
        <f>C5-C4</f>
        <v>172</v>
      </c>
      <c r="D6" s="18">
        <f t="shared" ref="D6:F6" si="2">D5-D4</f>
        <v>1.21</v>
      </c>
      <c r="E6" s="14">
        <f t="shared" si="2"/>
        <v>32</v>
      </c>
      <c r="F6" s="18">
        <f t="shared" si="2"/>
        <v>0.76</v>
      </c>
    </row>
    <row r="7" spans="1:7" x14ac:dyDescent="0.25">
      <c r="B7" s="24" t="s">
        <v>15</v>
      </c>
      <c r="C7" s="25">
        <f>AVERAGE(C2:C3)</f>
        <v>2794</v>
      </c>
      <c r="D7" s="26">
        <f t="shared" ref="D7:F7" si="3">AVERAGE(D2:D3)</f>
        <v>3.0950000000000002</v>
      </c>
      <c r="E7" s="25">
        <f t="shared" si="3"/>
        <v>723</v>
      </c>
      <c r="F7" s="26">
        <f t="shared" si="3"/>
        <v>1.5499999999999998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Amfiboliitti</vt:lpstr>
      <vt:lpstr>Gabro</vt:lpstr>
      <vt:lpstr>Graniitti</vt:lpstr>
      <vt:lpstr>Grano- ja kvartsidioriitti</vt:lpstr>
      <vt:lpstr>Kiillegneissi</vt:lpstr>
      <vt:lpstr>Kvartsi-maasälpägneissi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2018-05-28T12:23:01Z</dcterms:created>
  <dcterms:modified xsi:type="dcterms:W3CDTF">2018-11-02T11:44:48Z</dcterms:modified>
</cp:coreProperties>
</file>