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Work\Helsingin_Geoenergiapotentiaali\Geothermal_Potential_3\Cooling_Included\"/>
    </mc:Choice>
  </mc:AlternateContent>
  <bookViews>
    <workbookView xWindow="0" yWindow="0" windowWidth="28800" windowHeight="12435" activeTab="1"/>
  </bookViews>
  <sheets>
    <sheet name="Heat" sheetId="1" r:id="rId1"/>
    <sheet name="Time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8" i="2" l="1"/>
  <c r="E27" i="2"/>
  <c r="E26" i="2"/>
  <c r="E25" i="2"/>
  <c r="E24" i="2"/>
  <c r="E18" i="2"/>
  <c r="E17" i="2"/>
  <c r="E16" i="2"/>
  <c r="E15" i="2"/>
  <c r="E14" i="2"/>
  <c r="E7" i="2"/>
  <c r="E6" i="2"/>
  <c r="E5" i="2"/>
  <c r="E4" i="2"/>
  <c r="E8" i="2"/>
  <c r="C28" i="2" l="1"/>
  <c r="C27" i="2"/>
  <c r="C26" i="2"/>
  <c r="C25" i="2"/>
  <c r="C18" i="2"/>
  <c r="C17" i="2"/>
  <c r="C16" i="2"/>
  <c r="C15" i="2"/>
  <c r="C8" i="2"/>
  <c r="C7" i="2"/>
  <c r="C6" i="2"/>
  <c r="B28" i="2"/>
  <c r="B27" i="2"/>
  <c r="B26" i="2"/>
  <c r="B25" i="2"/>
  <c r="B18" i="2"/>
  <c r="B17" i="2"/>
  <c r="B16" i="2"/>
  <c r="B15" i="2"/>
  <c r="C5" i="2"/>
  <c r="B8" i="2"/>
  <c r="B7" i="2"/>
  <c r="B6" i="2"/>
  <c r="B5" i="2"/>
  <c r="B28" i="1"/>
  <c r="B27" i="1"/>
  <c r="B26" i="1"/>
  <c r="B25" i="1"/>
  <c r="B24" i="1"/>
  <c r="D27" i="1" s="1"/>
  <c r="B18" i="1"/>
  <c r="B17" i="1"/>
  <c r="B16" i="1"/>
  <c r="B15" i="1"/>
  <c r="B14" i="1"/>
  <c r="B8" i="1"/>
  <c r="B7" i="1"/>
  <c r="B6" i="1"/>
  <c r="B5" i="1"/>
  <c r="B4" i="1"/>
  <c r="D8" i="1" s="1"/>
  <c r="C28" i="1"/>
  <c r="C18" i="1"/>
  <c r="C8" i="1"/>
  <c r="C27" i="1"/>
  <c r="C17" i="1"/>
  <c r="D7" i="1"/>
  <c r="C7" i="1"/>
  <c r="C26" i="1"/>
  <c r="C25" i="1"/>
  <c r="C16" i="1"/>
  <c r="C15" i="1"/>
  <c r="D6" i="1"/>
  <c r="E6" i="1" s="1"/>
  <c r="D5" i="1"/>
  <c r="C6" i="1"/>
  <c r="C5" i="1"/>
  <c r="E5" i="1" s="1"/>
  <c r="D26" i="1" l="1"/>
  <c r="E26" i="1" s="1"/>
  <c r="D25" i="1"/>
  <c r="E25" i="1" s="1"/>
  <c r="D28" i="1"/>
  <c r="D17" i="1"/>
  <c r="E17" i="1" s="1"/>
  <c r="D16" i="1"/>
  <c r="D18" i="1"/>
  <c r="E18" i="1" s="1"/>
  <c r="D15" i="1"/>
  <c r="E15" i="1" s="1"/>
  <c r="E8" i="1"/>
  <c r="E28" i="1"/>
  <c r="E27" i="1"/>
  <c r="E7" i="1"/>
  <c r="E16" i="1"/>
</calcChain>
</file>

<file path=xl/sharedStrings.xml><?xml version="1.0" encoding="utf-8"?>
<sst xmlns="http://schemas.openxmlformats.org/spreadsheetml/2006/main" count="30" uniqueCount="10">
  <si>
    <t>Percentage recovered</t>
  </si>
  <si>
    <t>Heat extracted [MWh/a]</t>
  </si>
  <si>
    <t>150-meter boreholes</t>
  </si>
  <si>
    <t>Cooling fraction</t>
  </si>
  <si>
    <t>Heat injected [MWh/a]</t>
  </si>
  <si>
    <t>300-meter boreholes</t>
  </si>
  <si>
    <t>1000-meter boreholes</t>
  </si>
  <si>
    <t>Life span [a]</t>
  </si>
  <si>
    <t>Increase in life span [a]</t>
  </si>
  <si>
    <t>Additional heat [MWh/a]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</si>
</sst>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11">
    <xf numFmtId="0" fontId="0" fillId="0" borderId="0" xfId="0"/>
    <xf numFmtId="1" fontId="0" fillId="0" borderId="0" xfId="0" applyNumberFormat="1"/>
    <xf numFmtId="0" fontId="3" fillId="0" borderId="0" xfId="0" applyFont="1"/>
    <xf numFmtId="164" fontId="3" fillId="0" borderId="0" xfId="0" applyNumberFormat="1" applyFont="1"/>
    <xf numFmtId="164" fontId="0" fillId="0" borderId="0" xfId="0" applyNumberFormat="1"/>
    <xf numFmtId="164" fontId="3" fillId="0" borderId="0" xfId="0" applyNumberFormat="1" applyFont="1" applyAlignment="1">
      <alignment horizontal="right"/>
    </xf>
    <xf numFmtId="1" fontId="3" fillId="0" borderId="0" xfId="0" applyNumberFormat="1" applyFont="1" applyAlignment="1">
      <alignment horizontal="right"/>
    </xf>
    <xf numFmtId="165" fontId="0" fillId="0" borderId="0" xfId="0" applyNumberFormat="1"/>
    <xf numFmtId="165" fontId="3" fillId="0" borderId="0" xfId="0" applyNumberFormat="1" applyFont="1" applyAlignment="1">
      <alignment horizontal="right"/>
    </xf>
    <xf numFmtId="0" fontId="2" fillId="3" borderId="0" xfId="2"/>
    <xf numFmtId="0" fontId="1" fillId="2" borderId="0" xfId="1"/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Heat!$A$4:$A$9</c:f>
              <c:numCache>
                <c:formatCode>0.0</c:formatCode>
                <c:ptCount val="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</c:numCache>
            </c:numRef>
          </c:xVal>
          <c:yVal>
            <c:numRef>
              <c:f>Heat!$B$4:$B$9</c:f>
              <c:numCache>
                <c:formatCode>0.000</c:formatCode>
                <c:ptCount val="6"/>
                <c:pt idx="0">
                  <c:v>122.075</c:v>
                </c:pt>
                <c:pt idx="1">
                  <c:v>132.29999999999998</c:v>
                </c:pt>
                <c:pt idx="2">
                  <c:v>144.77500000000001</c:v>
                </c:pt>
                <c:pt idx="3">
                  <c:v>160.47499999999999</c:v>
                </c:pt>
                <c:pt idx="4">
                  <c:v>179.20000000000002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2099888"/>
        <c:axId val="272100672"/>
      </c:scatterChart>
      <c:valAx>
        <c:axId val="272099888"/>
        <c:scaling>
          <c:orientation val="minMax"/>
          <c:max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100672"/>
        <c:crosses val="autoZero"/>
        <c:crossBetween val="midCat"/>
      </c:valAx>
      <c:valAx>
        <c:axId val="27210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099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Heat!$A$14:$A$19</c:f>
              <c:numCache>
                <c:formatCode>0.0</c:formatCode>
                <c:ptCount val="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</c:numCache>
            </c:numRef>
          </c:xVal>
          <c:yVal>
            <c:numRef>
              <c:f>Heat!$B$14:$B$19</c:f>
              <c:numCache>
                <c:formatCode>0.000</c:formatCode>
                <c:ptCount val="6"/>
                <c:pt idx="0">
                  <c:v>228.125</c:v>
                </c:pt>
                <c:pt idx="1">
                  <c:v>247.72500000000002</c:v>
                </c:pt>
                <c:pt idx="2">
                  <c:v>272.2</c:v>
                </c:pt>
                <c:pt idx="3">
                  <c:v>300.75</c:v>
                </c:pt>
                <c:pt idx="4">
                  <c:v>339.59999999999997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2101456"/>
        <c:axId val="272101848"/>
      </c:scatterChart>
      <c:valAx>
        <c:axId val="272101456"/>
        <c:scaling>
          <c:orientation val="minMax"/>
          <c:max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101848"/>
        <c:crosses val="autoZero"/>
        <c:crossBetween val="midCat"/>
      </c:valAx>
      <c:valAx>
        <c:axId val="272101848"/>
        <c:scaling>
          <c:orientation val="minMax"/>
          <c:min val="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101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Heat!$A$24:$A$29</c:f>
              <c:numCache>
                <c:formatCode>0.0</c:formatCode>
                <c:ptCount val="6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</c:numCache>
            </c:numRef>
          </c:xVal>
          <c:yVal>
            <c:numRef>
              <c:f>Heat!$B$24:$B$29</c:f>
              <c:numCache>
                <c:formatCode>0.000</c:formatCode>
                <c:ptCount val="6"/>
                <c:pt idx="0">
                  <c:v>762.05</c:v>
                </c:pt>
                <c:pt idx="1">
                  <c:v>828.75</c:v>
                </c:pt>
                <c:pt idx="2">
                  <c:v>909.3</c:v>
                </c:pt>
                <c:pt idx="3">
                  <c:v>1006.325</c:v>
                </c:pt>
                <c:pt idx="4">
                  <c:v>1134.25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2102632"/>
        <c:axId val="266862992"/>
      </c:scatterChart>
      <c:valAx>
        <c:axId val="272102632"/>
        <c:scaling>
          <c:orientation val="minMax"/>
          <c:max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862992"/>
        <c:crosses val="autoZero"/>
        <c:crossBetween val="midCat"/>
      </c:valAx>
      <c:valAx>
        <c:axId val="266862992"/>
        <c:scaling>
          <c:orientation val="minMax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102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Time!$A$4:$A$8</c:f>
              <c:numCache>
                <c:formatCode>0.0</c:formatCode>
                <c:ptCount val="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</c:numCache>
            </c:numRef>
          </c:xVal>
          <c:yVal>
            <c:numRef>
              <c:f>(Time!$C$4:$C$8,Time!$C$14:$C$18,Time!$C$24:$C$28)</c:f>
              <c:numCache>
                <c:formatCode>General</c:formatCode>
                <c:ptCount val="15"/>
                <c:pt idx="0">
                  <c:v>0</c:v>
                </c:pt>
                <c:pt idx="1">
                  <c:v>6</c:v>
                </c:pt>
                <c:pt idx="2">
                  <c:v>18</c:v>
                </c:pt>
                <c:pt idx="3">
                  <c:v>34</c:v>
                </c:pt>
                <c:pt idx="4">
                  <c:v>61</c:v>
                </c:pt>
                <c:pt idx="5">
                  <c:v>0</c:v>
                </c:pt>
                <c:pt idx="6">
                  <c:v>5</c:v>
                </c:pt>
                <c:pt idx="7">
                  <c:v>13</c:v>
                </c:pt>
                <c:pt idx="8">
                  <c:v>23</c:v>
                </c:pt>
                <c:pt idx="9">
                  <c:v>39</c:v>
                </c:pt>
                <c:pt idx="10">
                  <c:v>0</c:v>
                </c:pt>
                <c:pt idx="11">
                  <c:v>5</c:v>
                </c:pt>
                <c:pt idx="12">
                  <c:v>13</c:v>
                </c:pt>
                <c:pt idx="13">
                  <c:v>23</c:v>
                </c:pt>
                <c:pt idx="14">
                  <c:v>38</c:v>
                </c:pt>
              </c:numCache>
            </c:numRef>
          </c:yVal>
          <c:smooth val="0"/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Time!$A$4:$A$8</c:f>
              <c:numCache>
                <c:formatCode>0.0</c:formatCode>
                <c:ptCount val="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</c:numCache>
            </c:numRef>
          </c:xVal>
          <c:yVal>
            <c:numRef>
              <c:f>(Time!$C$14:$C$18,Time!$C$24:$C$28)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13</c:v>
                </c:pt>
                <c:pt idx="3">
                  <c:v>23</c:v>
                </c:pt>
                <c:pt idx="4">
                  <c:v>39</c:v>
                </c:pt>
                <c:pt idx="5">
                  <c:v>0</c:v>
                </c:pt>
                <c:pt idx="6">
                  <c:v>5</c:v>
                </c:pt>
                <c:pt idx="7">
                  <c:v>13</c:v>
                </c:pt>
                <c:pt idx="8">
                  <c:v>23</c:v>
                </c:pt>
                <c:pt idx="9">
                  <c:v>38</c:v>
                </c:pt>
              </c:numCache>
            </c:numRef>
          </c:yVal>
          <c:smooth val="0"/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layout>
                <c:manualLayout>
                  <c:x val="8.4328958880139984E-2"/>
                  <c:y val="0.1952748614756488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Time!$A$4:$A$8</c:f>
              <c:numCache>
                <c:formatCode>0.0</c:formatCode>
                <c:ptCount val="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</c:numCache>
            </c:numRef>
          </c:xVal>
          <c:yVal>
            <c:numRef>
              <c:f>Time!$C$24:$C$28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13</c:v>
                </c:pt>
                <c:pt idx="3">
                  <c:v>23</c:v>
                </c:pt>
                <c:pt idx="4">
                  <c:v>38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9903504"/>
        <c:axId val="269903896"/>
      </c:scatterChart>
      <c:valAx>
        <c:axId val="269903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903896"/>
        <c:crosses val="autoZero"/>
        <c:crossBetween val="midCat"/>
      </c:valAx>
      <c:valAx>
        <c:axId val="269903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903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13</xdr:col>
      <xdr:colOff>304800</xdr:colOff>
      <xdr:row>12</xdr:row>
      <xdr:rowOff>9525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12</xdr:row>
      <xdr:rowOff>0</xdr:rowOff>
    </xdr:from>
    <xdr:to>
      <xdr:col>13</xdr:col>
      <xdr:colOff>304800</xdr:colOff>
      <xdr:row>21</xdr:row>
      <xdr:rowOff>171450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22</xdr:row>
      <xdr:rowOff>0</xdr:rowOff>
    </xdr:from>
    <xdr:to>
      <xdr:col>13</xdr:col>
      <xdr:colOff>304800</xdr:colOff>
      <xdr:row>30</xdr:row>
      <xdr:rowOff>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3</xdr:row>
      <xdr:rowOff>71437</xdr:rowOff>
    </xdr:from>
    <xdr:to>
      <xdr:col>13</xdr:col>
      <xdr:colOff>342900</xdr:colOff>
      <xdr:row>17</xdr:row>
      <xdr:rowOff>147637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workbookViewId="0">
      <selection activeCell="C6" sqref="C6"/>
    </sheetView>
  </sheetViews>
  <sheetFormatPr defaultRowHeight="15" x14ac:dyDescent="0.25"/>
  <cols>
    <col min="1" max="1" width="15.140625" style="4" bestFit="1" customWidth="1"/>
    <col min="2" max="2" width="23.140625" style="7" bestFit="1" customWidth="1"/>
    <col min="3" max="3" width="22" style="7" bestFit="1" customWidth="1"/>
    <col min="4" max="4" width="23.7109375" style="7" bestFit="1" customWidth="1"/>
    <col min="5" max="5" width="20.7109375" style="1" bestFit="1" customWidth="1"/>
  </cols>
  <sheetData>
    <row r="1" spans="1:5" x14ac:dyDescent="0.25">
      <c r="A1" s="3" t="s">
        <v>2</v>
      </c>
    </row>
    <row r="3" spans="1:5" x14ac:dyDescent="0.25">
      <c r="A3" s="5" t="s">
        <v>3</v>
      </c>
      <c r="B3" s="8" t="s">
        <v>1</v>
      </c>
      <c r="C3" s="8" t="s">
        <v>4</v>
      </c>
      <c r="D3" s="8" t="s">
        <v>9</v>
      </c>
      <c r="E3" s="6" t="s">
        <v>0</v>
      </c>
    </row>
    <row r="4" spans="1:5" x14ac:dyDescent="0.25">
      <c r="A4" s="4">
        <v>0</v>
      </c>
      <c r="B4" s="7">
        <f>25*4.883</f>
        <v>122.075</v>
      </c>
    </row>
    <row r="5" spans="1:5" x14ac:dyDescent="0.25">
      <c r="A5" s="4">
        <v>0.1</v>
      </c>
      <c r="B5" s="7">
        <f>25*5.292</f>
        <v>132.29999999999998</v>
      </c>
      <c r="C5" s="7">
        <f>A5*B5</f>
        <v>13.229999999999999</v>
      </c>
      <c r="D5" s="7">
        <f>B5-$B$4</f>
        <v>10.22499999999998</v>
      </c>
      <c r="E5" s="1">
        <f>D5*100/C5</f>
        <v>77.28647014361286</v>
      </c>
    </row>
    <row r="6" spans="1:5" x14ac:dyDescent="0.25">
      <c r="A6" s="4">
        <v>0.2</v>
      </c>
      <c r="B6" s="7">
        <f>25*5.791</f>
        <v>144.77500000000001</v>
      </c>
      <c r="C6" s="7">
        <f>A6*B6</f>
        <v>28.955000000000002</v>
      </c>
      <c r="D6" s="7">
        <f>B6-$B$4</f>
        <v>22.700000000000003</v>
      </c>
      <c r="E6" s="1">
        <f>D6*100/C6</f>
        <v>78.397513382835442</v>
      </c>
    </row>
    <row r="7" spans="1:5" x14ac:dyDescent="0.25">
      <c r="A7" s="4">
        <v>0.3</v>
      </c>
      <c r="B7" s="7">
        <f>25*6.419</f>
        <v>160.47499999999999</v>
      </c>
      <c r="C7" s="7">
        <f>A7*B7</f>
        <v>48.142499999999998</v>
      </c>
      <c r="D7" s="7">
        <f>B7-$B$4</f>
        <v>38.399999999999991</v>
      </c>
      <c r="E7" s="1">
        <f>D7*100/C7</f>
        <v>79.763202991120096</v>
      </c>
    </row>
    <row r="8" spans="1:5" x14ac:dyDescent="0.25">
      <c r="A8" s="4">
        <v>0.4</v>
      </c>
      <c r="B8" s="7">
        <f>25*7.168</f>
        <v>179.20000000000002</v>
      </c>
      <c r="C8" s="7">
        <f>A8*B8</f>
        <v>71.680000000000007</v>
      </c>
      <c r="D8" s="7">
        <f>B8-$B$4</f>
        <v>57.125000000000014</v>
      </c>
      <c r="E8" s="1">
        <f>D8*100/C8</f>
        <v>79.694475446428584</v>
      </c>
    </row>
    <row r="11" spans="1:5" x14ac:dyDescent="0.25">
      <c r="A11" s="3" t="s">
        <v>5</v>
      </c>
    </row>
    <row r="13" spans="1:5" x14ac:dyDescent="0.25">
      <c r="A13" s="5" t="s">
        <v>3</v>
      </c>
      <c r="B13" s="8" t="s">
        <v>1</v>
      </c>
      <c r="C13" s="8" t="s">
        <v>4</v>
      </c>
      <c r="D13" s="8" t="s">
        <v>9</v>
      </c>
      <c r="E13" s="6" t="s">
        <v>0</v>
      </c>
    </row>
    <row r="14" spans="1:5" x14ac:dyDescent="0.25">
      <c r="A14" s="4">
        <v>0</v>
      </c>
      <c r="B14" s="7">
        <f>25*9.125</f>
        <v>228.125</v>
      </c>
    </row>
    <row r="15" spans="1:5" x14ac:dyDescent="0.25">
      <c r="A15" s="4">
        <v>0.1</v>
      </c>
      <c r="B15" s="7">
        <f>25*9.909</f>
        <v>247.72500000000002</v>
      </c>
      <c r="C15" s="7">
        <f>A15*B15</f>
        <v>24.772500000000004</v>
      </c>
      <c r="D15" s="7">
        <f>B15-$B$14</f>
        <v>19.600000000000023</v>
      </c>
      <c r="E15" s="1">
        <f>D15*100/C15</f>
        <v>79.119991926531512</v>
      </c>
    </row>
    <row r="16" spans="1:5" x14ac:dyDescent="0.25">
      <c r="A16" s="4">
        <v>0.2</v>
      </c>
      <c r="B16" s="7">
        <f>25*10.888</f>
        <v>272.2</v>
      </c>
      <c r="C16" s="7">
        <f>A16*B16</f>
        <v>54.44</v>
      </c>
      <c r="D16" s="7">
        <f>B16-$B$14</f>
        <v>44.074999999999989</v>
      </c>
      <c r="E16" s="1">
        <f>D16*100/C16</f>
        <v>80.960690668626</v>
      </c>
    </row>
    <row r="17" spans="1:5" x14ac:dyDescent="0.25">
      <c r="A17" s="4">
        <v>0.3</v>
      </c>
      <c r="B17" s="7">
        <f>25*12.03</f>
        <v>300.75</v>
      </c>
      <c r="C17" s="7">
        <f>A17*B17</f>
        <v>90.224999999999994</v>
      </c>
      <c r="D17" s="7">
        <f>B17-$B$14</f>
        <v>72.625</v>
      </c>
      <c r="E17" s="1">
        <f>D17*100/C17</f>
        <v>80.493211415904682</v>
      </c>
    </row>
    <row r="18" spans="1:5" x14ac:dyDescent="0.25">
      <c r="A18" s="4">
        <v>0.4</v>
      </c>
      <c r="B18" s="7">
        <f>25*13.584</f>
        <v>339.59999999999997</v>
      </c>
      <c r="C18" s="7">
        <f>A18*B18</f>
        <v>135.84</v>
      </c>
      <c r="D18" s="7">
        <f>B18-$B$14</f>
        <v>111.47499999999997</v>
      </c>
      <c r="E18" s="1">
        <f>D18*100/C18</f>
        <v>82.063457008244967</v>
      </c>
    </row>
    <row r="21" spans="1:5" x14ac:dyDescent="0.25">
      <c r="A21" s="3" t="s">
        <v>6</v>
      </c>
    </row>
    <row r="23" spans="1:5" x14ac:dyDescent="0.25">
      <c r="A23" s="5" t="s">
        <v>3</v>
      </c>
      <c r="B23" s="8" t="s">
        <v>1</v>
      </c>
      <c r="C23" s="8" t="s">
        <v>4</v>
      </c>
      <c r="D23" s="8" t="s">
        <v>9</v>
      </c>
      <c r="E23" s="6" t="s">
        <v>0</v>
      </c>
    </row>
    <row r="24" spans="1:5" x14ac:dyDescent="0.25">
      <c r="A24" s="4">
        <v>0</v>
      </c>
      <c r="B24" s="7">
        <f>25*30.482</f>
        <v>762.05</v>
      </c>
    </row>
    <row r="25" spans="1:5" x14ac:dyDescent="0.25">
      <c r="A25" s="4">
        <v>0.1</v>
      </c>
      <c r="B25" s="7">
        <f>25*33.15</f>
        <v>828.75</v>
      </c>
      <c r="C25" s="7">
        <f>A25*B25</f>
        <v>82.875</v>
      </c>
      <c r="D25" s="7">
        <f>B25-$B$24</f>
        <v>66.700000000000045</v>
      </c>
      <c r="E25" s="1">
        <f>D25*100/C25</f>
        <v>80.482654600301714</v>
      </c>
    </row>
    <row r="26" spans="1:5" x14ac:dyDescent="0.25">
      <c r="A26" s="4">
        <v>0.2</v>
      </c>
      <c r="B26" s="7">
        <f>25*36.372</f>
        <v>909.3</v>
      </c>
      <c r="C26" s="7">
        <f>A26*B26</f>
        <v>181.86</v>
      </c>
      <c r="D26" s="7">
        <f>B26-$B$24</f>
        <v>147.25</v>
      </c>
      <c r="E26" s="1">
        <f>D26*100/C26</f>
        <v>80.968877158253591</v>
      </c>
    </row>
    <row r="27" spans="1:5" x14ac:dyDescent="0.25">
      <c r="A27" s="4">
        <v>0.3</v>
      </c>
      <c r="B27" s="7">
        <f>25*40.253</f>
        <v>1006.325</v>
      </c>
      <c r="C27" s="7">
        <f>A27*B27</f>
        <v>301.89749999999998</v>
      </c>
      <c r="D27" s="7">
        <f>B27-$B$24</f>
        <v>244.27500000000009</v>
      </c>
      <c r="E27" s="1">
        <f>D27*100/C27</f>
        <v>80.913223859091275</v>
      </c>
    </row>
    <row r="28" spans="1:5" x14ac:dyDescent="0.25">
      <c r="A28" s="4">
        <v>0.4</v>
      </c>
      <c r="B28" s="7">
        <f>25*45.37</f>
        <v>1134.25</v>
      </c>
      <c r="C28" s="7">
        <f>A28*B28</f>
        <v>453.70000000000005</v>
      </c>
      <c r="D28" s="7">
        <f>B28-$B$24</f>
        <v>372.20000000000005</v>
      </c>
      <c r="E28" s="1">
        <f>D28*100/C28</f>
        <v>82.036588053780036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8"/>
  <sheetViews>
    <sheetView tabSelected="1" zoomScaleNormal="100" workbookViewId="0">
      <selection activeCell="D4" sqref="D4"/>
    </sheetView>
  </sheetViews>
  <sheetFormatPr defaultRowHeight="15" x14ac:dyDescent="0.25"/>
  <cols>
    <col min="1" max="1" width="15.140625" style="4" bestFit="1" customWidth="1"/>
    <col min="2" max="2" width="11.7109375" bestFit="1" customWidth="1"/>
    <col min="3" max="3" width="21.85546875" bestFit="1" customWidth="1"/>
    <col min="4" max="4" width="9.140625" style="4"/>
  </cols>
  <sheetData>
    <row r="1" spans="1:34" x14ac:dyDescent="0.25">
      <c r="A1" s="3" t="s">
        <v>2</v>
      </c>
    </row>
    <row r="3" spans="1:34" x14ac:dyDescent="0.25">
      <c r="A3" s="3" t="s">
        <v>3</v>
      </c>
      <c r="B3" s="2" t="s">
        <v>7</v>
      </c>
      <c r="C3" s="2" t="s">
        <v>8</v>
      </c>
      <c r="O3">
        <v>50</v>
      </c>
      <c r="P3">
        <v>51</v>
      </c>
      <c r="Q3">
        <v>52</v>
      </c>
      <c r="R3">
        <v>53</v>
      </c>
      <c r="S3">
        <v>54</v>
      </c>
      <c r="T3">
        <v>55</v>
      </c>
      <c r="U3">
        <v>56</v>
      </c>
      <c r="V3">
        <v>57</v>
      </c>
      <c r="W3">
        <v>58</v>
      </c>
      <c r="X3">
        <v>59</v>
      </c>
      <c r="Y3">
        <v>60</v>
      </c>
      <c r="Z3">
        <v>61</v>
      </c>
      <c r="AA3">
        <v>62</v>
      </c>
      <c r="AB3">
        <v>63</v>
      </c>
      <c r="AC3">
        <v>64</v>
      </c>
      <c r="AD3">
        <v>65</v>
      </c>
      <c r="AE3">
        <v>66</v>
      </c>
      <c r="AF3">
        <v>67</v>
      </c>
      <c r="AG3">
        <v>68</v>
      </c>
      <c r="AH3">
        <v>69</v>
      </c>
    </row>
    <row r="4" spans="1:34" x14ac:dyDescent="0.25">
      <c r="A4" s="4">
        <v>0</v>
      </c>
      <c r="B4">
        <v>50</v>
      </c>
      <c r="C4">
        <v>0</v>
      </c>
      <c r="E4" s="4">
        <f t="shared" ref="E4:E8" si="0">C4*100/50</f>
        <v>0</v>
      </c>
      <c r="O4" s="9"/>
      <c r="P4" s="10">
        <v>1</v>
      </c>
      <c r="Q4" s="10">
        <v>2</v>
      </c>
      <c r="R4" s="10">
        <v>3</v>
      </c>
      <c r="S4" s="10">
        <v>4</v>
      </c>
      <c r="T4" s="10">
        <v>5</v>
      </c>
      <c r="U4" s="10">
        <v>6</v>
      </c>
      <c r="V4" s="9"/>
    </row>
    <row r="5" spans="1:34" x14ac:dyDescent="0.25">
      <c r="A5" s="4">
        <v>10</v>
      </c>
      <c r="B5">
        <f>57-1</f>
        <v>56</v>
      </c>
      <c r="C5">
        <f>B5-50</f>
        <v>6</v>
      </c>
      <c r="E5" s="4">
        <f t="shared" si="0"/>
        <v>12</v>
      </c>
      <c r="O5" s="9"/>
      <c r="P5" s="10">
        <v>1</v>
      </c>
      <c r="Q5" s="10">
        <v>2</v>
      </c>
      <c r="R5" s="10">
        <v>3</v>
      </c>
      <c r="S5" s="10">
        <v>4</v>
      </c>
      <c r="T5" s="10">
        <v>5</v>
      </c>
      <c r="U5" s="10">
        <v>6</v>
      </c>
      <c r="V5" s="10">
        <v>7</v>
      </c>
      <c r="W5" s="10">
        <v>8</v>
      </c>
      <c r="X5" s="10">
        <v>9</v>
      </c>
      <c r="Y5" s="10">
        <v>10</v>
      </c>
      <c r="Z5" s="10">
        <v>11</v>
      </c>
      <c r="AA5" s="10">
        <v>12</v>
      </c>
      <c r="AB5" s="10">
        <v>13</v>
      </c>
      <c r="AC5" s="10">
        <v>14</v>
      </c>
      <c r="AD5" s="10">
        <v>15</v>
      </c>
      <c r="AE5" s="10">
        <v>16</v>
      </c>
      <c r="AF5" s="10">
        <v>17</v>
      </c>
      <c r="AG5" s="10">
        <v>18</v>
      </c>
      <c r="AH5" s="9"/>
    </row>
    <row r="6" spans="1:34" x14ac:dyDescent="0.25">
      <c r="A6" s="4">
        <v>20</v>
      </c>
      <c r="B6">
        <f>69-1</f>
        <v>68</v>
      </c>
      <c r="C6">
        <f t="shared" ref="C6:C8" si="1">B6-50</f>
        <v>18</v>
      </c>
      <c r="E6" s="4">
        <f t="shared" si="0"/>
        <v>36</v>
      </c>
    </row>
    <row r="7" spans="1:34" x14ac:dyDescent="0.25">
      <c r="A7" s="4">
        <v>30</v>
      </c>
      <c r="B7">
        <f>85-1</f>
        <v>84</v>
      </c>
      <c r="C7">
        <f t="shared" si="1"/>
        <v>34</v>
      </c>
      <c r="E7" s="4">
        <f t="shared" si="0"/>
        <v>68</v>
      </c>
    </row>
    <row r="8" spans="1:34" x14ac:dyDescent="0.25">
      <c r="A8" s="4">
        <v>40</v>
      </c>
      <c r="B8">
        <f>112-1</f>
        <v>111</v>
      </c>
      <c r="C8">
        <f t="shared" si="1"/>
        <v>61</v>
      </c>
      <c r="E8" s="4">
        <f t="shared" si="0"/>
        <v>122</v>
      </c>
    </row>
    <row r="11" spans="1:34" x14ac:dyDescent="0.25">
      <c r="A11" s="3" t="s">
        <v>5</v>
      </c>
    </row>
    <row r="13" spans="1:34" x14ac:dyDescent="0.25">
      <c r="A13" s="3" t="s">
        <v>3</v>
      </c>
      <c r="B13" s="2" t="s">
        <v>7</v>
      </c>
      <c r="C13" s="2" t="s">
        <v>8</v>
      </c>
    </row>
    <row r="14" spans="1:34" x14ac:dyDescent="0.25">
      <c r="A14" s="4">
        <v>0</v>
      </c>
      <c r="B14">
        <v>50</v>
      </c>
      <c r="C14">
        <v>0</v>
      </c>
      <c r="E14" s="4">
        <f t="shared" ref="E14:E18" si="2">C14*100/50</f>
        <v>0</v>
      </c>
    </row>
    <row r="15" spans="1:34" x14ac:dyDescent="0.25">
      <c r="A15" s="4">
        <v>10</v>
      </c>
      <c r="B15">
        <f>56-1</f>
        <v>55</v>
      </c>
      <c r="C15">
        <f t="shared" ref="C15:C18" si="3">B15-50</f>
        <v>5</v>
      </c>
      <c r="E15" s="4">
        <f t="shared" si="2"/>
        <v>10</v>
      </c>
    </row>
    <row r="16" spans="1:34" x14ac:dyDescent="0.25">
      <c r="A16" s="4">
        <v>20</v>
      </c>
      <c r="B16">
        <f>64-1</f>
        <v>63</v>
      </c>
      <c r="C16">
        <f t="shared" si="3"/>
        <v>13</v>
      </c>
      <c r="E16" s="4">
        <f t="shared" si="2"/>
        <v>26</v>
      </c>
    </row>
    <row r="17" spans="1:5" x14ac:dyDescent="0.25">
      <c r="A17" s="4">
        <v>30</v>
      </c>
      <c r="B17">
        <f>74-1</f>
        <v>73</v>
      </c>
      <c r="C17">
        <f t="shared" si="3"/>
        <v>23</v>
      </c>
      <c r="E17" s="4">
        <f t="shared" si="2"/>
        <v>46</v>
      </c>
    </row>
    <row r="18" spans="1:5" x14ac:dyDescent="0.25">
      <c r="A18" s="4">
        <v>40</v>
      </c>
      <c r="B18">
        <f>90-1</f>
        <v>89</v>
      </c>
      <c r="C18">
        <f t="shared" si="3"/>
        <v>39</v>
      </c>
      <c r="E18" s="4">
        <f t="shared" si="2"/>
        <v>78</v>
      </c>
    </row>
    <row r="21" spans="1:5" x14ac:dyDescent="0.25">
      <c r="A21" s="3" t="s">
        <v>6</v>
      </c>
    </row>
    <row r="23" spans="1:5" x14ac:dyDescent="0.25">
      <c r="A23" s="3" t="s">
        <v>3</v>
      </c>
      <c r="B23" s="2" t="s">
        <v>7</v>
      </c>
      <c r="C23" s="2" t="s">
        <v>8</v>
      </c>
    </row>
    <row r="24" spans="1:5" x14ac:dyDescent="0.25">
      <c r="A24" s="4">
        <v>0</v>
      </c>
      <c r="B24">
        <v>50</v>
      </c>
      <c r="C24">
        <v>0</v>
      </c>
      <c r="E24" s="4">
        <f t="shared" ref="E24:E28" si="4">C24*100/50</f>
        <v>0</v>
      </c>
    </row>
    <row r="25" spans="1:5" x14ac:dyDescent="0.25">
      <c r="A25" s="4">
        <v>10</v>
      </c>
      <c r="B25">
        <f>56-1</f>
        <v>55</v>
      </c>
      <c r="C25">
        <f t="shared" ref="C25:C28" si="5">B25-50</f>
        <v>5</v>
      </c>
      <c r="E25" s="4">
        <f t="shared" si="4"/>
        <v>10</v>
      </c>
    </row>
    <row r="26" spans="1:5" x14ac:dyDescent="0.25">
      <c r="A26" s="4">
        <v>20</v>
      </c>
      <c r="B26">
        <f>64-1</f>
        <v>63</v>
      </c>
      <c r="C26">
        <f t="shared" si="5"/>
        <v>13</v>
      </c>
      <c r="E26" s="4">
        <f t="shared" si="4"/>
        <v>26</v>
      </c>
    </row>
    <row r="27" spans="1:5" x14ac:dyDescent="0.25">
      <c r="A27" s="4">
        <v>30</v>
      </c>
      <c r="B27">
        <f>74-1</f>
        <v>73</v>
      </c>
      <c r="C27">
        <f t="shared" si="5"/>
        <v>23</v>
      </c>
      <c r="E27" s="4">
        <f t="shared" si="4"/>
        <v>46</v>
      </c>
    </row>
    <row r="28" spans="1:5" x14ac:dyDescent="0.25">
      <c r="A28" s="4">
        <v>40</v>
      </c>
      <c r="B28">
        <f>89-1</f>
        <v>88</v>
      </c>
      <c r="C28">
        <f t="shared" si="5"/>
        <v>38</v>
      </c>
      <c r="E28" s="4">
        <f t="shared" si="4"/>
        <v>76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Heat</vt:lpstr>
      <vt:lpstr>Time</vt:lpstr>
    </vt:vector>
  </TitlesOfParts>
  <Company>Geological Survey of Finland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Kimmo Korhonen</dc:creator>
  <cp:lastModifiedBy>Kimmo Korhonen</cp:lastModifiedBy>
  <dcterms:created xsi:type="dcterms:W3CDTF">2019-03-13T10:34:02Z</dcterms:created>
  <dcterms:modified xsi:type="dcterms:W3CDTF">2019-03-13T16:22:31Z</dcterms:modified>
</cp:coreProperties>
</file>