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05" windowWidth="22890" windowHeight="7305" activeTab="5"/>
  </bookViews>
  <sheets>
    <sheet name="Discharge variable" sheetId="2" r:id="rId1"/>
    <sheet name="Discharge data" sheetId="3" r:id="rId2"/>
    <sheet name="Duration line" sheetId="5" r:id="rId3"/>
    <sheet name="Peak duration of wave" sheetId="6" r:id="rId4"/>
    <sheet name="Uncertainty distribution" sheetId="8" r:id="rId5"/>
    <sheet name="Statistical uncertainty" sheetId="4" r:id="rId6"/>
    <sheet name="APT Correction" sheetId="7" r:id="rId7"/>
  </sheets>
  <calcPr calcId="145621"/>
</workbook>
</file>

<file path=xl/calcChain.xml><?xml version="1.0" encoding="utf-8"?>
<calcChain xmlns="http://schemas.openxmlformats.org/spreadsheetml/2006/main">
  <c r="A8" i="4" l="1"/>
  <c r="B8" i="4"/>
  <c r="C8" i="4"/>
  <c r="I9" i="7" l="1"/>
  <c r="I8" i="7"/>
  <c r="K9" i="7" l="1"/>
  <c r="M9" i="7"/>
  <c r="M8" i="7"/>
  <c r="K8" i="7"/>
  <c r="N9" i="7" l="1"/>
  <c r="N8" i="7"/>
  <c r="J5" i="2" l="1"/>
  <c r="A5" i="6" l="1"/>
  <c r="A7" i="5"/>
  <c r="A7" i="3"/>
  <c r="D6" i="2" l="1"/>
  <c r="E6" i="2"/>
  <c r="C6" i="2"/>
  <c r="G6" i="2"/>
  <c r="O9" i="7"/>
  <c r="P9" i="7" s="1"/>
  <c r="O8" i="7"/>
  <c r="P8" i="7" s="1"/>
  <c r="Q8" i="7" l="1"/>
  <c r="S8" i="7"/>
  <c r="Q9" i="7"/>
  <c r="S9" i="7"/>
  <c r="T9" i="7" l="1"/>
  <c r="U9" i="7"/>
  <c r="V9" i="7" s="1"/>
  <c r="T8" i="7"/>
  <c r="U8" i="7"/>
  <c r="V8" i="7" s="1"/>
</calcChain>
</file>

<file path=xl/sharedStrings.xml><?xml version="1.0" encoding="utf-8"?>
<sst xmlns="http://schemas.openxmlformats.org/spreadsheetml/2006/main" count="88" uniqueCount="58">
  <si>
    <t>Name</t>
  </si>
  <si>
    <t>Rho x</t>
  </si>
  <si>
    <t>Rho t</t>
  </si>
  <si>
    <t>Rho w</t>
  </si>
  <si>
    <t>Unit</t>
  </si>
  <si>
    <t>Time scale</t>
  </si>
  <si>
    <t>Type of uncertainty:</t>
  </si>
  <si>
    <t>Distribution type:</t>
  </si>
  <si>
    <t>Distribution parameters:</t>
  </si>
  <si>
    <t>Value</t>
  </si>
  <si>
    <t>Mean</t>
  </si>
  <si>
    <t>Standard deviation</t>
  </si>
  <si>
    <t>Uncertainty</t>
  </si>
  <si>
    <t>-</t>
  </si>
  <si>
    <t>Status data</t>
  </si>
  <si>
    <t>Note:</t>
  </si>
  <si>
    <t>Duration [hours]</t>
  </si>
  <si>
    <t>Needed for FBC model</t>
  </si>
  <si>
    <t>Needed for APT and NTI model</t>
  </si>
  <si>
    <t>Duration of high water wave [hours]</t>
  </si>
  <si>
    <t>Duration line type:</t>
  </si>
  <si>
    <t>Epsilon</t>
  </si>
  <si>
    <t>This line is needed for extrapolation</t>
  </si>
  <si>
    <t>Fraction</t>
  </si>
  <si>
    <t>Loadvariable type</t>
  </si>
  <si>
    <t>730.5 hour (= 1 month)</t>
  </si>
  <si>
    <t>12 hour</t>
  </si>
  <si>
    <t>x-coordinate</t>
  </si>
  <si>
    <t>y-coordinate</t>
  </si>
  <si>
    <t>Input variable</t>
  </si>
  <si>
    <t>RhoV</t>
  </si>
  <si>
    <t>RhoV Id</t>
  </si>
  <si>
    <t>Omnidirectional</t>
  </si>
  <si>
    <t>Directions:</t>
  </si>
  <si>
    <t>Vexcl</t>
  </si>
  <si>
    <t>Correction factor</t>
  </si>
  <si>
    <t>Correction factors</t>
  </si>
  <si>
    <t>This table should be generated by the Hydra-Ring program</t>
  </si>
  <si>
    <t>Additional</t>
  </si>
  <si>
    <t xml:space="preserve">Log-linear interpolation Table                                                                                                                                                                          </t>
  </si>
  <si>
    <t>Normal</t>
  </si>
  <si>
    <t>parameter 1</t>
  </si>
  <si>
    <t>parameter 2</t>
  </si>
  <si>
    <t>Final</t>
  </si>
  <si>
    <t>This distribution is the underlaying distribution. See tab Statistical uncertainties for real data</t>
  </si>
  <si>
    <t>mp</t>
  </si>
  <si>
    <t>pf</t>
  </si>
  <si>
    <t>aptzo</t>
  </si>
  <si>
    <t>aptzoj</t>
  </si>
  <si>
    <t>stat</t>
  </si>
  <si>
    <t>Exceedance Probability Table</t>
  </si>
  <si>
    <t>The exceedance probability table has the unit given for the discharge variable. In this case [1 months]</t>
  </si>
  <si>
    <t>Exceedance probability</t>
  </si>
  <si>
    <t>Fraction discharge Borgharen | discharge Lith</t>
  </si>
  <si>
    <t>Discharge Borgharen | discharge Lith</t>
  </si>
  <si>
    <t>Uncertainty discharge Borgharen | discharge Lith</t>
  </si>
  <si>
    <t>m3/s</t>
  </si>
  <si>
    <t>Discharge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</si>
</sst>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 applyAlignment="1">
      <alignment horizontal="center" vertical="center"/>
    </xf>
    <xf numFmtId="0" fontId="1" fillId="0" borderId="0" xfId="0" applyFont="1"/>
    <xf numFmtId="11" fontId="0" fillId="0" borderId="0" xfId="0" applyNumberFormat="1"/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right"/>
    </xf>
    <xf numFmtId="2" fontId="0" fillId="2" borderId="0" xfId="0" applyNumberFormat="1" applyFill="1" applyAlignment="1">
      <alignment horizontal="center"/>
    </xf>
    <xf numFmtId="0" fontId="0" fillId="4" borderId="0" xfId="0" applyFill="1"/>
    <xf numFmtId="0" fontId="0" fillId="2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8" sqref="A8"/>
    </sheetView>
  </sheetViews>
  <sheetFormatPr defaultRowHeight="15" x14ac:dyDescent="0.25"/>
  <cols>
    <col min="1" max="1" width="44.85546875" bestFit="1" customWidth="1"/>
    <col min="2" max="2" width="33.28515625" customWidth="1"/>
    <col min="3" max="3" width="5.5703125" bestFit="1" customWidth="1"/>
    <col min="4" max="4" width="5.28515625" bestFit="1" customWidth="1"/>
    <col min="5" max="5" width="6.85546875" customWidth="1"/>
    <col min="6" max="6" width="9.28515625" customWidth="1"/>
    <col min="7" max="7" width="20" bestFit="1" customWidth="1"/>
    <col min="8" max="9" width="12.28515625" bestFit="1" customWidth="1"/>
    <col min="10" max="10" width="13.42578125" bestFit="1" customWidth="1"/>
  </cols>
  <sheetData>
    <row r="1" spans="1:12" x14ac:dyDescent="0.25">
      <c r="A1" s="3" t="s">
        <v>14</v>
      </c>
      <c r="B1" s="1" t="s">
        <v>43</v>
      </c>
    </row>
    <row r="3" spans="1:12" x14ac:dyDescent="0.25">
      <c r="A3" t="s">
        <v>0</v>
      </c>
      <c r="B3" t="s">
        <v>24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27</v>
      </c>
      <c r="I3" t="s">
        <v>28</v>
      </c>
      <c r="J3" t="s">
        <v>29</v>
      </c>
      <c r="K3" t="s">
        <v>31</v>
      </c>
      <c r="L3" t="s">
        <v>30</v>
      </c>
    </row>
    <row r="4" spans="1:12" ht="14.45" x14ac:dyDescent="0.3">
      <c r="A4" s="2" t="s">
        <v>54</v>
      </c>
      <c r="B4" s="1" t="s">
        <v>57</v>
      </c>
      <c r="C4" s="5">
        <v>1</v>
      </c>
      <c r="D4" s="5">
        <v>0</v>
      </c>
      <c r="E4" s="5">
        <v>1</v>
      </c>
      <c r="F4" s="1" t="s">
        <v>56</v>
      </c>
      <c r="G4" s="2" t="s">
        <v>25</v>
      </c>
      <c r="J4" s="11">
        <v>3</v>
      </c>
    </row>
    <row r="5" spans="1:12" x14ac:dyDescent="0.25">
      <c r="A5" s="2" t="s">
        <v>53</v>
      </c>
      <c r="B5" s="1" t="s">
        <v>23</v>
      </c>
      <c r="C5" s="5">
        <v>1</v>
      </c>
      <c r="D5" s="5">
        <v>0</v>
      </c>
      <c r="E5" s="5">
        <v>1</v>
      </c>
      <c r="F5" s="1" t="s">
        <v>13</v>
      </c>
      <c r="G5" s="2" t="s">
        <v>26</v>
      </c>
      <c r="J5" s="12">
        <f>+J4</f>
        <v>3</v>
      </c>
    </row>
    <row r="6" spans="1:12" x14ac:dyDescent="0.25">
      <c r="A6" s="2" t="s">
        <v>55</v>
      </c>
      <c r="B6" s="1" t="s">
        <v>12</v>
      </c>
      <c r="C6" s="7">
        <f>+C4</f>
        <v>1</v>
      </c>
      <c r="D6" s="7">
        <f t="shared" ref="D6:E6" si="0">+D4</f>
        <v>0</v>
      </c>
      <c r="E6" s="7">
        <f t="shared" si="0"/>
        <v>1</v>
      </c>
      <c r="F6" s="1" t="s">
        <v>56</v>
      </c>
      <c r="G6" s="6" t="str">
        <f>+G4</f>
        <v>730.5 hour (= 1 month)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6" sqref="B6"/>
    </sheetView>
  </sheetViews>
  <sheetFormatPr defaultRowHeight="15" x14ac:dyDescent="0.25"/>
  <cols>
    <col min="1" max="1" width="22.5703125" bestFit="1" customWidth="1"/>
    <col min="2" max="2" width="28.85546875" customWidth="1"/>
    <col min="3" max="3" width="17.42578125" bestFit="1" customWidth="1"/>
    <col min="9" max="9" width="12.42578125" customWidth="1"/>
  </cols>
  <sheetData>
    <row r="1" spans="1:9" x14ac:dyDescent="0.25">
      <c r="A1" s="3" t="s">
        <v>14</v>
      </c>
      <c r="B1" s="1" t="s">
        <v>43</v>
      </c>
    </row>
    <row r="2" spans="1:9" x14ac:dyDescent="0.25">
      <c r="A2" s="3" t="s">
        <v>33</v>
      </c>
      <c r="B2" s="2" t="s">
        <v>32</v>
      </c>
    </row>
    <row r="3" spans="1:9" x14ac:dyDescent="0.25">
      <c r="A3" s="3" t="s">
        <v>7</v>
      </c>
      <c r="B3" s="1" t="s">
        <v>50</v>
      </c>
    </row>
    <row r="4" spans="1:9" x14ac:dyDescent="0.25">
      <c r="A4" s="3"/>
      <c r="B4" s="3"/>
    </row>
    <row r="5" spans="1:9" x14ac:dyDescent="0.25">
      <c r="A5" s="3" t="s">
        <v>15</v>
      </c>
      <c r="B5" s="4" t="s">
        <v>51</v>
      </c>
    </row>
    <row r="6" spans="1:9" x14ac:dyDescent="0.25">
      <c r="B6" s="3"/>
    </row>
    <row r="7" spans="1:9" x14ac:dyDescent="0.25">
      <c r="A7" t="str">
        <f>+'Discharge variable'!A4</f>
        <v>Discharge Borgharen | discharge Lith</v>
      </c>
      <c r="B7" s="3" t="s">
        <v>52</v>
      </c>
    </row>
    <row r="8" spans="1:9" x14ac:dyDescent="0.25">
      <c r="A8" s="1">
        <v>1440</v>
      </c>
      <c r="B8" s="16">
        <v>8.3333333333333329E-2</v>
      </c>
      <c r="C8" s="10"/>
      <c r="D8" s="10"/>
      <c r="E8" s="10"/>
      <c r="G8" s="10"/>
    </row>
    <row r="9" spans="1:9" x14ac:dyDescent="0.25">
      <c r="A9" s="1">
        <v>1970</v>
      </c>
      <c r="B9" s="16">
        <v>3.3333333333333333E-2</v>
      </c>
      <c r="C9" s="10"/>
      <c r="D9" s="10"/>
      <c r="E9" s="10"/>
      <c r="G9" s="10"/>
    </row>
    <row r="10" spans="1:9" x14ac:dyDescent="0.25">
      <c r="A10" s="1">
        <v>2300</v>
      </c>
      <c r="B10" s="16">
        <v>1.6666666666666666E-2</v>
      </c>
      <c r="E10" s="10"/>
      <c r="G10" s="10"/>
    </row>
    <row r="11" spans="1:9" x14ac:dyDescent="0.25">
      <c r="A11" s="1">
        <v>2600</v>
      </c>
      <c r="B11" s="16">
        <v>8.3333333333333332E-3</v>
      </c>
      <c r="C11" s="10"/>
      <c r="D11" s="10"/>
      <c r="G11" s="10"/>
    </row>
    <row r="12" spans="1:9" x14ac:dyDescent="0.25">
      <c r="A12" s="1">
        <v>2970</v>
      </c>
      <c r="B12" s="16">
        <v>3.3333333333333335E-3</v>
      </c>
    </row>
    <row r="13" spans="1:9" x14ac:dyDescent="0.25">
      <c r="A13" s="1">
        <v>3220</v>
      </c>
      <c r="B13" s="16">
        <v>1.6666666666666668E-3</v>
      </c>
    </row>
    <row r="14" spans="1:9" x14ac:dyDescent="0.25">
      <c r="A14" s="1">
        <v>3520</v>
      </c>
      <c r="B14" s="1">
        <v>6.6666666666666664E-4</v>
      </c>
    </row>
    <row r="15" spans="1:9" x14ac:dyDescent="0.25">
      <c r="A15" s="1">
        <v>3700</v>
      </c>
      <c r="B15" s="1">
        <v>3.3333333333333332E-4</v>
      </c>
      <c r="I15" s="9"/>
    </row>
    <row r="16" spans="1:9" x14ac:dyDescent="0.25">
      <c r="A16" s="1">
        <v>3910</v>
      </c>
      <c r="B16" s="1">
        <v>1.3333333333333334E-4</v>
      </c>
      <c r="G16" s="9"/>
      <c r="H16" s="9"/>
      <c r="I16" s="9"/>
    </row>
    <row r="17" spans="1:4" x14ac:dyDescent="0.25">
      <c r="A17" s="1">
        <v>4020</v>
      </c>
      <c r="B17" s="1">
        <v>8.3333333333333331E-5</v>
      </c>
    </row>
    <row r="18" spans="1:4" x14ac:dyDescent="0.25">
      <c r="A18" s="1">
        <v>4180</v>
      </c>
      <c r="B18" s="1">
        <v>4.1666666666666665E-5</v>
      </c>
    </row>
    <row r="19" spans="1:4" x14ac:dyDescent="0.25">
      <c r="A19" s="1">
        <v>4400</v>
      </c>
      <c r="B19" s="1">
        <v>1.6666666666666667E-5</v>
      </c>
    </row>
    <row r="20" spans="1:4" x14ac:dyDescent="0.25">
      <c r="A20" s="1">
        <v>4560</v>
      </c>
      <c r="B20" s="1">
        <v>8.3333333333333337E-6</v>
      </c>
      <c r="D20" s="10"/>
    </row>
    <row r="21" spans="1:4" x14ac:dyDescent="0.25">
      <c r="A21" s="1">
        <v>4770</v>
      </c>
      <c r="B21" s="1">
        <v>3.3333333333333337E-6</v>
      </c>
      <c r="D21" s="10"/>
    </row>
    <row r="22" spans="1:4" x14ac:dyDescent="0.25">
      <c r="A22" s="1">
        <v>4930</v>
      </c>
      <c r="B22" s="1">
        <v>1.6666666666666669E-6</v>
      </c>
      <c r="D22" s="10"/>
    </row>
    <row r="23" spans="1:4" ht="14.45" x14ac:dyDescent="0.3">
      <c r="D23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" sqref="B1"/>
    </sheetView>
  </sheetViews>
  <sheetFormatPr defaultRowHeight="15" x14ac:dyDescent="0.25"/>
  <cols>
    <col min="1" max="1" width="22.5703125" bestFit="1" customWidth="1"/>
    <col min="2" max="2" width="27.28515625" bestFit="1" customWidth="1"/>
    <col min="3" max="3" width="23.28515625" style="3" customWidth="1"/>
  </cols>
  <sheetData>
    <row r="1" spans="1:2" x14ac:dyDescent="0.25">
      <c r="A1" s="3" t="s">
        <v>14</v>
      </c>
      <c r="B1" s="1" t="s">
        <v>43</v>
      </c>
    </row>
    <row r="2" spans="1:2" x14ac:dyDescent="0.25">
      <c r="A2" s="3" t="s">
        <v>33</v>
      </c>
      <c r="B2" s="2" t="s">
        <v>32</v>
      </c>
    </row>
    <row r="3" spans="1:2" x14ac:dyDescent="0.25">
      <c r="A3" s="3" t="s">
        <v>20</v>
      </c>
      <c r="B3" s="1" t="s">
        <v>39</v>
      </c>
    </row>
    <row r="4" spans="1:2" x14ac:dyDescent="0.25">
      <c r="A4" s="3"/>
      <c r="B4" s="3"/>
    </row>
    <row r="5" spans="1:2" x14ac:dyDescent="0.25">
      <c r="A5" s="3" t="s">
        <v>15</v>
      </c>
      <c r="B5" s="4" t="s">
        <v>17</v>
      </c>
    </row>
    <row r="6" spans="1:2" x14ac:dyDescent="0.25">
      <c r="B6" s="3"/>
    </row>
    <row r="7" spans="1:2" x14ac:dyDescent="0.25">
      <c r="A7" t="str">
        <f>+'Discharge variable'!A4</f>
        <v>Discharge Borgharen | discharge Lith</v>
      </c>
      <c r="B7" s="3" t="s">
        <v>16</v>
      </c>
    </row>
    <row r="8" spans="1:2" x14ac:dyDescent="0.25">
      <c r="A8">
        <v>0</v>
      </c>
      <c r="B8">
        <v>720</v>
      </c>
    </row>
    <row r="9" spans="1:2" x14ac:dyDescent="0.25">
      <c r="A9">
        <v>100</v>
      </c>
      <c r="B9">
        <v>668.45</v>
      </c>
    </row>
    <row r="10" spans="1:2" x14ac:dyDescent="0.25">
      <c r="A10">
        <v>200</v>
      </c>
      <c r="B10">
        <v>616.19000000000005</v>
      </c>
    </row>
    <row r="11" spans="1:2" x14ac:dyDescent="0.25">
      <c r="A11">
        <v>300</v>
      </c>
      <c r="B11">
        <v>559.52</v>
      </c>
    </row>
    <row r="12" spans="1:2" x14ac:dyDescent="0.25">
      <c r="A12">
        <v>400</v>
      </c>
      <c r="B12">
        <v>494.36</v>
      </c>
    </row>
    <row r="13" spans="1:2" x14ac:dyDescent="0.25">
      <c r="A13">
        <v>500</v>
      </c>
      <c r="B13">
        <v>431.2</v>
      </c>
    </row>
    <row r="14" spans="1:2" x14ac:dyDescent="0.25">
      <c r="A14">
        <v>600</v>
      </c>
      <c r="B14">
        <v>370.03999999999996</v>
      </c>
    </row>
    <row r="15" spans="1:2" x14ac:dyDescent="0.25">
      <c r="A15">
        <v>700</v>
      </c>
      <c r="B15">
        <v>310.88</v>
      </c>
    </row>
    <row r="16" spans="1:2" x14ac:dyDescent="0.25">
      <c r="A16">
        <v>800</v>
      </c>
      <c r="B16">
        <v>253.72000000000003</v>
      </c>
    </row>
    <row r="17" spans="1:2" x14ac:dyDescent="0.25">
      <c r="A17">
        <v>900</v>
      </c>
      <c r="B17">
        <v>198.55999999999995</v>
      </c>
    </row>
    <row r="18" spans="1:2" x14ac:dyDescent="0.25">
      <c r="A18">
        <v>1000</v>
      </c>
      <c r="B18">
        <v>145.39999999999998</v>
      </c>
    </row>
    <row r="19" spans="1:2" x14ac:dyDescent="0.25">
      <c r="A19">
        <v>1100</v>
      </c>
      <c r="B19">
        <v>94.240000000000009</v>
      </c>
    </row>
    <row r="20" spans="1:2" x14ac:dyDescent="0.25">
      <c r="A20">
        <v>1200</v>
      </c>
      <c r="B20">
        <v>47.3</v>
      </c>
    </row>
    <row r="21" spans="1:2" x14ac:dyDescent="0.25">
      <c r="A21">
        <v>1350.15</v>
      </c>
      <c r="B21">
        <v>12</v>
      </c>
    </row>
    <row r="22" spans="1:2" x14ac:dyDescent="0.25">
      <c r="A22">
        <v>6000</v>
      </c>
      <c r="B22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B1"/>
    </sheetView>
  </sheetViews>
  <sheetFormatPr defaultRowHeight="15" x14ac:dyDescent="0.25"/>
  <cols>
    <col min="1" max="1" width="22.5703125" bestFit="1" customWidth="1"/>
    <col min="2" max="2" width="33.5703125" bestFit="1" customWidth="1"/>
  </cols>
  <sheetData>
    <row r="1" spans="1:2" x14ac:dyDescent="0.25">
      <c r="A1" s="3" t="s">
        <v>14</v>
      </c>
      <c r="B1" s="1" t="s">
        <v>43</v>
      </c>
    </row>
    <row r="2" spans="1:2" x14ac:dyDescent="0.25">
      <c r="A2" s="3" t="s">
        <v>33</v>
      </c>
      <c r="B2" s="2" t="s">
        <v>32</v>
      </c>
    </row>
    <row r="3" spans="1:2" x14ac:dyDescent="0.25">
      <c r="A3" s="3" t="s">
        <v>15</v>
      </c>
      <c r="B3" s="4" t="s">
        <v>18</v>
      </c>
    </row>
    <row r="4" spans="1:2" x14ac:dyDescent="0.25">
      <c r="B4" s="3"/>
    </row>
    <row r="5" spans="1:2" x14ac:dyDescent="0.25">
      <c r="A5" t="str">
        <f>+'Discharge variable'!A4</f>
        <v>Discharge Borgharen | discharge Lith</v>
      </c>
      <c r="B5" s="3" t="s">
        <v>19</v>
      </c>
    </row>
    <row r="6" spans="1:2" x14ac:dyDescent="0.25">
      <c r="A6" s="1">
        <v>0</v>
      </c>
      <c r="B6" s="13">
        <v>720</v>
      </c>
    </row>
    <row r="7" spans="1:2" x14ac:dyDescent="0.25">
      <c r="A7" s="1">
        <v>1350.15</v>
      </c>
      <c r="B7">
        <v>12</v>
      </c>
    </row>
    <row r="8" spans="1:2" x14ac:dyDescent="0.25">
      <c r="A8" s="1">
        <v>6000</v>
      </c>
      <c r="B8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</cols>
  <sheetData>
    <row r="1" spans="1:2" x14ac:dyDescent="0.25">
      <c r="A1" s="3" t="s">
        <v>14</v>
      </c>
      <c r="B1" s="1" t="s">
        <v>43</v>
      </c>
    </row>
    <row r="2" spans="1:2" x14ac:dyDescent="0.25">
      <c r="A2" s="3" t="s">
        <v>33</v>
      </c>
      <c r="B2" s="2" t="s">
        <v>32</v>
      </c>
    </row>
    <row r="3" spans="1:2" x14ac:dyDescent="0.25">
      <c r="A3" s="3" t="s">
        <v>7</v>
      </c>
      <c r="B3" s="1" t="s">
        <v>40</v>
      </c>
    </row>
    <row r="4" spans="1:2" x14ac:dyDescent="0.25">
      <c r="A4" s="3"/>
      <c r="B4" s="3"/>
    </row>
    <row r="5" spans="1:2" x14ac:dyDescent="0.25">
      <c r="A5" s="3" t="s">
        <v>15</v>
      </c>
      <c r="B5" s="4" t="s">
        <v>44</v>
      </c>
    </row>
    <row r="6" spans="1:2" x14ac:dyDescent="0.25">
      <c r="B6" s="3"/>
    </row>
    <row r="7" spans="1:2" x14ac:dyDescent="0.25">
      <c r="A7" s="3" t="s">
        <v>41</v>
      </c>
      <c r="B7" t="s">
        <v>42</v>
      </c>
    </row>
    <row r="8" spans="1:2" x14ac:dyDescent="0.25">
      <c r="A8" s="14">
        <v>0</v>
      </c>
      <c r="B8" s="14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B1" sqref="B1"/>
    </sheetView>
  </sheetViews>
  <sheetFormatPr defaultRowHeight="15" x14ac:dyDescent="0.25"/>
  <cols>
    <col min="1" max="1" width="23.140625" bestFit="1" customWidth="1"/>
    <col min="2" max="2" width="17" bestFit="1" customWidth="1"/>
    <col min="3" max="3" width="20.7109375" customWidth="1"/>
    <col min="4" max="4" width="13.42578125" customWidth="1"/>
    <col min="6" max="6" width="72.42578125" customWidth="1"/>
    <col min="7" max="7" width="13.42578125" customWidth="1"/>
    <col min="8" max="8" width="13" customWidth="1"/>
    <col min="10" max="10" width="13" customWidth="1"/>
    <col min="11" max="11" width="12.85546875" customWidth="1"/>
    <col min="12" max="12" width="16.5703125" customWidth="1"/>
    <col min="13" max="13" width="13.140625" customWidth="1"/>
  </cols>
  <sheetData>
    <row r="1" spans="1:6" x14ac:dyDescent="0.25">
      <c r="A1" s="3" t="s">
        <v>14</v>
      </c>
      <c r="B1" s="1" t="s">
        <v>43</v>
      </c>
    </row>
    <row r="2" spans="1:6" x14ac:dyDescent="0.25">
      <c r="A2" s="3" t="s">
        <v>33</v>
      </c>
      <c r="B2" s="2" t="s">
        <v>32</v>
      </c>
    </row>
    <row r="3" spans="1:6" x14ac:dyDescent="0.25">
      <c r="A3" t="s">
        <v>6</v>
      </c>
      <c r="B3" s="1" t="s">
        <v>38</v>
      </c>
      <c r="C3" s="1"/>
      <c r="D3" s="1"/>
    </row>
    <row r="4" spans="1:6" x14ac:dyDescent="0.25">
      <c r="A4" t="s">
        <v>7</v>
      </c>
      <c r="B4" s="1" t="s">
        <v>40</v>
      </c>
    </row>
    <row r="6" spans="1:6" x14ac:dyDescent="0.25">
      <c r="A6" t="s">
        <v>8</v>
      </c>
    </row>
    <row r="7" spans="1:6" x14ac:dyDescent="0.25">
      <c r="A7" s="3" t="s">
        <v>9</v>
      </c>
      <c r="B7" s="3" t="s">
        <v>10</v>
      </c>
      <c r="C7" s="3" t="s">
        <v>11</v>
      </c>
      <c r="D7" s="3" t="s">
        <v>21</v>
      </c>
    </row>
    <row r="8" spans="1:6" x14ac:dyDescent="0.25">
      <c r="A8" s="8">
        <f>+A9-0.1</f>
        <v>1439.9</v>
      </c>
      <c r="B8" s="8">
        <f t="shared" ref="B8:C8" si="0">+B9</f>
        <v>0</v>
      </c>
      <c r="C8" s="8">
        <f t="shared" si="0"/>
        <v>85</v>
      </c>
      <c r="D8" s="8">
        <v>0</v>
      </c>
      <c r="F8" t="s">
        <v>22</v>
      </c>
    </row>
    <row r="9" spans="1:6" x14ac:dyDescent="0.25">
      <c r="A9" s="17">
        <v>1440</v>
      </c>
      <c r="B9" s="17">
        <v>0</v>
      </c>
      <c r="C9" s="17">
        <v>85</v>
      </c>
      <c r="D9" s="17">
        <v>0</v>
      </c>
    </row>
    <row r="10" spans="1:6" x14ac:dyDescent="0.25">
      <c r="A10" s="17">
        <v>1970</v>
      </c>
      <c r="B10" s="17">
        <v>0</v>
      </c>
      <c r="C10" s="17">
        <v>115</v>
      </c>
      <c r="D10" s="17">
        <v>0</v>
      </c>
    </row>
    <row r="11" spans="1:6" x14ac:dyDescent="0.25">
      <c r="A11" s="17">
        <v>2300</v>
      </c>
      <c r="B11" s="17">
        <v>0</v>
      </c>
      <c r="C11" s="17">
        <v>145</v>
      </c>
      <c r="D11" s="17">
        <v>0</v>
      </c>
    </row>
    <row r="12" spans="1:6" x14ac:dyDescent="0.25">
      <c r="A12" s="17">
        <v>2600</v>
      </c>
      <c r="B12" s="17">
        <v>0</v>
      </c>
      <c r="C12" s="17">
        <v>207.5</v>
      </c>
      <c r="D12" s="17">
        <v>0</v>
      </c>
    </row>
    <row r="13" spans="1:6" x14ac:dyDescent="0.25">
      <c r="A13" s="17">
        <v>2970</v>
      </c>
      <c r="B13" s="17">
        <v>0</v>
      </c>
      <c r="C13" s="17">
        <v>270</v>
      </c>
      <c r="D13" s="17">
        <v>0</v>
      </c>
    </row>
    <row r="14" spans="1:6" x14ac:dyDescent="0.25">
      <c r="A14" s="17">
        <v>3220</v>
      </c>
      <c r="B14" s="17">
        <v>0</v>
      </c>
      <c r="C14" s="17">
        <v>287.5</v>
      </c>
      <c r="D14" s="17">
        <v>0</v>
      </c>
    </row>
    <row r="15" spans="1:6" x14ac:dyDescent="0.25">
      <c r="A15" s="17">
        <v>3520</v>
      </c>
      <c r="B15" s="17">
        <v>0</v>
      </c>
      <c r="C15" s="17">
        <v>285</v>
      </c>
      <c r="D15" s="17">
        <v>0</v>
      </c>
    </row>
    <row r="16" spans="1:6" x14ac:dyDescent="0.25">
      <c r="A16" s="17">
        <v>3700</v>
      </c>
      <c r="B16" s="17">
        <v>0</v>
      </c>
      <c r="C16" s="17">
        <v>295</v>
      </c>
      <c r="D16" s="17">
        <v>0</v>
      </c>
    </row>
    <row r="17" spans="1:4" x14ac:dyDescent="0.25">
      <c r="A17" s="17">
        <v>3910</v>
      </c>
      <c r="B17" s="17">
        <v>0</v>
      </c>
      <c r="C17" s="17">
        <v>350</v>
      </c>
      <c r="D17" s="17">
        <v>0</v>
      </c>
    </row>
    <row r="18" spans="1:4" x14ac:dyDescent="0.25">
      <c r="A18" s="17">
        <v>4020</v>
      </c>
      <c r="B18" s="17">
        <v>0</v>
      </c>
      <c r="C18" s="17">
        <v>392.5</v>
      </c>
      <c r="D18" s="17">
        <v>0</v>
      </c>
    </row>
    <row r="19" spans="1:4" x14ac:dyDescent="0.25">
      <c r="A19" s="17">
        <v>4180</v>
      </c>
      <c r="B19" s="17">
        <v>0</v>
      </c>
      <c r="C19" s="17">
        <v>467.5</v>
      </c>
      <c r="D19" s="17">
        <v>0</v>
      </c>
    </row>
    <row r="20" spans="1:4" x14ac:dyDescent="0.25">
      <c r="A20" s="17">
        <v>4400</v>
      </c>
      <c r="B20" s="17">
        <v>0</v>
      </c>
      <c r="C20" s="17">
        <v>577.5</v>
      </c>
      <c r="D20" s="17">
        <v>0</v>
      </c>
    </row>
    <row r="21" spans="1:4" x14ac:dyDescent="0.25">
      <c r="A21" s="17">
        <v>4560</v>
      </c>
      <c r="B21" s="17">
        <v>0</v>
      </c>
      <c r="C21" s="17">
        <v>665</v>
      </c>
      <c r="D21" s="17">
        <v>0</v>
      </c>
    </row>
    <row r="22" spans="1:4" x14ac:dyDescent="0.25">
      <c r="A22" s="17">
        <v>4770</v>
      </c>
      <c r="B22" s="17">
        <v>0</v>
      </c>
      <c r="C22" s="17">
        <v>787.5</v>
      </c>
      <c r="D22" s="17">
        <v>0</v>
      </c>
    </row>
    <row r="23" spans="1:4" ht="14.45" x14ac:dyDescent="0.3">
      <c r="A23" s="17">
        <v>4930</v>
      </c>
      <c r="B23" s="17">
        <v>0</v>
      </c>
      <c r="C23" s="17">
        <v>877.5</v>
      </c>
      <c r="D23" s="17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B1" sqref="B1"/>
    </sheetView>
  </sheetViews>
  <sheetFormatPr defaultRowHeight="15" x14ac:dyDescent="0.25"/>
  <cols>
    <col min="1" max="1" width="16.85546875" style="3" bestFit="1" customWidth="1"/>
    <col min="2" max="2" width="23.85546875" customWidth="1"/>
  </cols>
  <sheetData>
    <row r="1" spans="1:22" x14ac:dyDescent="0.25">
      <c r="A1" s="3" t="s">
        <v>14</v>
      </c>
      <c r="B1" s="1" t="s">
        <v>43</v>
      </c>
    </row>
    <row r="2" spans="1:22" x14ac:dyDescent="0.25">
      <c r="A2" s="3" t="s">
        <v>33</v>
      </c>
      <c r="B2" s="2" t="s">
        <v>32</v>
      </c>
    </row>
    <row r="3" spans="1:22" x14ac:dyDescent="0.25">
      <c r="A3" s="3" t="s">
        <v>15</v>
      </c>
      <c r="B3" t="s">
        <v>37</v>
      </c>
    </row>
    <row r="6" spans="1:22" x14ac:dyDescent="0.25">
      <c r="A6" s="3" t="s">
        <v>36</v>
      </c>
    </row>
    <row r="7" spans="1:22" x14ac:dyDescent="0.25">
      <c r="A7" s="3" t="s">
        <v>34</v>
      </c>
      <c r="B7" s="3" t="s">
        <v>35</v>
      </c>
      <c r="G7" t="s">
        <v>45</v>
      </c>
      <c r="H7" t="s">
        <v>49</v>
      </c>
      <c r="I7" t="s">
        <v>46</v>
      </c>
      <c r="J7" t="s">
        <v>47</v>
      </c>
      <c r="L7" t="s">
        <v>48</v>
      </c>
      <c r="P7">
        <v>1</v>
      </c>
      <c r="Q7">
        <v>1</v>
      </c>
      <c r="S7">
        <v>2</v>
      </c>
      <c r="T7">
        <v>2</v>
      </c>
      <c r="U7">
        <v>3</v>
      </c>
      <c r="V7">
        <v>3</v>
      </c>
    </row>
    <row r="8" spans="1:22" x14ac:dyDescent="0.25">
      <c r="A8" s="15">
        <v>3.2453759805715086</v>
      </c>
      <c r="B8" s="15">
        <v>1</v>
      </c>
      <c r="G8">
        <v>0.5</v>
      </c>
      <c r="H8" s="1">
        <v>1.7912999999999999</v>
      </c>
      <c r="I8">
        <f>+_xlfn.NORM.S.DIST(-H8,TRUE)</f>
        <v>3.6622583071018552E-2</v>
      </c>
      <c r="J8" s="1">
        <v>2.7552029999999998</v>
      </c>
      <c r="K8">
        <f>+_xlfn.NORM.S.DIST(-J8,TRUE)</f>
        <v>2.9327865207977792E-3</v>
      </c>
      <c r="L8" s="1">
        <v>1.0097959999999999</v>
      </c>
      <c r="M8">
        <f>+_xlfn.NORM.S.DIST(-L8,TRUE)</f>
        <v>0.15629651847962292</v>
      </c>
      <c r="N8">
        <f>+M8/K8</f>
        <v>53.292838524471598</v>
      </c>
      <c r="O8">
        <f>+I8/N8</f>
        <v>6.8719520455270532E-4</v>
      </c>
      <c r="P8" s="15">
        <f>-_xlfn.NORM.S.INV(O8)</f>
        <v>3.1999759805715087</v>
      </c>
      <c r="Q8" s="15">
        <f>+J8/P8</f>
        <v>0.86100740028302547</v>
      </c>
      <c r="R8">
        <v>1.7004999999999999</v>
      </c>
      <c r="S8" s="15">
        <f>+P8+H8-R8</f>
        <v>3.2907759805715084</v>
      </c>
      <c r="T8" s="15">
        <f>+J8/S8</f>
        <v>0.83725024622353794</v>
      </c>
      <c r="U8" s="15">
        <f>+(S8+P8)/2</f>
        <v>3.2453759805715086</v>
      </c>
      <c r="V8" s="15">
        <f>+J8/U8</f>
        <v>0.8489626522455529</v>
      </c>
    </row>
    <row r="9" spans="1:22" x14ac:dyDescent="0.25">
      <c r="A9" s="15">
        <v>4.494632007845671</v>
      </c>
      <c r="B9" s="15">
        <v>1</v>
      </c>
      <c r="G9">
        <v>1</v>
      </c>
      <c r="H9" s="1">
        <v>3.5318000000000001</v>
      </c>
      <c r="I9">
        <f>+_xlfn.NORM.S.DIST(-H9,TRUE)</f>
        <v>2.0637069634888249E-4</v>
      </c>
      <c r="J9" s="1">
        <v>4.148015</v>
      </c>
      <c r="K9">
        <f>+_xlfn.NORM.S.DIST(-J9,TRUE)</f>
        <v>1.6768521527097312E-5</v>
      </c>
      <c r="L9" s="1">
        <v>3.0820789999999998</v>
      </c>
      <c r="M9">
        <f>+_xlfn.NORM.S.DIST(-L9,TRUE)</f>
        <v>1.0278013758088069E-3</v>
      </c>
      <c r="N9">
        <f>+M9/K9</f>
        <v>61.293500094681441</v>
      </c>
      <c r="O9">
        <f>+I9/N9</f>
        <v>3.366926281418047E-6</v>
      </c>
      <c r="P9" s="15">
        <f>-_xlfn.NORM.S.INV(O9)</f>
        <v>4.5019320078456708</v>
      </c>
      <c r="Q9" s="15">
        <f>+J9/P9</f>
        <v>0.92138552798467688</v>
      </c>
      <c r="R9">
        <v>3.5464000000000002</v>
      </c>
      <c r="S9" s="15">
        <f>+P9+H9-R9</f>
        <v>4.4873320078456711</v>
      </c>
      <c r="T9" s="15">
        <f>+J9/S9</f>
        <v>0.92438335134275607</v>
      </c>
      <c r="U9" s="15">
        <f>+(S9+P9)/2</f>
        <v>4.494632007845671</v>
      </c>
      <c r="V9" s="15">
        <f>+J9/U9</f>
        <v>0.92288200519183139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Discharge variable</vt:lpstr>
      <vt:lpstr>Discharge data</vt:lpstr>
      <vt:lpstr>Duration line</vt:lpstr>
      <vt:lpstr>Peak duration of wave</vt:lpstr>
      <vt:lpstr>Uncertainty distribution</vt:lpstr>
      <vt:lpstr>Statistical uncertainty</vt:lpstr>
      <vt:lpstr>APT Correction</vt:lpstr>
    </vt:vector>
  </TitlesOfParts>
  <Company>Stichting Deltares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Steenbergen</dc:creator>
  <cp:lastModifiedBy>Henri Steenbergen</cp:lastModifiedBy>
  <dcterms:created xsi:type="dcterms:W3CDTF">2015-01-28T08:39:07Z</dcterms:created>
  <dcterms:modified xsi:type="dcterms:W3CDTF">2015-10-13T10:00:41Z</dcterms:modified>
</cp:coreProperties>
</file>