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a\PROTEIN ACROBAT\SEMAFOR\"/>
    </mc:Choice>
  </mc:AlternateContent>
  <xr:revisionPtr revIDLastSave="0" documentId="13_ncr:1_{C25F6AE8-BEB3-47AB-BD02-0BBEDFCA3B07}" xr6:coauthVersionLast="46" xr6:coauthVersionMax="46" xr10:uidLastSave="{00000000-0000-0000-0000-000000000000}"/>
  <bookViews>
    <workbookView xWindow="-108" yWindow="-108" windowWidth="23256" windowHeight="14160" xr2:uid="{00000000-000D-0000-FFFF-FFFF00000000}"/>
  </bookViews>
  <sheets>
    <sheet name="točne mase" sheetId="2" r:id="rId1"/>
    <sheet name="semafo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3" i="1"/>
  <c r="A7" i="1"/>
  <c r="F28" i="2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25" i="2"/>
  <c r="F25" i="2" s="1"/>
  <c r="U32" i="1" l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1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1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13" i="1"/>
  <c r="R27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tc={519A47F4-8ABD-4F3F-87CE-03051A064A66}</author>
    <author>tc={56C24B68-F3D1-44BF-8CA9-77B1C763CD73}</author>
    <author>tc={A601B099-1D78-438C-97D0-EDE013166419}</author>
    <author>tc={D33D2E3E-1BC7-4960-9816-9A9A18C12660}</author>
    <author>tc={FDA04987-1981-4411-9141-26AFCD7D337E}</author>
    <author>tc={6547D3CF-33A4-4C4B-974F-23DBD70FC1CF}</author>
    <author>tc={FC6A3C7A-D3E0-4E0D-9D0A-1006337D429B}</author>
    <author>tc={7796866D-F9F3-45CB-B8FB-7B10479778C4}</author>
    <author>tc={791E7B9D-AA87-40BF-A523-6757E99BA905}</author>
  </authors>
  <commentList>
    <comment ref="B5" authorId="0" shapeId="0" xr:uid="{519A47F4-8ABD-4F3F-87CE-03051A064A66}">
      <text>
        <t>[Threaded comment]
Your version of Excel allows you to read this threaded comment; however, any edits to it will get removed if the file is opened in a newer version of Excel. Learn more: https://go.microsoft.com/fwlink/?linkid=870924
Comment:
    1638.9304-1.008+249.9605</t>
      </text>
    </comment>
    <comment ref="C5" authorId="1" shapeId="0" xr:uid="{56C24B68-F3D1-44BF-8CA9-77B1C763CD73}">
      <text>
        <t>[Threaded comment]
Your version of Excel allows you to read this threaded comment; however, any edits to it will get removed if the file is opened in a newer version of Excel. Learn more: https://go.microsoft.com/fwlink/?linkid=870924
Comment:
    1887.8829+2*(1.008)</t>
      </text>
    </comment>
    <comment ref="G12" authorId="2" shapeId="0" xr:uid="{A601B099-1D78-438C-97D0-EDE013166419}">
      <text>
        <t>[Threaded comment]
Your version of Excel allows you to read this threaded comment; however, any edits to it will get removed if the file is opened in a newer version of Excel. Learn more: https://go.microsoft.com/fwlink/?linkid=870924
Comment:
    b-ion - CO group (27.9949)</t>
      </text>
    </comment>
    <comment ref="D13" authorId="3" shapeId="0" xr:uid="{D33D2E3E-1BC7-4960-9816-9A9A18C12660}">
      <text>
        <t>[Threaded comment]
Your version of Excel allows you to read this threaded comment; however, any edits to it will get removed if the file is opened in a newer version of Excel. Learn more: https://go.microsoft.com/fwlink/?linkid=870924
Comment:
    OVO JE b1-ion, njegova masa se računa:
MonoMass(aa)-MassH(1.0008)+MassCAF(249.9605)
mase za sve b1 ione ovisno o aminoksileini su ti na sheetu 1 u F stupcu</t>
      </text>
    </comment>
    <comment ref="D14" authorId="4" shapeId="0" xr:uid="{FDA04987-1981-4411-9141-26AFCD7D337E}">
      <text>
        <t>[Threaded comment]
Your version of Excel allows you to read this threaded comment; however, any edits to it will get removed if the file is opened in a newer version of Excel. Learn more: https://go.microsoft.com/fwlink/?linkid=870924
Comment:
    Ostali b-ioni (b2,b3,b4..) se dobiju dodatkom monoisotopne mase aminokiseline na b1 pa na b1+b2 itd.
u ovom slučaju 377.0477+m(V,99.0604)=476.1161</t>
      </text>
    </comment>
    <comment ref="D15" authorId="5" shapeId="0" xr:uid="{6547D3CF-33A4-4C4B-974F-23DBD70FC1CF}">
      <text>
        <t>[Threaded comment]
Your version of Excel allows you to read this threaded comment; however, any edits to it will get removed if the file is opened in a newer version of Excel. Learn more: https://go.microsoft.com/fwlink/?linkid=870924
Comment:
    KV+m(P, 97.0528=573.1689</t>
      </text>
    </comment>
    <comment ref="G30" authorId="6" shapeId="0" xr:uid="{FC6A3C7A-D3E0-4E0D-9D0A-1006337D429B}">
      <text>
        <t>[Threaded comment]
Your version of Excel allows you to read this threaded comment; however, any edits to it will get removed if the file is opened in a newer version of Excel. Learn more: https://go.microsoft.com/fwlink/?linkid=870924
Comment:
    y-2*1.008+27.9949</t>
      </text>
    </comment>
    <comment ref="D44" authorId="7" shapeId="0" xr:uid="{7796866D-F9F3-45CB-B8FB-7B10479778C4}">
      <text>
        <t>[Threaded comment]
Your version of Excel allows you to read this threaded comment; however, any edits to it will get removed if the file is opened in a newer version of Excel. Learn more: https://go.microsoft.com/fwlink/?linkid=870924
Comment:
    ostale mase seračunaju dodatko monoizotopne mase aminoksileine npr. 175.1196+m(S,87.0320)=262.1515</t>
      </text>
    </comment>
    <comment ref="D45" authorId="8" shapeId="0" xr:uid="{791E7B9D-AA87-40BF-A523-6757E99BA905}">
      <text>
        <t>[Threaded comment]
Your version of Excel allows you to read this threaded comment; however, any edits to it will get removed if the file is opened in a newer version of Excel. Learn more: https://go.microsoft.com/fwlink/?linkid=870924
Comment:
    Y1 ion! ili k ili r</t>
      </text>
    </comment>
  </commentList>
</comments>
</file>

<file path=xl/sharedStrings.xml><?xml version="1.0" encoding="utf-8"?>
<sst xmlns="http://schemas.openxmlformats.org/spreadsheetml/2006/main" count="134" uniqueCount="83">
  <si>
    <t>Theoretical Peak Table Negative</t>
  </si>
  <si>
    <t>#</t>
  </si>
  <si>
    <t>Amino Acid</t>
  </si>
  <si>
    <t>b+ CAF -</t>
  </si>
  <si>
    <t>b+ CAF -H2O</t>
  </si>
  <si>
    <t>b+ CAF -NH3</t>
  </si>
  <si>
    <t>a+ CAF</t>
  </si>
  <si>
    <t>a+ CAF -H2O</t>
  </si>
  <si>
    <t>a+ CAF -NH3</t>
  </si>
  <si>
    <t>c+ CAF -</t>
  </si>
  <si>
    <t>c+ CAF -H2O</t>
  </si>
  <si>
    <t>K</t>
  </si>
  <si>
    <t>V</t>
  </si>
  <si>
    <t>P</t>
  </si>
  <si>
    <t>Q</t>
  </si>
  <si>
    <t>S</t>
  </si>
  <si>
    <t>T</t>
  </si>
  <si>
    <t>L</t>
  </si>
  <si>
    <t>E</t>
  </si>
  <si>
    <t>R</t>
  </si>
  <si>
    <t>Theoretical Peak Table Positive</t>
  </si>
  <si>
    <t>y+</t>
  </si>
  <si>
    <t>y - H2O</t>
  </si>
  <si>
    <t>y - NH3</t>
  </si>
  <si>
    <t>x+</t>
  </si>
  <si>
    <t>x - H2O</t>
  </si>
  <si>
    <t>x - NH3</t>
  </si>
  <si>
    <t>z+</t>
  </si>
  <si>
    <t>z - H2O</t>
  </si>
  <si>
    <t>z - NH3</t>
  </si>
  <si>
    <t xml:space="preserve"> KVPQVSTPTLVEVSR</t>
  </si>
  <si>
    <t>Exact mass</t>
  </si>
  <si>
    <t>Peptide sequence</t>
  </si>
  <si>
    <t>Diff -</t>
  </si>
  <si>
    <t>Diff +</t>
  </si>
  <si>
    <t>Mass CAF negative precursor</t>
  </si>
  <si>
    <t>Mass CAF positive precursor</t>
  </si>
  <si>
    <t>NH3</t>
  </si>
  <si>
    <t>Monoisotopic mass</t>
  </si>
  <si>
    <t>H20</t>
  </si>
  <si>
    <t>CO</t>
  </si>
  <si>
    <t>b--&gt; y</t>
  </si>
  <si>
    <t>M(precursor neg)-b+H</t>
  </si>
  <si>
    <t>CAF</t>
  </si>
  <si>
    <t>A</t>
  </si>
  <si>
    <t>Ala</t>
  </si>
  <si>
    <t>Arg</t>
  </si>
  <si>
    <t>N</t>
  </si>
  <si>
    <t>Asn</t>
  </si>
  <si>
    <t>D</t>
  </si>
  <si>
    <t>Asp</t>
  </si>
  <si>
    <t>C</t>
  </si>
  <si>
    <t>Cys</t>
  </si>
  <si>
    <t>Glu</t>
  </si>
  <si>
    <t>Gln</t>
  </si>
  <si>
    <t>G</t>
  </si>
  <si>
    <t>Gly</t>
  </si>
  <si>
    <t>H</t>
  </si>
  <si>
    <t>His</t>
  </si>
  <si>
    <t>I</t>
  </si>
  <si>
    <t>Ile</t>
  </si>
  <si>
    <t>Leu</t>
  </si>
  <si>
    <t>Lys</t>
  </si>
  <si>
    <t>M</t>
  </si>
  <si>
    <t>Met</t>
  </si>
  <si>
    <t>F</t>
  </si>
  <si>
    <t>Phe</t>
  </si>
  <si>
    <t>Pro</t>
  </si>
  <si>
    <t>Ser</t>
  </si>
  <si>
    <t>Thr</t>
  </si>
  <si>
    <t>W</t>
  </si>
  <si>
    <t>Trp</t>
  </si>
  <si>
    <t>Y</t>
  </si>
  <si>
    <t>Tyr</t>
  </si>
  <si>
    <t>Val</t>
  </si>
  <si>
    <t>Amino acids</t>
  </si>
  <si>
    <t>MSMSneg b1 ion</t>
  </si>
  <si>
    <t>MSMSneg b1 ion+ CAF</t>
  </si>
  <si>
    <t>one letter code</t>
  </si>
  <si>
    <t>amino acid</t>
  </si>
  <si>
    <t>monosisotopic mass</t>
  </si>
  <si>
    <t>Mass of y1-ion</t>
  </si>
  <si>
    <t>AMINO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</si>
</sst>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16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1</xdr:row>
      <xdr:rowOff>104775</xdr:rowOff>
    </xdr:from>
    <xdr:to>
      <xdr:col>11</xdr:col>
      <xdr:colOff>419100</xdr:colOff>
      <xdr:row>14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4E9804-470F-4E1E-89AF-1924C6280946}"/>
            </a:ext>
          </a:extLst>
        </xdr:cNvPr>
        <xdr:cNvSpPr txBox="1"/>
      </xdr:nvSpPr>
      <xdr:spPr>
        <a:xfrm>
          <a:off x="5000625" y="285750"/>
          <a:ext cx="552450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aseline="0"/>
            <a:t>zelena zvijezdica na slici se zove CAF, to je spoj skojim mi derivatiziramo peptide da ih možemo analizirati u negativu. </a:t>
          </a:r>
        </a:p>
        <a:p>
          <a:endParaRPr lang="hr-HR" sz="1100" baseline="0"/>
        </a:p>
        <a:p>
          <a:r>
            <a:rPr lang="hr-HR" sz="1100" baseline="0"/>
            <a:t>Jedino što ti trebaš znati o tome je da mu je točna masa 249.9601 što znači da će prekursor masa (PEPMASS koju odrediš u MS analizi) biti otprilike jednaka zbroju aminokiselina u peptidu + masa(caf)  (plus/minus H I h20, nebitno trenutno, dat ću ti sve izračune)</a:t>
          </a:r>
        </a:p>
        <a:p>
          <a:endParaRPr lang="hr-HR" sz="1100" baseline="0"/>
        </a:p>
        <a:p>
          <a:r>
            <a:rPr lang="hr-HR" sz="1100" baseline="0"/>
            <a:t>Još jedna stvar koju možeš primjetiti je da kada se događa fragmentacija (MS/MS) i peptid pukne na b-y crti, da će CAF ostati na b ionu, ali neće na y ionu.  Zato su a,b,c negativno nabijeni i vide se u MS/MS negativu, a x,y,z imaju pozitivan naboj te su vidljivi u MS/MS pozitivu</a:t>
          </a:r>
        </a:p>
      </xdr:txBody>
    </xdr:sp>
    <xdr:clientData/>
  </xdr:twoCellAnchor>
  <xdr:twoCellAnchor editAs="oneCell">
    <xdr:from>
      <xdr:col>0</xdr:col>
      <xdr:colOff>434341</xdr:colOff>
      <xdr:row>1</xdr:row>
      <xdr:rowOff>177165</xdr:rowOff>
    </xdr:from>
    <xdr:to>
      <xdr:col>4</xdr:col>
      <xdr:colOff>571500</xdr:colOff>
      <xdr:row>13</xdr:row>
      <xdr:rowOff>60834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7B086-1850-4371-B129-9EA21D41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1" y="358140"/>
          <a:ext cx="4213859" cy="2059179"/>
        </a:xfrm>
        <a:prstGeom prst="rect">
          <a:avLst/>
        </a:prstGeom>
      </xdr:spPr>
    </xdr:pic>
    <xdr:clientData/>
  </xdr:twoCellAnchor>
  <xdr:twoCellAnchor>
    <xdr:from>
      <xdr:col>4</xdr:col>
      <xdr:colOff>960120</xdr:colOff>
      <xdr:row>15</xdr:row>
      <xdr:rowOff>59055</xdr:rowOff>
    </xdr:from>
    <xdr:to>
      <xdr:col>11</xdr:col>
      <xdr:colOff>381000</xdr:colOff>
      <xdr:row>19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EEEC94-9C94-4972-BFAF-A76ECDA94F8C}"/>
            </a:ext>
          </a:extLst>
        </xdr:cNvPr>
        <xdr:cNvSpPr txBox="1"/>
      </xdr:nvSpPr>
      <xdr:spPr>
        <a:xfrm>
          <a:off x="5036820" y="2773680"/>
          <a:ext cx="5450205" cy="702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U proteomici se proteini cijepaju enzimom trispinom koji daje uniformne peptide:</a:t>
          </a:r>
        </a:p>
        <a:p>
          <a:r>
            <a:rPr lang="hr-HR" sz="1100"/>
            <a:t>Triptički peptidi završavaju ili na</a:t>
          </a:r>
          <a:r>
            <a:rPr lang="hr-HR" sz="1100" baseline="0"/>
            <a:t> K ili na R, gleda se s lijeva na desno, to je znači C kraj. Gledajući sliku to bi značilo da je R4 gotovo uvijek ili R ili K. U MS/MS pozitiv spektru te mase će biti jednake monoisotopnoj masi K/R + H20+H,  točna masa je napisana dole (crvene vrijednosti)</a:t>
          </a:r>
          <a:endParaRPr lang="hr-HR" sz="1100"/>
        </a:p>
      </xdr:txBody>
    </xdr:sp>
    <xdr:clientData/>
  </xdr:twoCellAnchor>
  <xdr:twoCellAnchor>
    <xdr:from>
      <xdr:col>0</xdr:col>
      <xdr:colOff>306705</xdr:colOff>
      <xdr:row>8</xdr:row>
      <xdr:rowOff>114299</xdr:rowOff>
    </xdr:from>
    <xdr:to>
      <xdr:col>1</xdr:col>
      <xdr:colOff>304800</xdr:colOff>
      <xdr:row>12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17C80B-3EC1-4B4B-8A86-2ECF5668E0A4}"/>
            </a:ext>
          </a:extLst>
        </xdr:cNvPr>
        <xdr:cNvSpPr txBox="1"/>
      </xdr:nvSpPr>
      <xdr:spPr>
        <a:xfrm>
          <a:off x="306705" y="1562099"/>
          <a:ext cx="607695" cy="6286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>
              <a:solidFill>
                <a:srgbClr val="FF0000"/>
              </a:solidFill>
            </a:rPr>
            <a:t>N KRAJ</a:t>
          </a:r>
        </a:p>
      </xdr:txBody>
    </xdr:sp>
    <xdr:clientData/>
  </xdr:twoCellAnchor>
  <xdr:twoCellAnchor>
    <xdr:from>
      <xdr:col>3</xdr:col>
      <xdr:colOff>563879</xdr:colOff>
      <xdr:row>4</xdr:row>
      <xdr:rowOff>70484</xdr:rowOff>
    </xdr:from>
    <xdr:to>
      <xdr:col>4</xdr:col>
      <xdr:colOff>632459</xdr:colOff>
      <xdr:row>6</xdr:row>
      <xdr:rowOff>97155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5B66621-E923-4660-8832-F991AB69CC4B}"/>
            </a:ext>
          </a:extLst>
        </xdr:cNvPr>
        <xdr:cNvSpPr txBox="1"/>
      </xdr:nvSpPr>
      <xdr:spPr>
        <a:xfrm>
          <a:off x="4030979" y="794384"/>
          <a:ext cx="678180" cy="3886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>
              <a:solidFill>
                <a:srgbClr val="FF0000"/>
              </a:solidFill>
            </a:rPr>
            <a:t>C KRAJ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a Svetličić" id="{9C6148AC-7400-4A54-8352-13388860EF60}" userId="ffd1d37ce9af18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02-15T10:16:41.36" personId="{9C6148AC-7400-4A54-8352-13388860EF60}" id="{519A47F4-8ABD-4F3F-87CE-03051A064A66}">
    <text>1638.9304-1.008+249.9605</text>
  </threadedComment>
  <threadedComment ref="C5" dT="2021-02-15T10:20:55.79" personId="{9C6148AC-7400-4A54-8352-13388860EF60}" id="{56C24B68-F3D1-44BF-8CA9-77B1C763CD73}">
    <text>1887.8829+2*(1.008)</text>
  </threadedComment>
  <threadedComment ref="G12" dT="2021-02-15T10:52:27.08" personId="{9C6148AC-7400-4A54-8352-13388860EF60}" id="{A601B099-1D78-438C-97D0-EDE013166419}">
    <text>b-ion - CO group (27.9949)</text>
  </threadedComment>
  <threadedComment ref="D13" dT="2021-02-15T10:21:23.60" personId="{9C6148AC-7400-4A54-8352-13388860EF60}" id="{D33D2E3E-1BC7-4960-9816-9A9A18C12660}">
    <text>OVO JE b1-ion, njegova masa se računa:
MonoMass(aa)-MassH(1.0008)+MassCAF(249.9605)
mase za sve b1 ione ovisno o aminoksileini su ti na sheetu 1 u F stupcu</text>
  </threadedComment>
  <threadedComment ref="D14" dT="2021-02-15T10:24:20.42" personId="{9C6148AC-7400-4A54-8352-13388860EF60}" id="{FDA04987-1981-4411-9141-26AFCD7D337E}">
    <text>Ostali b-ioni (b2,b3,b4..) se dobiju dodatkom monoisotopne mase aminokiseline na b1 pa na b1+b2 itd.
u ovom slučaju 377.0477+m(V,99.0604)=476.1161</text>
  </threadedComment>
  <threadedComment ref="D15" dT="2021-02-15T10:28:35.17" personId="{9C6148AC-7400-4A54-8352-13388860EF60}" id="{6547D3CF-33A4-4C4B-974F-23DBD70FC1CF}">
    <text>KV+m(P, 97.0528=573.1689</text>
  </threadedComment>
  <threadedComment ref="G30" dT="2021-02-15T11:10:18.39" personId="{9C6148AC-7400-4A54-8352-13388860EF60}" id="{FC6A3C7A-D3E0-4E0D-9D0A-1006337D429B}">
    <text>y-2*1.008+27.9949</text>
  </threadedComment>
  <threadedComment ref="D44" dT="2021-02-15T10:55:13.73" personId="{9C6148AC-7400-4A54-8352-13388860EF60}" id="{7796866D-F9F3-45CB-B8FB-7B10479778C4}">
    <text>ostale mase seračunaju dodatko monoizotopne mase aminoksileine npr. 175.1196+m(S,87.0320)=262.1515</text>
  </threadedComment>
  <threadedComment ref="D45" dT="2021-02-15T10:54:04.40" personId="{9C6148AC-7400-4A54-8352-13388860EF60}" id="{791E7B9D-AA87-40BF-A523-6757E99BA905}">
    <text>Y1 ion! ili k ili 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7:K44"/>
  <sheetViews>
    <sheetView tabSelected="1" workbookViewId="0">
      <selection activeCell="J25" sqref="J25:K26"/>
    </sheetView>
  </sheetViews>
  <sheetFormatPr defaultRowHeight="15" x14ac:dyDescent="0.25"/>
  <cols>
    <col min="2" max="2" width="26.5703125" customWidth="1"/>
    <col min="3" max="3" width="15.140625" customWidth="1"/>
    <col min="5" max="5" width="21.5703125" customWidth="1"/>
    <col min="6" max="6" width="22" customWidth="1"/>
    <col min="10" max="10" width="15" customWidth="1"/>
    <col min="11" max="11" width="13.28515625" customWidth="1"/>
  </cols>
  <sheetData>
    <row r="17" spans="2:11" x14ac:dyDescent="0.25">
      <c r="B17" s="8" t="s">
        <v>38</v>
      </c>
    </row>
    <row r="18" spans="2:11" x14ac:dyDescent="0.25">
      <c r="B18" s="7" t="s">
        <v>39</v>
      </c>
      <c r="C18" s="5">
        <v>18.0106</v>
      </c>
    </row>
    <row r="19" spans="2:11" x14ac:dyDescent="0.25">
      <c r="B19" s="7" t="s">
        <v>37</v>
      </c>
      <c r="C19" s="5">
        <v>17.026499999999999</v>
      </c>
    </row>
    <row r="20" spans="2:11" x14ac:dyDescent="0.25">
      <c r="B20" s="7" t="s">
        <v>40</v>
      </c>
      <c r="C20" s="5">
        <v>27.994900000000001</v>
      </c>
    </row>
    <row r="21" spans="2:11" x14ac:dyDescent="0.25">
      <c r="B21" s="7" t="s">
        <v>43</v>
      </c>
      <c r="C21" s="5">
        <v>249.96010000000001</v>
      </c>
    </row>
    <row r="22" spans="2:11" x14ac:dyDescent="0.25">
      <c r="B22" s="7"/>
      <c r="C22" s="7"/>
    </row>
    <row r="23" spans="2:11" x14ac:dyDescent="0.25">
      <c r="B23" s="9" t="s">
        <v>75</v>
      </c>
      <c r="C23" s="7"/>
    </row>
    <row r="24" spans="2:11" ht="45" x14ac:dyDescent="0.25">
      <c r="B24" s="12" t="s">
        <v>78</v>
      </c>
      <c r="C24" s="12" t="s">
        <v>79</v>
      </c>
      <c r="D24" s="13" t="s">
        <v>80</v>
      </c>
      <c r="E24" s="13" t="s">
        <v>76</v>
      </c>
      <c r="F24" s="13" t="s">
        <v>77</v>
      </c>
      <c r="J24" s="15" t="s">
        <v>82</v>
      </c>
      <c r="K24" s="15" t="s">
        <v>81</v>
      </c>
    </row>
    <row r="25" spans="2:11" x14ac:dyDescent="0.25">
      <c r="B25" s="7" t="s">
        <v>44</v>
      </c>
      <c r="C25" s="7" t="s">
        <v>45</v>
      </c>
      <c r="D25" s="16">
        <v>71.037109999999998</v>
      </c>
      <c r="E25" s="10">
        <f t="shared" ref="E25:E44" si="0">D25-1.008</f>
        <v>70.029110000000003</v>
      </c>
      <c r="F25" s="10">
        <f>E25+249.9601</f>
        <v>319.98921000000001</v>
      </c>
      <c r="J25" s="18" t="s">
        <v>11</v>
      </c>
      <c r="K25" s="18">
        <v>147.11349999999999</v>
      </c>
    </row>
    <row r="26" spans="2:11" x14ac:dyDescent="0.25">
      <c r="B26" s="7" t="s">
        <v>19</v>
      </c>
      <c r="C26" s="7" t="s">
        <v>46</v>
      </c>
      <c r="D26" s="16">
        <v>156.10111000000001</v>
      </c>
      <c r="E26" s="10">
        <f t="shared" si="0"/>
        <v>155.09311</v>
      </c>
      <c r="F26" s="10">
        <f t="shared" ref="F26:F44" si="1">E26+249.9601</f>
        <v>405.05321000000004</v>
      </c>
      <c r="J26" s="18" t="s">
        <v>19</v>
      </c>
      <c r="K26" s="18">
        <v>175.11959999999999</v>
      </c>
    </row>
    <row r="27" spans="2:11" x14ac:dyDescent="0.25">
      <c r="B27" s="7" t="s">
        <v>47</v>
      </c>
      <c r="C27" s="7" t="s">
        <v>48</v>
      </c>
      <c r="D27" s="16">
        <v>114.04293</v>
      </c>
      <c r="E27" s="10">
        <f t="shared" si="0"/>
        <v>113.03493</v>
      </c>
      <c r="F27" s="10">
        <f t="shared" si="1"/>
        <v>362.99503000000004</v>
      </c>
    </row>
    <row r="28" spans="2:11" x14ac:dyDescent="0.25">
      <c r="B28" s="7" t="s">
        <v>49</v>
      </c>
      <c r="C28" s="7" t="s">
        <v>50</v>
      </c>
      <c r="D28" s="16">
        <v>115.02694</v>
      </c>
      <c r="E28" s="10">
        <f t="shared" si="0"/>
        <v>114.01894</v>
      </c>
      <c r="F28" s="10">
        <f t="shared" si="1"/>
        <v>363.97904</v>
      </c>
    </row>
    <row r="29" spans="2:11" x14ac:dyDescent="0.25">
      <c r="B29" s="7" t="s">
        <v>51</v>
      </c>
      <c r="C29" s="7" t="s">
        <v>52</v>
      </c>
      <c r="D29" s="16">
        <v>103.00919</v>
      </c>
      <c r="E29" s="10">
        <f t="shared" si="0"/>
        <v>102.00119000000001</v>
      </c>
      <c r="F29" s="10">
        <f t="shared" si="1"/>
        <v>351.96129000000002</v>
      </c>
    </row>
    <row r="30" spans="2:11" x14ac:dyDescent="0.25">
      <c r="B30" s="7" t="s">
        <v>18</v>
      </c>
      <c r="C30" s="7" t="s">
        <v>53</v>
      </c>
      <c r="D30" s="16">
        <v>129.04258999999999</v>
      </c>
      <c r="E30" s="10">
        <f t="shared" si="0"/>
        <v>128.03458999999998</v>
      </c>
      <c r="F30" s="10">
        <f t="shared" si="1"/>
        <v>377.99468999999999</v>
      </c>
    </row>
    <row r="31" spans="2:11" x14ac:dyDescent="0.25">
      <c r="B31" s="7" t="s">
        <v>14</v>
      </c>
      <c r="C31" s="7" t="s">
        <v>54</v>
      </c>
      <c r="D31" s="16">
        <v>128.05858000000001</v>
      </c>
      <c r="E31" s="10">
        <f t="shared" si="0"/>
        <v>127.05058000000001</v>
      </c>
      <c r="F31" s="10">
        <f t="shared" si="1"/>
        <v>377.01068000000004</v>
      </c>
    </row>
    <row r="32" spans="2:11" x14ac:dyDescent="0.25">
      <c r="B32" s="7" t="s">
        <v>55</v>
      </c>
      <c r="C32" s="7" t="s">
        <v>56</v>
      </c>
      <c r="D32" s="16">
        <v>57.021459999999998</v>
      </c>
      <c r="E32" s="10">
        <f t="shared" si="0"/>
        <v>56.013459999999995</v>
      </c>
      <c r="F32" s="10">
        <f t="shared" si="1"/>
        <v>305.97356000000002</v>
      </c>
    </row>
    <row r="33" spans="2:6" x14ac:dyDescent="0.25">
      <c r="B33" s="7" t="s">
        <v>57</v>
      </c>
      <c r="C33" s="7" t="s">
        <v>58</v>
      </c>
      <c r="D33" s="16">
        <v>137.05891</v>
      </c>
      <c r="E33" s="10">
        <f t="shared" si="0"/>
        <v>136.05090999999999</v>
      </c>
      <c r="F33" s="10">
        <f t="shared" si="1"/>
        <v>386.01101</v>
      </c>
    </row>
    <row r="34" spans="2:6" x14ac:dyDescent="0.25">
      <c r="B34" s="7" t="s">
        <v>59</v>
      </c>
      <c r="C34" s="7" t="s">
        <v>60</v>
      </c>
      <c r="D34" s="16">
        <v>113.08405999999999</v>
      </c>
      <c r="E34" s="10">
        <f t="shared" si="0"/>
        <v>112.07606</v>
      </c>
      <c r="F34" s="10">
        <f t="shared" si="1"/>
        <v>362.03616</v>
      </c>
    </row>
    <row r="35" spans="2:6" x14ac:dyDescent="0.25">
      <c r="B35" s="7" t="s">
        <v>17</v>
      </c>
      <c r="C35" s="7" t="s">
        <v>61</v>
      </c>
      <c r="D35" s="16">
        <v>113.08405999999999</v>
      </c>
      <c r="E35" s="10">
        <f t="shared" si="0"/>
        <v>112.07606</v>
      </c>
      <c r="F35" s="10">
        <f t="shared" si="1"/>
        <v>362.03616</v>
      </c>
    </row>
    <row r="36" spans="2:6" x14ac:dyDescent="0.25">
      <c r="B36" s="7" t="s">
        <v>11</v>
      </c>
      <c r="C36" s="7" t="s">
        <v>62</v>
      </c>
      <c r="D36" s="16">
        <v>128.09495999999999</v>
      </c>
      <c r="E36" s="10">
        <f t="shared" si="0"/>
        <v>127.08695999999999</v>
      </c>
      <c r="F36" s="10">
        <f t="shared" si="1"/>
        <v>377.04705999999999</v>
      </c>
    </row>
    <row r="37" spans="2:6" x14ac:dyDescent="0.25">
      <c r="B37" s="7" t="s">
        <v>63</v>
      </c>
      <c r="C37" s="7" t="s">
        <v>64</v>
      </c>
      <c r="D37" s="16">
        <v>131.04049000000001</v>
      </c>
      <c r="E37" s="10">
        <f t="shared" si="0"/>
        <v>130.03249</v>
      </c>
      <c r="F37" s="10">
        <f t="shared" si="1"/>
        <v>379.99259000000001</v>
      </c>
    </row>
    <row r="38" spans="2:6" x14ac:dyDescent="0.25">
      <c r="B38" s="7" t="s">
        <v>65</v>
      </c>
      <c r="C38" s="7" t="s">
        <v>66</v>
      </c>
      <c r="D38" s="16">
        <v>147.06841</v>
      </c>
      <c r="E38" s="10">
        <f t="shared" si="0"/>
        <v>146.06040999999999</v>
      </c>
      <c r="F38" s="10">
        <f t="shared" si="1"/>
        <v>396.02051</v>
      </c>
    </row>
    <row r="39" spans="2:6" x14ac:dyDescent="0.25">
      <c r="B39" s="7" t="s">
        <v>13</v>
      </c>
      <c r="C39" s="7" t="s">
        <v>67</v>
      </c>
      <c r="D39" s="16">
        <v>97.052760000000006</v>
      </c>
      <c r="E39" s="10">
        <f t="shared" si="0"/>
        <v>96.044760000000011</v>
      </c>
      <c r="F39" s="10">
        <f t="shared" si="1"/>
        <v>346.00486000000001</v>
      </c>
    </row>
    <row r="40" spans="2:6" x14ac:dyDescent="0.25">
      <c r="B40" s="7" t="s">
        <v>15</v>
      </c>
      <c r="C40" s="7" t="s">
        <v>68</v>
      </c>
      <c r="D40" s="16">
        <v>87.032030000000006</v>
      </c>
      <c r="E40" s="10">
        <f t="shared" si="0"/>
        <v>86.02403000000001</v>
      </c>
      <c r="F40" s="10">
        <f t="shared" si="1"/>
        <v>335.98413000000005</v>
      </c>
    </row>
    <row r="41" spans="2:6" x14ac:dyDescent="0.25">
      <c r="B41" s="7" t="s">
        <v>16</v>
      </c>
      <c r="C41" s="7" t="s">
        <v>69</v>
      </c>
      <c r="D41" s="16">
        <v>101.04768</v>
      </c>
      <c r="E41" s="10">
        <f t="shared" si="0"/>
        <v>100.03968</v>
      </c>
      <c r="F41" s="10">
        <f t="shared" si="1"/>
        <v>349.99977999999999</v>
      </c>
    </row>
    <row r="42" spans="2:6" x14ac:dyDescent="0.25">
      <c r="B42" s="7" t="s">
        <v>70</v>
      </c>
      <c r="C42" s="7" t="s">
        <v>71</v>
      </c>
      <c r="D42" s="16">
        <v>186.07930999999999</v>
      </c>
      <c r="E42" s="10">
        <f t="shared" si="0"/>
        <v>185.07130999999998</v>
      </c>
      <c r="F42" s="10">
        <f t="shared" si="1"/>
        <v>435.03140999999999</v>
      </c>
    </row>
    <row r="43" spans="2:6" x14ac:dyDescent="0.25">
      <c r="B43" s="7" t="s">
        <v>72</v>
      </c>
      <c r="C43" s="7" t="s">
        <v>73</v>
      </c>
      <c r="D43" s="16">
        <v>163.06333000000001</v>
      </c>
      <c r="E43" s="10">
        <f t="shared" si="0"/>
        <v>162.05533</v>
      </c>
      <c r="F43" s="10">
        <f t="shared" si="1"/>
        <v>412.01543000000004</v>
      </c>
    </row>
    <row r="44" spans="2:6" x14ac:dyDescent="0.25">
      <c r="B44" s="7" t="s">
        <v>12</v>
      </c>
      <c r="C44" s="7" t="s">
        <v>74</v>
      </c>
      <c r="D44" s="16">
        <v>99.06841</v>
      </c>
      <c r="E44" s="10">
        <f t="shared" si="0"/>
        <v>98.060410000000005</v>
      </c>
      <c r="F44" s="10">
        <f t="shared" si="1"/>
        <v>348.02051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49"/>
  <sheetViews>
    <sheetView topLeftCell="A10" zoomScale="88" zoomScaleNormal="88" workbookViewId="0">
      <selection activeCell="I19" sqref="I19"/>
    </sheetView>
  </sheetViews>
  <sheetFormatPr defaultRowHeight="15" x14ac:dyDescent="0.25"/>
  <cols>
    <col min="1" max="1" width="12.7109375" customWidth="1"/>
    <col min="2" max="3" width="14.7109375" customWidth="1"/>
    <col min="4" max="4" width="19.85546875" customWidth="1"/>
    <col min="5" max="5" width="13.28515625" customWidth="1"/>
    <col min="6" max="6" width="13.85546875" customWidth="1"/>
    <col min="7" max="7" width="13.7109375" customWidth="1"/>
    <col min="8" max="8" width="14.140625" customWidth="1"/>
    <col min="9" max="9" width="14.28515625" customWidth="1"/>
    <col min="10" max="10" width="13.140625" customWidth="1"/>
    <col min="11" max="11" width="14.28515625" customWidth="1"/>
    <col min="12" max="12" width="13.85546875" customWidth="1"/>
    <col min="13" max="13" width="11.85546875" customWidth="1"/>
    <col min="14" max="14" width="9.85546875" customWidth="1"/>
    <col min="15" max="15" width="12.140625" customWidth="1"/>
    <col min="16" max="16" width="11.140625" customWidth="1"/>
    <col min="17" max="17" width="12.42578125" customWidth="1"/>
    <col min="18" max="18" width="12.28515625" customWidth="1"/>
    <col min="19" max="19" width="12.85546875" customWidth="1"/>
    <col min="20" max="20" width="11.42578125" customWidth="1"/>
    <col min="21" max="21" width="12.140625" customWidth="1"/>
  </cols>
  <sheetData>
    <row r="3" spans="1:20" x14ac:dyDescent="0.25">
      <c r="A3" s="1"/>
    </row>
    <row r="4" spans="1:20" ht="45" x14ac:dyDescent="0.25">
      <c r="A4" s="6" t="s">
        <v>31</v>
      </c>
      <c r="B4" s="4" t="s">
        <v>35</v>
      </c>
      <c r="C4" s="4" t="s">
        <v>36</v>
      </c>
      <c r="D4" s="4" t="s">
        <v>32</v>
      </c>
    </row>
    <row r="5" spans="1:20" x14ac:dyDescent="0.25">
      <c r="A5" s="10">
        <v>1638.9304</v>
      </c>
      <c r="B5">
        <v>1887.8829000000001</v>
      </c>
      <c r="C5">
        <v>1889.8988999999999</v>
      </c>
      <c r="D5" s="3" t="s">
        <v>30</v>
      </c>
      <c r="F5" t="s">
        <v>41</v>
      </c>
      <c r="G5" t="s">
        <v>42</v>
      </c>
    </row>
    <row r="7" spans="1:20" x14ac:dyDescent="0.25">
      <c r="A7" s="10">
        <f>B5-A5</f>
        <v>248.9525000000001</v>
      </c>
      <c r="C7" s="4"/>
    </row>
    <row r="8" spans="1:20" x14ac:dyDescent="0.25">
      <c r="A8" s="1"/>
    </row>
    <row r="9" spans="1:20" x14ac:dyDescent="0.25">
      <c r="A9" s="1"/>
    </row>
    <row r="11" spans="1:20" x14ac:dyDescent="0.25">
      <c r="A11" s="3" t="s">
        <v>0</v>
      </c>
      <c r="M11" s="3" t="s">
        <v>33</v>
      </c>
    </row>
    <row r="12" spans="1:20" x14ac:dyDescent="0.25">
      <c r="A12" t="s">
        <v>1</v>
      </c>
      <c r="B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  <c r="R12" t="s">
        <v>8</v>
      </c>
      <c r="S12" t="s">
        <v>9</v>
      </c>
      <c r="T12" t="s">
        <v>10</v>
      </c>
    </row>
    <row r="13" spans="1:20" x14ac:dyDescent="0.25">
      <c r="A13" s="2">
        <v>1</v>
      </c>
      <c r="B13" t="s">
        <v>11</v>
      </c>
      <c r="D13" s="11">
        <v>377.04770000000002</v>
      </c>
      <c r="E13" s="2">
        <f>D13-18.0106</f>
        <v>359.03710000000001</v>
      </c>
      <c r="F13" s="2">
        <f>D13-17.0265</f>
        <v>360.02120000000002</v>
      </c>
      <c r="G13" s="2">
        <f>D13-27.9949</f>
        <v>349.05280000000005</v>
      </c>
      <c r="H13" s="2">
        <f>G13-18.0106</f>
        <v>331.04220000000004</v>
      </c>
      <c r="I13" s="2">
        <f>G13-17.0265</f>
        <v>332.02630000000005</v>
      </c>
      <c r="J13" s="2">
        <f>D13+17.0265</f>
        <v>394.07420000000002</v>
      </c>
      <c r="K13" s="14">
        <f>J13-18.0106</f>
        <v>376.06360000000001</v>
      </c>
      <c r="M13" s="2">
        <f t="shared" ref="M13:M27" si="0">D13-D13</f>
        <v>0</v>
      </c>
      <c r="N13" s="2">
        <f t="shared" ref="N13:N27" si="1">D13-E13</f>
        <v>18.010600000000011</v>
      </c>
      <c r="O13" s="2">
        <f t="shared" ref="O13:O27" si="2">D13-F13</f>
        <v>17.026499999999999</v>
      </c>
      <c r="P13" s="2">
        <f t="shared" ref="P13:P27" si="3">D13-G13</f>
        <v>27.994899999999973</v>
      </c>
      <c r="Q13" s="2">
        <f t="shared" ref="Q13:Q27" si="4">D13-H13</f>
        <v>46.005499999999984</v>
      </c>
      <c r="R13" s="2">
        <f t="shared" ref="R13:R27" si="5">D13-I13</f>
        <v>45.021399999999971</v>
      </c>
      <c r="S13" s="2">
        <f t="shared" ref="S13:S27" si="6">D13-J13</f>
        <v>-17.026499999999999</v>
      </c>
      <c r="T13" s="2">
        <f t="shared" ref="T13:T27" si="7">D13-K13</f>
        <v>0.98410000000001219</v>
      </c>
    </row>
    <row r="14" spans="1:20" x14ac:dyDescent="0.25">
      <c r="A14" s="2">
        <v>2</v>
      </c>
      <c r="B14" t="s">
        <v>12</v>
      </c>
      <c r="D14" s="11">
        <v>476.11610000000002</v>
      </c>
      <c r="E14" s="2">
        <f t="shared" ref="E14:E27" si="8">D14-18.0106</f>
        <v>458.10550000000001</v>
      </c>
      <c r="F14" s="2">
        <f t="shared" ref="F14:F27" si="9">D14-17.0265</f>
        <v>459.08960000000002</v>
      </c>
      <c r="G14" s="2">
        <f t="shared" ref="G14:G27" si="10">D14-27.9949</f>
        <v>448.12120000000004</v>
      </c>
      <c r="H14" s="2">
        <f t="shared" ref="H14:H27" si="11">G14-18.0106</f>
        <v>430.11060000000003</v>
      </c>
      <c r="I14" s="2">
        <f t="shared" ref="I14:I27" si="12">G14-17.0265</f>
        <v>431.09470000000005</v>
      </c>
      <c r="J14" s="2">
        <f t="shared" ref="J14:J27" si="13">D14+17.0265</f>
        <v>493.14260000000002</v>
      </c>
      <c r="K14" s="14">
        <f t="shared" ref="K14:K27" si="14">J14-18.0106</f>
        <v>475.13200000000001</v>
      </c>
      <c r="M14" s="2">
        <f t="shared" si="0"/>
        <v>0</v>
      </c>
      <c r="N14" s="2">
        <f t="shared" si="1"/>
        <v>18.010600000000011</v>
      </c>
      <c r="O14" s="2">
        <f t="shared" si="2"/>
        <v>17.026499999999999</v>
      </c>
      <c r="P14" s="2">
        <f t="shared" si="3"/>
        <v>27.994899999999973</v>
      </c>
      <c r="Q14" s="2">
        <f t="shared" si="4"/>
        <v>46.005499999999984</v>
      </c>
      <c r="R14" s="2">
        <f t="shared" si="5"/>
        <v>45.021399999999971</v>
      </c>
      <c r="S14" s="2">
        <f t="shared" si="6"/>
        <v>-17.026499999999999</v>
      </c>
      <c r="T14" s="2">
        <f t="shared" si="7"/>
        <v>0.98410000000001219</v>
      </c>
    </row>
    <row r="15" spans="1:20" x14ac:dyDescent="0.25">
      <c r="A15" s="2">
        <v>3</v>
      </c>
      <c r="B15" t="s">
        <v>13</v>
      </c>
      <c r="D15" s="11">
        <v>573.16890000000001</v>
      </c>
      <c r="E15" s="2">
        <f t="shared" si="8"/>
        <v>555.15830000000005</v>
      </c>
      <c r="F15" s="2">
        <f t="shared" si="9"/>
        <v>556.14239999999995</v>
      </c>
      <c r="G15" s="2">
        <f t="shared" si="10"/>
        <v>545.17399999999998</v>
      </c>
      <c r="H15" s="2">
        <f t="shared" si="11"/>
        <v>527.16340000000002</v>
      </c>
      <c r="I15" s="2">
        <f t="shared" si="12"/>
        <v>528.14750000000004</v>
      </c>
      <c r="J15" s="2">
        <f t="shared" si="13"/>
        <v>590.19540000000006</v>
      </c>
      <c r="K15" s="14">
        <f t="shared" si="14"/>
        <v>572.18480000000011</v>
      </c>
      <c r="M15" s="2">
        <f t="shared" si="0"/>
        <v>0</v>
      </c>
      <c r="N15" s="2">
        <f t="shared" si="1"/>
        <v>18.010599999999954</v>
      </c>
      <c r="O15" s="2">
        <f t="shared" si="2"/>
        <v>17.026500000000055</v>
      </c>
      <c r="P15" s="2">
        <f t="shared" si="3"/>
        <v>27.99490000000003</v>
      </c>
      <c r="Q15" s="2">
        <f t="shared" si="4"/>
        <v>46.005499999999984</v>
      </c>
      <c r="R15" s="2">
        <f t="shared" si="5"/>
        <v>45.021399999999971</v>
      </c>
      <c r="S15" s="2">
        <f t="shared" si="6"/>
        <v>-17.026500000000055</v>
      </c>
      <c r="T15" s="2">
        <f t="shared" si="7"/>
        <v>0.9840999999998985</v>
      </c>
    </row>
    <row r="16" spans="1:20" x14ac:dyDescent="0.25">
      <c r="A16" s="2">
        <v>4</v>
      </c>
      <c r="B16" t="s">
        <v>14</v>
      </c>
      <c r="D16" s="11">
        <v>701.22749999999996</v>
      </c>
      <c r="E16" s="2">
        <f t="shared" si="8"/>
        <v>683.21690000000001</v>
      </c>
      <c r="F16" s="2">
        <f t="shared" si="9"/>
        <v>684.20100000000002</v>
      </c>
      <c r="G16" s="2">
        <f t="shared" si="10"/>
        <v>673.23259999999993</v>
      </c>
      <c r="H16" s="2">
        <f t="shared" si="11"/>
        <v>655.22199999999998</v>
      </c>
      <c r="I16" s="2">
        <f t="shared" si="12"/>
        <v>656.20609999999988</v>
      </c>
      <c r="J16" s="2">
        <f t="shared" si="13"/>
        <v>718.25399999999991</v>
      </c>
      <c r="K16" s="14">
        <f t="shared" si="14"/>
        <v>700.24339999999995</v>
      </c>
      <c r="M16" s="2">
        <f t="shared" si="0"/>
        <v>0</v>
      </c>
      <c r="N16" s="2">
        <f t="shared" si="1"/>
        <v>18.010599999999954</v>
      </c>
      <c r="O16" s="2">
        <f t="shared" si="2"/>
        <v>17.026499999999942</v>
      </c>
      <c r="P16" s="2">
        <f t="shared" si="3"/>
        <v>27.99490000000003</v>
      </c>
      <c r="Q16" s="2">
        <f t="shared" si="4"/>
        <v>46.005499999999984</v>
      </c>
      <c r="R16" s="2">
        <f t="shared" si="5"/>
        <v>45.021400000000085</v>
      </c>
      <c r="S16" s="2">
        <f t="shared" si="6"/>
        <v>-17.026499999999942</v>
      </c>
      <c r="T16" s="2">
        <f t="shared" si="7"/>
        <v>0.98410000000001219</v>
      </c>
    </row>
    <row r="17" spans="1:21" x14ac:dyDescent="0.25">
      <c r="A17" s="2">
        <v>5</v>
      </c>
      <c r="B17" t="s">
        <v>12</v>
      </c>
      <c r="D17" s="11">
        <v>800.29589999999996</v>
      </c>
      <c r="E17" s="2">
        <f t="shared" si="8"/>
        <v>782.28530000000001</v>
      </c>
      <c r="F17" s="2">
        <f t="shared" si="9"/>
        <v>783.26939999999991</v>
      </c>
      <c r="G17" s="2">
        <f t="shared" si="10"/>
        <v>772.30099999999993</v>
      </c>
      <c r="H17" s="2">
        <f t="shared" si="11"/>
        <v>754.29039999999998</v>
      </c>
      <c r="I17" s="2">
        <f t="shared" si="12"/>
        <v>755.27449999999999</v>
      </c>
      <c r="J17" s="2">
        <f t="shared" si="13"/>
        <v>817.32240000000002</v>
      </c>
      <c r="K17" s="14">
        <f t="shared" si="14"/>
        <v>799.31180000000006</v>
      </c>
      <c r="M17" s="2">
        <f t="shared" si="0"/>
        <v>0</v>
      </c>
      <c r="N17" s="2">
        <f t="shared" si="1"/>
        <v>18.010599999999954</v>
      </c>
      <c r="O17" s="2">
        <f t="shared" si="2"/>
        <v>17.026500000000055</v>
      </c>
      <c r="P17" s="2">
        <f t="shared" si="3"/>
        <v>27.99490000000003</v>
      </c>
      <c r="Q17" s="2">
        <f t="shared" si="4"/>
        <v>46.005499999999984</v>
      </c>
      <c r="R17" s="2">
        <f t="shared" si="5"/>
        <v>45.021399999999971</v>
      </c>
      <c r="S17" s="2">
        <f t="shared" si="6"/>
        <v>-17.026500000000055</v>
      </c>
      <c r="T17" s="2">
        <f t="shared" si="7"/>
        <v>0.9840999999998985</v>
      </c>
    </row>
    <row r="18" spans="1:21" x14ac:dyDescent="0.25">
      <c r="A18" s="2">
        <v>6</v>
      </c>
      <c r="B18" t="s">
        <v>15</v>
      </c>
      <c r="D18" s="11">
        <v>887.3279</v>
      </c>
      <c r="E18" s="2">
        <f t="shared" si="8"/>
        <v>869.31730000000005</v>
      </c>
      <c r="F18" s="2">
        <f t="shared" si="9"/>
        <v>870.30140000000006</v>
      </c>
      <c r="G18" s="2">
        <f t="shared" si="10"/>
        <v>859.33299999999997</v>
      </c>
      <c r="H18" s="2">
        <f t="shared" si="11"/>
        <v>841.32240000000002</v>
      </c>
      <c r="I18" s="2">
        <f t="shared" si="12"/>
        <v>842.30649999999991</v>
      </c>
      <c r="J18" s="2">
        <f t="shared" si="13"/>
        <v>904.35439999999994</v>
      </c>
      <c r="K18" s="14">
        <f t="shared" si="14"/>
        <v>886.34379999999999</v>
      </c>
      <c r="M18" s="2">
        <f t="shared" si="0"/>
        <v>0</v>
      </c>
      <c r="N18" s="2">
        <f t="shared" si="1"/>
        <v>18.010599999999954</v>
      </c>
      <c r="O18" s="2">
        <f t="shared" si="2"/>
        <v>17.026499999999942</v>
      </c>
      <c r="P18" s="2">
        <f t="shared" si="3"/>
        <v>27.99490000000003</v>
      </c>
      <c r="Q18" s="2">
        <f t="shared" si="4"/>
        <v>46.005499999999984</v>
      </c>
      <c r="R18" s="2">
        <f t="shared" si="5"/>
        <v>45.021400000000085</v>
      </c>
      <c r="S18" s="2">
        <f t="shared" si="6"/>
        <v>-17.026499999999942</v>
      </c>
      <c r="T18" s="2">
        <f t="shared" si="7"/>
        <v>0.98410000000001219</v>
      </c>
    </row>
    <row r="19" spans="1:21" x14ac:dyDescent="0.25">
      <c r="A19" s="2">
        <v>7</v>
      </c>
      <c r="B19" t="s">
        <v>16</v>
      </c>
      <c r="D19" s="11">
        <v>988.37559999999996</v>
      </c>
      <c r="E19" s="2">
        <f t="shared" si="8"/>
        <v>970.36500000000001</v>
      </c>
      <c r="F19" s="2">
        <f t="shared" si="9"/>
        <v>971.34909999999991</v>
      </c>
      <c r="G19" s="2">
        <f t="shared" si="10"/>
        <v>960.38069999999993</v>
      </c>
      <c r="H19" s="2">
        <f t="shared" si="11"/>
        <v>942.37009999999998</v>
      </c>
      <c r="I19" s="11">
        <f t="shared" si="12"/>
        <v>943.35419999999999</v>
      </c>
      <c r="J19" s="2">
        <f t="shared" si="13"/>
        <v>1005.4021</v>
      </c>
      <c r="K19" s="14">
        <f t="shared" si="14"/>
        <v>987.39150000000006</v>
      </c>
      <c r="M19" s="2">
        <f t="shared" si="0"/>
        <v>0</v>
      </c>
      <c r="N19" s="2">
        <f t="shared" si="1"/>
        <v>18.010599999999954</v>
      </c>
      <c r="O19" s="2">
        <f t="shared" si="2"/>
        <v>17.026500000000055</v>
      </c>
      <c r="P19" s="2">
        <f t="shared" si="3"/>
        <v>27.99490000000003</v>
      </c>
      <c r="Q19" s="2">
        <f t="shared" si="4"/>
        <v>46.005499999999984</v>
      </c>
      <c r="R19" s="2">
        <f t="shared" si="5"/>
        <v>45.021399999999971</v>
      </c>
      <c r="S19" s="2">
        <f t="shared" si="6"/>
        <v>-17.026500000000055</v>
      </c>
      <c r="T19" s="2">
        <f t="shared" si="7"/>
        <v>0.9840999999998985</v>
      </c>
    </row>
    <row r="20" spans="1:21" x14ac:dyDescent="0.25">
      <c r="A20" s="2">
        <v>8</v>
      </c>
      <c r="B20" t="s">
        <v>13</v>
      </c>
      <c r="D20" s="11">
        <v>1085.4284</v>
      </c>
      <c r="E20" s="2">
        <f t="shared" si="8"/>
        <v>1067.4177999999999</v>
      </c>
      <c r="F20" s="2">
        <f t="shared" si="9"/>
        <v>1068.4019000000001</v>
      </c>
      <c r="G20" s="2">
        <f t="shared" si="10"/>
        <v>1057.4335000000001</v>
      </c>
      <c r="H20" s="2">
        <f t="shared" si="11"/>
        <v>1039.4229</v>
      </c>
      <c r="I20" s="2">
        <f t="shared" si="12"/>
        <v>1040.4070000000002</v>
      </c>
      <c r="J20" s="2">
        <f t="shared" si="13"/>
        <v>1102.4549</v>
      </c>
      <c r="K20" s="14">
        <f t="shared" si="14"/>
        <v>1084.4442999999999</v>
      </c>
      <c r="M20" s="2">
        <f t="shared" si="0"/>
        <v>0</v>
      </c>
      <c r="N20" s="2">
        <f t="shared" si="1"/>
        <v>18.010600000000068</v>
      </c>
      <c r="O20" s="2">
        <f t="shared" si="2"/>
        <v>17.026499999999942</v>
      </c>
      <c r="P20" s="2">
        <f t="shared" si="3"/>
        <v>27.994899999999916</v>
      </c>
      <c r="Q20" s="2">
        <f t="shared" si="4"/>
        <v>46.005499999999984</v>
      </c>
      <c r="R20" s="2">
        <f t="shared" si="5"/>
        <v>45.021399999999858</v>
      </c>
      <c r="S20" s="2">
        <f t="shared" si="6"/>
        <v>-17.026499999999942</v>
      </c>
      <c r="T20" s="2">
        <f t="shared" si="7"/>
        <v>0.98410000000012587</v>
      </c>
    </row>
    <row r="21" spans="1:21" x14ac:dyDescent="0.25">
      <c r="A21" s="2">
        <v>9</v>
      </c>
      <c r="B21" t="s">
        <v>16</v>
      </c>
      <c r="D21" s="11">
        <v>1186.4760000000001</v>
      </c>
      <c r="E21" s="2">
        <f t="shared" si="8"/>
        <v>1168.4654</v>
      </c>
      <c r="F21" s="2">
        <f t="shared" si="9"/>
        <v>1169.4495000000002</v>
      </c>
      <c r="G21" s="2">
        <f t="shared" si="10"/>
        <v>1158.4811000000002</v>
      </c>
      <c r="H21" s="2">
        <f t="shared" si="11"/>
        <v>1140.4705000000001</v>
      </c>
      <c r="I21" s="2">
        <f t="shared" si="12"/>
        <v>1141.4546000000003</v>
      </c>
      <c r="J21" s="2">
        <f t="shared" si="13"/>
        <v>1203.5025000000001</v>
      </c>
      <c r="K21" s="14">
        <f t="shared" si="14"/>
        <v>1185.4919</v>
      </c>
      <c r="M21" s="2">
        <f t="shared" si="0"/>
        <v>0</v>
      </c>
      <c r="N21" s="2">
        <f t="shared" si="1"/>
        <v>18.010600000000068</v>
      </c>
      <c r="O21" s="2">
        <f t="shared" si="2"/>
        <v>17.026499999999942</v>
      </c>
      <c r="P21" s="2">
        <f t="shared" si="3"/>
        <v>27.994899999999916</v>
      </c>
      <c r="Q21" s="2">
        <f t="shared" si="4"/>
        <v>46.005499999999984</v>
      </c>
      <c r="R21" s="2">
        <f t="shared" si="5"/>
        <v>45.021399999999858</v>
      </c>
      <c r="S21" s="2">
        <f t="shared" si="6"/>
        <v>-17.026499999999942</v>
      </c>
      <c r="T21" s="2">
        <f t="shared" si="7"/>
        <v>0.98410000000012587</v>
      </c>
    </row>
    <row r="22" spans="1:21" x14ac:dyDescent="0.25">
      <c r="A22" s="2">
        <v>10</v>
      </c>
      <c r="B22" t="s">
        <v>17</v>
      </c>
      <c r="D22" s="11">
        <v>1299.5600999999999</v>
      </c>
      <c r="E22" s="2">
        <f t="shared" si="8"/>
        <v>1281.5494999999999</v>
      </c>
      <c r="F22" s="2">
        <f t="shared" si="9"/>
        <v>1282.5336</v>
      </c>
      <c r="G22" s="2">
        <f t="shared" si="10"/>
        <v>1271.5652</v>
      </c>
      <c r="H22" s="2">
        <f t="shared" si="11"/>
        <v>1253.5545999999999</v>
      </c>
      <c r="I22" s="2">
        <f t="shared" si="12"/>
        <v>1254.5387000000001</v>
      </c>
      <c r="J22" s="2">
        <f t="shared" si="13"/>
        <v>1316.5865999999999</v>
      </c>
      <c r="K22" s="14">
        <f t="shared" si="14"/>
        <v>1298.5759999999998</v>
      </c>
      <c r="M22" s="2">
        <f t="shared" si="0"/>
        <v>0</v>
      </c>
      <c r="N22" s="2">
        <f t="shared" si="1"/>
        <v>18.010600000000068</v>
      </c>
      <c r="O22" s="2">
        <f t="shared" si="2"/>
        <v>17.026499999999942</v>
      </c>
      <c r="P22" s="2">
        <f t="shared" si="3"/>
        <v>27.994899999999916</v>
      </c>
      <c r="Q22" s="2">
        <f t="shared" si="4"/>
        <v>46.005499999999984</v>
      </c>
      <c r="R22" s="2">
        <f t="shared" si="5"/>
        <v>45.021399999999858</v>
      </c>
      <c r="S22" s="2">
        <f t="shared" si="6"/>
        <v>-17.026499999999942</v>
      </c>
      <c r="T22" s="2">
        <f t="shared" si="7"/>
        <v>0.98410000000012587</v>
      </c>
    </row>
    <row r="23" spans="1:21" x14ac:dyDescent="0.25">
      <c r="A23" s="2">
        <v>11</v>
      </c>
      <c r="B23" t="s">
        <v>12</v>
      </c>
      <c r="D23" s="11">
        <v>1398.6285</v>
      </c>
      <c r="E23" s="2">
        <f t="shared" si="8"/>
        <v>1380.6179</v>
      </c>
      <c r="F23" s="2">
        <f t="shared" si="9"/>
        <v>1381.6020000000001</v>
      </c>
      <c r="G23" s="2">
        <f t="shared" si="10"/>
        <v>1370.6336000000001</v>
      </c>
      <c r="H23" s="2">
        <f t="shared" si="11"/>
        <v>1352.623</v>
      </c>
      <c r="I23" s="2">
        <f t="shared" si="12"/>
        <v>1353.6071000000002</v>
      </c>
      <c r="J23" s="2">
        <f t="shared" si="13"/>
        <v>1415.655</v>
      </c>
      <c r="K23" s="14">
        <f t="shared" si="14"/>
        <v>1397.6443999999999</v>
      </c>
      <c r="M23" s="2">
        <f t="shared" si="0"/>
        <v>0</v>
      </c>
      <c r="N23" s="2">
        <f t="shared" si="1"/>
        <v>18.010600000000068</v>
      </c>
      <c r="O23" s="2">
        <f t="shared" si="2"/>
        <v>17.026499999999942</v>
      </c>
      <c r="P23" s="2">
        <f t="shared" si="3"/>
        <v>27.994899999999916</v>
      </c>
      <c r="Q23" s="2">
        <f t="shared" si="4"/>
        <v>46.005499999999984</v>
      </c>
      <c r="R23" s="2">
        <f t="shared" si="5"/>
        <v>45.021399999999858</v>
      </c>
      <c r="S23" s="2">
        <f t="shared" si="6"/>
        <v>-17.026499999999942</v>
      </c>
      <c r="T23" s="2">
        <f t="shared" si="7"/>
        <v>0.98410000000012587</v>
      </c>
    </row>
    <row r="24" spans="1:21" x14ac:dyDescent="0.25">
      <c r="A24" s="2">
        <v>12</v>
      </c>
      <c r="B24" t="s">
        <v>18</v>
      </c>
      <c r="D24" s="11">
        <v>1527.6711</v>
      </c>
      <c r="E24" s="2">
        <f t="shared" si="8"/>
        <v>1509.6605</v>
      </c>
      <c r="F24" s="2">
        <f t="shared" si="9"/>
        <v>1510.6446000000001</v>
      </c>
      <c r="G24" s="2">
        <f t="shared" si="10"/>
        <v>1499.6762000000001</v>
      </c>
      <c r="H24" s="2">
        <f t="shared" si="11"/>
        <v>1481.6656</v>
      </c>
      <c r="I24" s="2">
        <f t="shared" si="12"/>
        <v>1482.6497000000002</v>
      </c>
      <c r="J24" s="2">
        <f t="shared" si="13"/>
        <v>1544.6976</v>
      </c>
      <c r="K24" s="14">
        <f t="shared" si="14"/>
        <v>1526.6869999999999</v>
      </c>
      <c r="M24" s="2">
        <f t="shared" si="0"/>
        <v>0</v>
      </c>
      <c r="N24" s="2">
        <f t="shared" si="1"/>
        <v>18.010600000000068</v>
      </c>
      <c r="O24" s="2">
        <f t="shared" si="2"/>
        <v>17.026499999999942</v>
      </c>
      <c r="P24" s="2">
        <f t="shared" si="3"/>
        <v>27.994899999999916</v>
      </c>
      <c r="Q24" s="2">
        <f t="shared" si="4"/>
        <v>46.005499999999984</v>
      </c>
      <c r="R24" s="2">
        <f t="shared" si="5"/>
        <v>45.021399999999858</v>
      </c>
      <c r="S24" s="2">
        <f t="shared" si="6"/>
        <v>-17.026499999999942</v>
      </c>
      <c r="T24" s="2">
        <f t="shared" si="7"/>
        <v>0.98410000000012587</v>
      </c>
    </row>
    <row r="25" spans="1:21" x14ac:dyDescent="0.25">
      <c r="A25" s="2">
        <v>13</v>
      </c>
      <c r="B25" t="s">
        <v>12</v>
      </c>
      <c r="D25" s="11">
        <v>1626.7394999999999</v>
      </c>
      <c r="E25" s="2">
        <f t="shared" si="8"/>
        <v>1608.7288999999998</v>
      </c>
      <c r="F25" s="2">
        <f t="shared" si="9"/>
        <v>1609.713</v>
      </c>
      <c r="G25" s="2">
        <f t="shared" si="10"/>
        <v>1598.7446</v>
      </c>
      <c r="H25" s="2">
        <f t="shared" si="11"/>
        <v>1580.7339999999999</v>
      </c>
      <c r="I25" s="2">
        <f t="shared" si="12"/>
        <v>1581.7181</v>
      </c>
      <c r="J25" s="2">
        <f t="shared" si="13"/>
        <v>1643.7659999999998</v>
      </c>
      <c r="K25" s="14">
        <f t="shared" si="14"/>
        <v>1625.7553999999998</v>
      </c>
      <c r="M25" s="2">
        <f t="shared" si="0"/>
        <v>0</v>
      </c>
      <c r="N25" s="2">
        <f t="shared" si="1"/>
        <v>18.010600000000068</v>
      </c>
      <c r="O25" s="2">
        <f t="shared" si="2"/>
        <v>17.026499999999942</v>
      </c>
      <c r="P25" s="2">
        <f t="shared" si="3"/>
        <v>27.994899999999916</v>
      </c>
      <c r="Q25" s="2">
        <f t="shared" si="4"/>
        <v>46.005499999999984</v>
      </c>
      <c r="R25" s="2">
        <f t="shared" si="5"/>
        <v>45.021399999999858</v>
      </c>
      <c r="S25" s="2">
        <f t="shared" si="6"/>
        <v>-17.026499999999942</v>
      </c>
      <c r="T25" s="2">
        <f t="shared" si="7"/>
        <v>0.98410000000012587</v>
      </c>
    </row>
    <row r="26" spans="1:21" x14ac:dyDescent="0.25">
      <c r="A26" s="2">
        <v>14</v>
      </c>
      <c r="B26" t="s">
        <v>15</v>
      </c>
      <c r="D26" s="11">
        <v>1713.7715000000001</v>
      </c>
      <c r="E26" s="2">
        <f t="shared" si="8"/>
        <v>1695.7609</v>
      </c>
      <c r="F26" s="2">
        <f t="shared" si="9"/>
        <v>1696.7450000000001</v>
      </c>
      <c r="G26" s="2">
        <f t="shared" si="10"/>
        <v>1685.7766000000001</v>
      </c>
      <c r="H26" s="2">
        <f t="shared" si="11"/>
        <v>1667.7660000000001</v>
      </c>
      <c r="I26" s="2">
        <f t="shared" si="12"/>
        <v>1668.7501000000002</v>
      </c>
      <c r="J26" s="2">
        <f t="shared" si="13"/>
        <v>1730.798</v>
      </c>
      <c r="K26" s="14">
        <f t="shared" si="14"/>
        <v>1712.7873999999999</v>
      </c>
      <c r="M26" s="2">
        <f t="shared" si="0"/>
        <v>0</v>
      </c>
      <c r="N26" s="2">
        <f t="shared" si="1"/>
        <v>18.010600000000068</v>
      </c>
      <c r="O26" s="2">
        <f t="shared" si="2"/>
        <v>17.026499999999942</v>
      </c>
      <c r="P26" s="2">
        <f t="shared" si="3"/>
        <v>27.994899999999916</v>
      </c>
      <c r="Q26" s="2">
        <f t="shared" si="4"/>
        <v>46.005499999999984</v>
      </c>
      <c r="R26" s="2">
        <f t="shared" si="5"/>
        <v>45.021399999999858</v>
      </c>
      <c r="S26" s="2">
        <f t="shared" si="6"/>
        <v>-17.026499999999942</v>
      </c>
      <c r="T26" s="2">
        <f t="shared" si="7"/>
        <v>0.98410000000012587</v>
      </c>
    </row>
    <row r="27" spans="1:21" x14ac:dyDescent="0.25">
      <c r="A27" s="2">
        <v>15</v>
      </c>
      <c r="B27" t="s">
        <v>19</v>
      </c>
      <c r="D27" s="11">
        <v>1869.8726999999999</v>
      </c>
      <c r="E27" s="2">
        <f t="shared" si="8"/>
        <v>1851.8620999999998</v>
      </c>
      <c r="F27" s="2">
        <f t="shared" si="9"/>
        <v>1852.8462</v>
      </c>
      <c r="G27" s="2">
        <f t="shared" si="10"/>
        <v>1841.8778</v>
      </c>
      <c r="H27" s="2">
        <f t="shared" si="11"/>
        <v>1823.8671999999999</v>
      </c>
      <c r="I27" s="2">
        <f t="shared" si="12"/>
        <v>1824.8513</v>
      </c>
      <c r="J27" s="2">
        <f t="shared" si="13"/>
        <v>1886.8991999999998</v>
      </c>
      <c r="K27" s="14">
        <f t="shared" si="14"/>
        <v>1868.8885999999998</v>
      </c>
      <c r="M27" s="2">
        <f t="shared" si="0"/>
        <v>0</v>
      </c>
      <c r="N27" s="2">
        <f t="shared" si="1"/>
        <v>18.010600000000068</v>
      </c>
      <c r="O27" s="2">
        <f t="shared" si="2"/>
        <v>17.026499999999942</v>
      </c>
      <c r="P27" s="2">
        <f t="shared" si="3"/>
        <v>27.994899999999916</v>
      </c>
      <c r="Q27" s="2">
        <f t="shared" si="4"/>
        <v>46.005499999999984</v>
      </c>
      <c r="R27" s="2">
        <f t="shared" si="5"/>
        <v>45.021399999999858</v>
      </c>
      <c r="S27" s="2">
        <f t="shared" si="6"/>
        <v>-17.026499999999942</v>
      </c>
      <c r="T27" s="2">
        <f t="shared" si="7"/>
        <v>0.98410000000012587</v>
      </c>
    </row>
    <row r="28" spans="1:21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1" x14ac:dyDescent="0.25">
      <c r="A29" s="3" t="s">
        <v>20</v>
      </c>
      <c r="M29" s="3" t="s">
        <v>34</v>
      </c>
    </row>
    <row r="30" spans="1:21" x14ac:dyDescent="0.25">
      <c r="A30" t="s">
        <v>1</v>
      </c>
      <c r="B30" t="s">
        <v>2</v>
      </c>
      <c r="D30" t="s">
        <v>21</v>
      </c>
      <c r="E30" t="s">
        <v>22</v>
      </c>
      <c r="F30" t="s">
        <v>23</v>
      </c>
      <c r="G30" t="s">
        <v>24</v>
      </c>
      <c r="H30" t="s">
        <v>25</v>
      </c>
      <c r="I30" t="s">
        <v>26</v>
      </c>
      <c r="J30" t="s">
        <v>27</v>
      </c>
      <c r="K30" t="s">
        <v>28</v>
      </c>
      <c r="L30" t="s">
        <v>29</v>
      </c>
      <c r="M30" t="s">
        <v>21</v>
      </c>
      <c r="N30" t="s">
        <v>22</v>
      </c>
      <c r="O30" t="s">
        <v>23</v>
      </c>
      <c r="P30" t="s">
        <v>24</v>
      </c>
      <c r="Q30" t="s">
        <v>25</v>
      </c>
      <c r="R30" t="s">
        <v>26</v>
      </c>
      <c r="S30" t="s">
        <v>27</v>
      </c>
      <c r="T30" t="s">
        <v>28</v>
      </c>
      <c r="U30" t="s">
        <v>29</v>
      </c>
    </row>
    <row r="31" spans="1:21" x14ac:dyDescent="0.25">
      <c r="A31" s="2">
        <v>1</v>
      </c>
      <c r="B31" s="2" t="s">
        <v>11</v>
      </c>
      <c r="C31" s="2"/>
      <c r="D31" s="17">
        <v>1639.9383</v>
      </c>
      <c r="E31" s="14">
        <f>D31-18.0106</f>
        <v>1621.9277</v>
      </c>
      <c r="F31" s="14">
        <f>D31-17.0265</f>
        <v>1622.9118000000001</v>
      </c>
      <c r="G31" s="14">
        <v>1665.9176</v>
      </c>
      <c r="H31" s="14">
        <f>G31-18.0106</f>
        <v>1647.9069999999999</v>
      </c>
      <c r="I31" s="14">
        <f>G31-17.0265</f>
        <v>1648.8911000000001</v>
      </c>
      <c r="J31" s="14">
        <f>D31-17.0265</f>
        <v>1622.9118000000001</v>
      </c>
      <c r="K31" s="14">
        <f>J31-18.0106</f>
        <v>1604.9012</v>
      </c>
      <c r="L31" s="14">
        <f>J31-17.0265</f>
        <v>1605.8853000000001</v>
      </c>
      <c r="M31" s="2">
        <f>D31-D31</f>
        <v>0</v>
      </c>
      <c r="N31" s="2">
        <f>D31-E31</f>
        <v>18.010600000000068</v>
      </c>
      <c r="O31" s="2">
        <f>D31-F31</f>
        <v>17.026499999999942</v>
      </c>
      <c r="P31">
        <f>D31-G31</f>
        <v>-25.979299999999967</v>
      </c>
      <c r="Q31">
        <f>D31-H31</f>
        <v>-7.9686999999998989</v>
      </c>
      <c r="R31">
        <f>D31-I31</f>
        <v>-8.9528000000000247</v>
      </c>
      <c r="S31">
        <f>D31-J31</f>
        <v>17.026499999999942</v>
      </c>
      <c r="T31">
        <f>D31-K31</f>
        <v>35.037100000000009</v>
      </c>
      <c r="U31">
        <f>D31-L31</f>
        <v>34.052999999999884</v>
      </c>
    </row>
    <row r="32" spans="1:21" x14ac:dyDescent="0.25">
      <c r="A32" s="2">
        <v>2</v>
      </c>
      <c r="B32" s="2" t="s">
        <v>12</v>
      </c>
      <c r="C32" s="2"/>
      <c r="D32" s="17">
        <v>1511.8433</v>
      </c>
      <c r="E32" s="14">
        <f t="shared" ref="E32:E45" si="15">D32-18.0106</f>
        <v>1493.8326999999999</v>
      </c>
      <c r="F32" s="14">
        <f t="shared" ref="F32:F45" si="16">D32-17.0265</f>
        <v>1494.8168000000001</v>
      </c>
      <c r="G32" s="14">
        <v>1537.8226</v>
      </c>
      <c r="H32" s="14">
        <f t="shared" ref="H32:H45" si="17">G32-18.0106</f>
        <v>1519.8119999999999</v>
      </c>
      <c r="I32" s="14">
        <f t="shared" ref="I32:I45" si="18">G32-17.0265</f>
        <v>1520.7961</v>
      </c>
      <c r="J32" s="14">
        <f t="shared" ref="J32:J45" si="19">D32-17.0265</f>
        <v>1494.8168000000001</v>
      </c>
      <c r="K32" s="14">
        <f t="shared" ref="K32:K45" si="20">J32-18.0106</f>
        <v>1476.8062</v>
      </c>
      <c r="L32" s="14">
        <f t="shared" ref="L32:L45" si="21">J32-17.0265</f>
        <v>1477.7903000000001</v>
      </c>
      <c r="M32" s="2">
        <f t="shared" ref="M32:M45" si="22">D32-D32</f>
        <v>0</v>
      </c>
      <c r="N32" s="2">
        <f t="shared" ref="N32:N45" si="23">D32-E32</f>
        <v>18.010600000000068</v>
      </c>
      <c r="O32" s="2">
        <f t="shared" ref="O32:O45" si="24">D32-F32</f>
        <v>17.026499999999942</v>
      </c>
      <c r="P32">
        <f t="shared" ref="P32:P45" si="25">D32-G32</f>
        <v>-25.979299999999967</v>
      </c>
      <c r="Q32">
        <f t="shared" ref="Q32:Q45" si="26">D32-H32</f>
        <v>-7.9686999999998989</v>
      </c>
      <c r="R32">
        <f t="shared" ref="R32:R45" si="27">D32-I32</f>
        <v>-8.9528000000000247</v>
      </c>
      <c r="S32">
        <f t="shared" ref="S32:S45" si="28">D32-J32</f>
        <v>17.026499999999942</v>
      </c>
      <c r="T32">
        <f t="shared" ref="T32:T45" si="29">D32-K32</f>
        <v>35.037100000000009</v>
      </c>
      <c r="U32">
        <f t="shared" ref="U32:U45" si="30">D32-L32</f>
        <v>34.052999999999884</v>
      </c>
    </row>
    <row r="33" spans="1:21" x14ac:dyDescent="0.25">
      <c r="A33" s="2">
        <v>3</v>
      </c>
      <c r="B33" s="2" t="s">
        <v>13</v>
      </c>
      <c r="C33" s="2"/>
      <c r="D33" s="17">
        <v>1412.7748999999999</v>
      </c>
      <c r="E33" s="14">
        <f t="shared" si="15"/>
        <v>1394.7642999999998</v>
      </c>
      <c r="F33" s="14">
        <f t="shared" si="16"/>
        <v>1395.7483999999999</v>
      </c>
      <c r="G33" s="14">
        <v>1438.7542000000001</v>
      </c>
      <c r="H33" s="14">
        <f t="shared" si="17"/>
        <v>1420.7436</v>
      </c>
      <c r="I33" s="14">
        <f t="shared" si="18"/>
        <v>1421.7277000000001</v>
      </c>
      <c r="J33" s="14">
        <f t="shared" si="19"/>
        <v>1395.7483999999999</v>
      </c>
      <c r="K33" s="14">
        <f t="shared" si="20"/>
        <v>1377.7377999999999</v>
      </c>
      <c r="L33" s="14">
        <f t="shared" si="21"/>
        <v>1378.7219</v>
      </c>
      <c r="M33" s="2">
        <f t="shared" si="22"/>
        <v>0</v>
      </c>
      <c r="N33" s="2">
        <f t="shared" si="23"/>
        <v>18.010600000000068</v>
      </c>
      <c r="O33" s="2">
        <f t="shared" si="24"/>
        <v>17.026499999999942</v>
      </c>
      <c r="P33">
        <f t="shared" si="25"/>
        <v>-25.979300000000194</v>
      </c>
      <c r="Q33">
        <f t="shared" si="26"/>
        <v>-7.9687000000001262</v>
      </c>
      <c r="R33">
        <f t="shared" si="27"/>
        <v>-8.9528000000002521</v>
      </c>
      <c r="S33">
        <f t="shared" si="28"/>
        <v>17.026499999999942</v>
      </c>
      <c r="T33">
        <f t="shared" si="29"/>
        <v>35.037100000000009</v>
      </c>
      <c r="U33">
        <f t="shared" si="30"/>
        <v>34.052999999999884</v>
      </c>
    </row>
    <row r="34" spans="1:21" x14ac:dyDescent="0.25">
      <c r="A34" s="2">
        <v>4</v>
      </c>
      <c r="B34" s="2" t="s">
        <v>14</v>
      </c>
      <c r="C34" s="2"/>
      <c r="D34" s="17">
        <v>1315.7221999999999</v>
      </c>
      <c r="E34" s="14">
        <f t="shared" si="15"/>
        <v>1297.7115999999999</v>
      </c>
      <c r="F34" s="14">
        <f t="shared" si="16"/>
        <v>1298.6957</v>
      </c>
      <c r="G34" s="14">
        <v>1341.7013999999999</v>
      </c>
      <c r="H34" s="14">
        <f t="shared" si="17"/>
        <v>1323.6907999999999</v>
      </c>
      <c r="I34" s="14">
        <f t="shared" si="18"/>
        <v>1324.6749</v>
      </c>
      <c r="J34" s="14">
        <f t="shared" si="19"/>
        <v>1298.6957</v>
      </c>
      <c r="K34" s="14">
        <f t="shared" si="20"/>
        <v>1280.6850999999999</v>
      </c>
      <c r="L34" s="14">
        <f t="shared" si="21"/>
        <v>1281.6692</v>
      </c>
      <c r="M34" s="2">
        <f t="shared" si="22"/>
        <v>0</v>
      </c>
      <c r="N34" s="2">
        <f t="shared" si="23"/>
        <v>18.010600000000068</v>
      </c>
      <c r="O34" s="2">
        <f t="shared" si="24"/>
        <v>17.026499999999942</v>
      </c>
      <c r="P34">
        <f t="shared" si="25"/>
        <v>-25.979199999999992</v>
      </c>
      <c r="Q34">
        <f t="shared" si="26"/>
        <v>-7.968599999999924</v>
      </c>
      <c r="R34">
        <f t="shared" si="27"/>
        <v>-8.9527000000000498</v>
      </c>
      <c r="S34">
        <f t="shared" si="28"/>
        <v>17.026499999999942</v>
      </c>
      <c r="T34">
        <f t="shared" si="29"/>
        <v>35.037100000000009</v>
      </c>
      <c r="U34">
        <f t="shared" si="30"/>
        <v>34.052999999999884</v>
      </c>
    </row>
    <row r="35" spans="1:21" x14ac:dyDescent="0.25">
      <c r="A35" s="2">
        <v>5</v>
      </c>
      <c r="B35" s="2" t="s">
        <v>12</v>
      </c>
      <c r="C35" s="2"/>
      <c r="D35" s="17">
        <v>1187.6636000000001</v>
      </c>
      <c r="E35" s="14">
        <f t="shared" si="15"/>
        <v>1169.653</v>
      </c>
      <c r="F35" s="14">
        <f t="shared" si="16"/>
        <v>1170.6371000000001</v>
      </c>
      <c r="G35" s="14">
        <v>1213.6428000000001</v>
      </c>
      <c r="H35" s="14">
        <f t="shared" si="17"/>
        <v>1195.6322</v>
      </c>
      <c r="I35" s="14">
        <f t="shared" si="18"/>
        <v>1196.6163000000001</v>
      </c>
      <c r="J35" s="14">
        <f t="shared" si="19"/>
        <v>1170.6371000000001</v>
      </c>
      <c r="K35" s="14">
        <f t="shared" si="20"/>
        <v>1152.6265000000001</v>
      </c>
      <c r="L35" s="14">
        <f t="shared" si="21"/>
        <v>1153.6106000000002</v>
      </c>
      <c r="M35" s="2">
        <f t="shared" si="22"/>
        <v>0</v>
      </c>
      <c r="N35" s="2">
        <f t="shared" si="23"/>
        <v>18.010600000000068</v>
      </c>
      <c r="O35" s="2">
        <f t="shared" si="24"/>
        <v>17.026499999999942</v>
      </c>
      <c r="P35">
        <f t="shared" si="25"/>
        <v>-25.979199999999992</v>
      </c>
      <c r="Q35">
        <f t="shared" si="26"/>
        <v>-7.968599999999924</v>
      </c>
      <c r="R35">
        <f t="shared" si="27"/>
        <v>-8.9527000000000498</v>
      </c>
      <c r="S35">
        <f t="shared" si="28"/>
        <v>17.026499999999942</v>
      </c>
      <c r="T35">
        <f t="shared" si="29"/>
        <v>35.037100000000009</v>
      </c>
      <c r="U35">
        <f t="shared" si="30"/>
        <v>34.052999999999884</v>
      </c>
    </row>
    <row r="36" spans="1:21" x14ac:dyDescent="0.25">
      <c r="A36" s="2">
        <v>6</v>
      </c>
      <c r="B36" s="2" t="s">
        <v>15</v>
      </c>
      <c r="C36" s="2"/>
      <c r="D36" s="17">
        <v>1088.5952</v>
      </c>
      <c r="E36" s="14">
        <f t="shared" si="15"/>
        <v>1070.5845999999999</v>
      </c>
      <c r="F36" s="14">
        <f t="shared" si="16"/>
        <v>1071.5687</v>
      </c>
      <c r="G36" s="14">
        <v>1114.5744</v>
      </c>
      <c r="H36" s="14">
        <f t="shared" si="17"/>
        <v>1096.5637999999999</v>
      </c>
      <c r="I36" s="14">
        <f t="shared" si="18"/>
        <v>1097.5479</v>
      </c>
      <c r="J36" s="14">
        <f t="shared" si="19"/>
        <v>1071.5687</v>
      </c>
      <c r="K36" s="14">
        <f t="shared" si="20"/>
        <v>1053.5581</v>
      </c>
      <c r="L36" s="14">
        <f t="shared" si="21"/>
        <v>1054.5422000000001</v>
      </c>
      <c r="M36" s="2">
        <f t="shared" si="22"/>
        <v>0</v>
      </c>
      <c r="N36" s="2">
        <f t="shared" si="23"/>
        <v>18.010600000000068</v>
      </c>
      <c r="O36" s="2">
        <f t="shared" si="24"/>
        <v>17.026499999999942</v>
      </c>
      <c r="P36">
        <f t="shared" si="25"/>
        <v>-25.979199999999992</v>
      </c>
      <c r="Q36">
        <f t="shared" si="26"/>
        <v>-7.968599999999924</v>
      </c>
      <c r="R36">
        <f t="shared" si="27"/>
        <v>-8.9527000000000498</v>
      </c>
      <c r="S36">
        <f t="shared" si="28"/>
        <v>17.026499999999942</v>
      </c>
      <c r="T36">
        <f t="shared" si="29"/>
        <v>35.037100000000009</v>
      </c>
      <c r="U36">
        <f t="shared" si="30"/>
        <v>34.052999999999884</v>
      </c>
    </row>
    <row r="37" spans="1:21" x14ac:dyDescent="0.25">
      <c r="A37" s="2">
        <v>7</v>
      </c>
      <c r="B37" s="2" t="s">
        <v>16</v>
      </c>
      <c r="C37" s="2"/>
      <c r="D37" s="17">
        <v>1001.5631</v>
      </c>
      <c r="E37" s="14">
        <f t="shared" si="15"/>
        <v>983.55250000000001</v>
      </c>
      <c r="F37" s="14">
        <f t="shared" si="16"/>
        <v>984.53659999999991</v>
      </c>
      <c r="G37" s="14">
        <v>1027.5424</v>
      </c>
      <c r="H37" s="14">
        <f t="shared" si="17"/>
        <v>1009.5318000000001</v>
      </c>
      <c r="I37" s="14">
        <f t="shared" si="18"/>
        <v>1010.5159000000001</v>
      </c>
      <c r="J37" s="14">
        <f t="shared" si="19"/>
        <v>984.53659999999991</v>
      </c>
      <c r="K37" s="14">
        <f t="shared" si="20"/>
        <v>966.52599999999995</v>
      </c>
      <c r="L37" s="14">
        <f t="shared" si="21"/>
        <v>967.51009999999997</v>
      </c>
      <c r="M37" s="2">
        <f t="shared" si="22"/>
        <v>0</v>
      </c>
      <c r="N37" s="2">
        <f t="shared" si="23"/>
        <v>18.010599999999954</v>
      </c>
      <c r="O37" s="2">
        <f t="shared" si="24"/>
        <v>17.026500000000055</v>
      </c>
      <c r="P37">
        <f t="shared" si="25"/>
        <v>-25.97930000000008</v>
      </c>
      <c r="Q37">
        <f t="shared" si="26"/>
        <v>-7.9687000000001262</v>
      </c>
      <c r="R37">
        <f t="shared" si="27"/>
        <v>-8.9528000000001384</v>
      </c>
      <c r="S37">
        <f t="shared" si="28"/>
        <v>17.026500000000055</v>
      </c>
      <c r="T37">
        <f t="shared" si="29"/>
        <v>35.037100000000009</v>
      </c>
      <c r="U37">
        <f t="shared" si="30"/>
        <v>34.052999999999997</v>
      </c>
    </row>
    <row r="38" spans="1:21" x14ac:dyDescent="0.25">
      <c r="A38" s="2">
        <v>8</v>
      </c>
      <c r="B38" s="2" t="s">
        <v>13</v>
      </c>
      <c r="C38" s="2"/>
      <c r="D38" s="17">
        <v>900.51549999999997</v>
      </c>
      <c r="E38" s="14">
        <f t="shared" si="15"/>
        <v>882.50490000000002</v>
      </c>
      <c r="F38" s="14">
        <f t="shared" si="16"/>
        <v>883.48900000000003</v>
      </c>
      <c r="G38" s="14">
        <v>926.49469999999997</v>
      </c>
      <c r="H38" s="14">
        <f t="shared" si="17"/>
        <v>908.48410000000001</v>
      </c>
      <c r="I38" s="14">
        <f t="shared" si="18"/>
        <v>909.46820000000002</v>
      </c>
      <c r="J38" s="14">
        <f t="shared" si="19"/>
        <v>883.48900000000003</v>
      </c>
      <c r="K38" s="14">
        <f t="shared" si="20"/>
        <v>865.47840000000008</v>
      </c>
      <c r="L38" s="14">
        <f t="shared" si="21"/>
        <v>866.46250000000009</v>
      </c>
      <c r="M38" s="2">
        <f t="shared" si="22"/>
        <v>0</v>
      </c>
      <c r="N38" s="2">
        <f t="shared" si="23"/>
        <v>18.010599999999954</v>
      </c>
      <c r="O38" s="2">
        <f t="shared" si="24"/>
        <v>17.026499999999942</v>
      </c>
      <c r="P38">
        <f t="shared" si="25"/>
        <v>-25.979199999999992</v>
      </c>
      <c r="Q38">
        <f t="shared" si="26"/>
        <v>-7.9686000000000377</v>
      </c>
      <c r="R38">
        <f t="shared" si="27"/>
        <v>-8.9527000000000498</v>
      </c>
      <c r="S38">
        <f t="shared" si="28"/>
        <v>17.026499999999942</v>
      </c>
      <c r="T38">
        <f t="shared" si="29"/>
        <v>35.037099999999896</v>
      </c>
      <c r="U38">
        <f t="shared" si="30"/>
        <v>34.052999999999884</v>
      </c>
    </row>
    <row r="39" spans="1:21" x14ac:dyDescent="0.25">
      <c r="A39" s="2">
        <v>9</v>
      </c>
      <c r="B39" s="2" t="s">
        <v>16</v>
      </c>
      <c r="C39" s="2"/>
      <c r="D39" s="17">
        <v>803.46270000000004</v>
      </c>
      <c r="E39" s="14">
        <f t="shared" si="15"/>
        <v>785.45210000000009</v>
      </c>
      <c r="F39" s="14">
        <f t="shared" si="16"/>
        <v>786.4362000000001</v>
      </c>
      <c r="G39" s="14">
        <v>829.44200000000001</v>
      </c>
      <c r="H39" s="14">
        <f t="shared" si="17"/>
        <v>811.43140000000005</v>
      </c>
      <c r="I39" s="14">
        <f t="shared" si="18"/>
        <v>812.41550000000007</v>
      </c>
      <c r="J39" s="14">
        <f t="shared" si="19"/>
        <v>786.4362000000001</v>
      </c>
      <c r="K39" s="14">
        <f t="shared" si="20"/>
        <v>768.42560000000014</v>
      </c>
      <c r="L39" s="14">
        <f t="shared" si="21"/>
        <v>769.40970000000016</v>
      </c>
      <c r="M39" s="2">
        <f t="shared" si="22"/>
        <v>0</v>
      </c>
      <c r="N39" s="2">
        <f t="shared" si="23"/>
        <v>18.010599999999954</v>
      </c>
      <c r="O39" s="2">
        <f t="shared" si="24"/>
        <v>17.026499999999942</v>
      </c>
      <c r="P39">
        <f t="shared" si="25"/>
        <v>-25.979299999999967</v>
      </c>
      <c r="Q39">
        <f t="shared" si="26"/>
        <v>-7.9687000000000126</v>
      </c>
      <c r="R39">
        <f t="shared" si="27"/>
        <v>-8.9528000000000247</v>
      </c>
      <c r="S39">
        <f t="shared" si="28"/>
        <v>17.026499999999942</v>
      </c>
      <c r="T39">
        <f t="shared" si="29"/>
        <v>35.037099999999896</v>
      </c>
      <c r="U39">
        <f t="shared" si="30"/>
        <v>34.052999999999884</v>
      </c>
    </row>
    <row r="40" spans="1:21" x14ac:dyDescent="0.25">
      <c r="A40" s="2">
        <v>10</v>
      </c>
      <c r="B40" s="2" t="s">
        <v>17</v>
      </c>
      <c r="C40" s="2"/>
      <c r="D40" s="17">
        <v>702.41499999999996</v>
      </c>
      <c r="E40" s="14">
        <f t="shared" si="15"/>
        <v>684.40440000000001</v>
      </c>
      <c r="F40" s="14">
        <f t="shared" si="16"/>
        <v>685.38850000000002</v>
      </c>
      <c r="G40" s="14">
        <v>728.39430000000004</v>
      </c>
      <c r="H40" s="14">
        <f t="shared" si="17"/>
        <v>710.38370000000009</v>
      </c>
      <c r="I40" s="14">
        <f t="shared" si="18"/>
        <v>711.36779999999999</v>
      </c>
      <c r="J40" s="14">
        <f t="shared" si="19"/>
        <v>685.38850000000002</v>
      </c>
      <c r="K40" s="14">
        <f t="shared" si="20"/>
        <v>667.37790000000007</v>
      </c>
      <c r="L40" s="14">
        <f t="shared" si="21"/>
        <v>668.36200000000008</v>
      </c>
      <c r="M40" s="2">
        <f t="shared" si="22"/>
        <v>0</v>
      </c>
      <c r="N40" s="2">
        <f t="shared" si="23"/>
        <v>18.010599999999954</v>
      </c>
      <c r="O40" s="2">
        <f t="shared" si="24"/>
        <v>17.026499999999942</v>
      </c>
      <c r="P40">
        <f t="shared" si="25"/>
        <v>-25.97930000000008</v>
      </c>
      <c r="Q40">
        <f t="shared" si="26"/>
        <v>-7.9687000000001262</v>
      </c>
      <c r="R40">
        <f t="shared" si="27"/>
        <v>-8.9528000000000247</v>
      </c>
      <c r="S40">
        <f t="shared" si="28"/>
        <v>17.026499999999942</v>
      </c>
      <c r="T40">
        <f t="shared" si="29"/>
        <v>35.037099999999896</v>
      </c>
      <c r="U40">
        <f t="shared" si="30"/>
        <v>34.052999999999884</v>
      </c>
    </row>
    <row r="41" spans="1:21" x14ac:dyDescent="0.25">
      <c r="A41" s="2">
        <v>11</v>
      </c>
      <c r="B41" s="2" t="s">
        <v>12</v>
      </c>
      <c r="C41" s="2"/>
      <c r="D41" s="17">
        <v>589.33090000000004</v>
      </c>
      <c r="E41" s="14">
        <f t="shared" si="15"/>
        <v>571.32030000000009</v>
      </c>
      <c r="F41" s="14">
        <f t="shared" si="16"/>
        <v>572.30439999999999</v>
      </c>
      <c r="G41" s="14">
        <v>615.31020000000001</v>
      </c>
      <c r="H41" s="14">
        <f t="shared" si="17"/>
        <v>597.29960000000005</v>
      </c>
      <c r="I41" s="14">
        <f t="shared" si="18"/>
        <v>598.28369999999995</v>
      </c>
      <c r="J41" s="14">
        <f t="shared" si="19"/>
        <v>572.30439999999999</v>
      </c>
      <c r="K41" s="14">
        <f t="shared" si="20"/>
        <v>554.29380000000003</v>
      </c>
      <c r="L41" s="14">
        <f t="shared" si="21"/>
        <v>555.27790000000005</v>
      </c>
      <c r="M41" s="2">
        <f t="shared" si="22"/>
        <v>0</v>
      </c>
      <c r="N41" s="2">
        <f t="shared" si="23"/>
        <v>18.010599999999954</v>
      </c>
      <c r="O41" s="2">
        <f t="shared" si="24"/>
        <v>17.026500000000055</v>
      </c>
      <c r="P41">
        <f t="shared" si="25"/>
        <v>-25.979299999999967</v>
      </c>
      <c r="Q41">
        <f t="shared" si="26"/>
        <v>-7.9687000000000126</v>
      </c>
      <c r="R41">
        <f t="shared" si="27"/>
        <v>-8.9527999999999111</v>
      </c>
      <c r="S41">
        <f t="shared" si="28"/>
        <v>17.026500000000055</v>
      </c>
      <c r="T41">
        <f t="shared" si="29"/>
        <v>35.037100000000009</v>
      </c>
      <c r="U41">
        <f t="shared" si="30"/>
        <v>34.052999999999997</v>
      </c>
    </row>
    <row r="42" spans="1:21" x14ac:dyDescent="0.25">
      <c r="A42" s="2">
        <v>12</v>
      </c>
      <c r="B42" s="2" t="s">
        <v>18</v>
      </c>
      <c r="C42" s="2"/>
      <c r="D42" s="17">
        <v>490.26249999999999</v>
      </c>
      <c r="E42" s="14">
        <f t="shared" si="15"/>
        <v>472.25189999999998</v>
      </c>
      <c r="F42" s="14">
        <f t="shared" si="16"/>
        <v>473.23599999999999</v>
      </c>
      <c r="G42" s="14">
        <v>516.24180000000001</v>
      </c>
      <c r="H42" s="14">
        <f t="shared" si="17"/>
        <v>498.2312</v>
      </c>
      <c r="I42" s="14">
        <f t="shared" si="18"/>
        <v>499.21530000000001</v>
      </c>
      <c r="J42" s="14">
        <f t="shared" si="19"/>
        <v>473.23599999999999</v>
      </c>
      <c r="K42" s="14">
        <f t="shared" si="20"/>
        <v>455.22539999999998</v>
      </c>
      <c r="L42" s="14">
        <f t="shared" si="21"/>
        <v>456.20949999999999</v>
      </c>
      <c r="M42" s="2">
        <f t="shared" si="22"/>
        <v>0</v>
      </c>
      <c r="N42" s="2">
        <f t="shared" si="23"/>
        <v>18.010600000000011</v>
      </c>
      <c r="O42" s="2">
        <f t="shared" si="24"/>
        <v>17.026499999999999</v>
      </c>
      <c r="P42">
        <f t="shared" si="25"/>
        <v>-25.979300000000023</v>
      </c>
      <c r="Q42">
        <f t="shared" si="26"/>
        <v>-7.9687000000000126</v>
      </c>
      <c r="R42">
        <f t="shared" si="27"/>
        <v>-8.9528000000000247</v>
      </c>
      <c r="S42">
        <f t="shared" si="28"/>
        <v>17.026499999999999</v>
      </c>
      <c r="T42">
        <f t="shared" si="29"/>
        <v>35.037100000000009</v>
      </c>
      <c r="U42">
        <f t="shared" si="30"/>
        <v>34.052999999999997</v>
      </c>
    </row>
    <row r="43" spans="1:21" x14ac:dyDescent="0.25">
      <c r="A43" s="2">
        <v>13</v>
      </c>
      <c r="B43" s="2" t="s">
        <v>12</v>
      </c>
      <c r="C43" s="2"/>
      <c r="D43" s="17">
        <v>361.2199</v>
      </c>
      <c r="E43" s="14">
        <f t="shared" si="15"/>
        <v>343.20929999999998</v>
      </c>
      <c r="F43" s="14">
        <f t="shared" si="16"/>
        <v>344.1934</v>
      </c>
      <c r="G43" s="14">
        <v>387.19920000000002</v>
      </c>
      <c r="H43" s="14">
        <f t="shared" si="17"/>
        <v>369.18860000000001</v>
      </c>
      <c r="I43" s="14">
        <f t="shared" si="18"/>
        <v>370.17270000000002</v>
      </c>
      <c r="J43" s="14">
        <f t="shared" si="19"/>
        <v>344.1934</v>
      </c>
      <c r="K43" s="14">
        <f t="shared" si="20"/>
        <v>326.18279999999999</v>
      </c>
      <c r="L43" s="14">
        <f t="shared" si="21"/>
        <v>327.1669</v>
      </c>
      <c r="M43" s="2">
        <f t="shared" si="22"/>
        <v>0</v>
      </c>
      <c r="N43" s="2">
        <f t="shared" si="23"/>
        <v>18.010600000000011</v>
      </c>
      <c r="O43" s="2">
        <f t="shared" si="24"/>
        <v>17.026499999999999</v>
      </c>
      <c r="P43">
        <f t="shared" si="25"/>
        <v>-25.979300000000023</v>
      </c>
      <c r="Q43">
        <f t="shared" si="26"/>
        <v>-7.9687000000000126</v>
      </c>
      <c r="R43">
        <f t="shared" si="27"/>
        <v>-8.9528000000000247</v>
      </c>
      <c r="S43">
        <f t="shared" si="28"/>
        <v>17.026499999999999</v>
      </c>
      <c r="T43">
        <f t="shared" si="29"/>
        <v>35.037100000000009</v>
      </c>
      <c r="U43">
        <f t="shared" si="30"/>
        <v>34.052999999999997</v>
      </c>
    </row>
    <row r="44" spans="1:21" x14ac:dyDescent="0.25">
      <c r="A44" s="2">
        <v>14</v>
      </c>
      <c r="B44" s="2" t="s">
        <v>15</v>
      </c>
      <c r="C44" s="2"/>
      <c r="D44" s="17">
        <v>262.1515</v>
      </c>
      <c r="E44" s="14">
        <f t="shared" si="15"/>
        <v>244.14089999999999</v>
      </c>
      <c r="F44" s="14">
        <f t="shared" si="16"/>
        <v>245.125</v>
      </c>
      <c r="G44" s="14">
        <v>288.13080000000002</v>
      </c>
      <c r="H44" s="14">
        <f t="shared" si="17"/>
        <v>270.12020000000001</v>
      </c>
      <c r="I44" s="14">
        <f t="shared" si="18"/>
        <v>271.10430000000002</v>
      </c>
      <c r="J44" s="14">
        <f t="shared" si="19"/>
        <v>245.125</v>
      </c>
      <c r="K44" s="14">
        <f t="shared" si="20"/>
        <v>227.11439999999999</v>
      </c>
      <c r="L44" s="14">
        <f t="shared" si="21"/>
        <v>228.0985</v>
      </c>
      <c r="M44" s="2">
        <f t="shared" si="22"/>
        <v>0</v>
      </c>
      <c r="N44" s="2">
        <f t="shared" si="23"/>
        <v>18.010600000000011</v>
      </c>
      <c r="O44" s="2">
        <f t="shared" si="24"/>
        <v>17.026499999999999</v>
      </c>
      <c r="P44">
        <f t="shared" si="25"/>
        <v>-25.979300000000023</v>
      </c>
      <c r="Q44">
        <f t="shared" si="26"/>
        <v>-7.9687000000000126</v>
      </c>
      <c r="R44">
        <f t="shared" si="27"/>
        <v>-8.9528000000000247</v>
      </c>
      <c r="S44">
        <f t="shared" si="28"/>
        <v>17.026499999999999</v>
      </c>
      <c r="T44">
        <f t="shared" si="29"/>
        <v>35.037100000000009</v>
      </c>
      <c r="U44">
        <f t="shared" si="30"/>
        <v>34.052999999999997</v>
      </c>
    </row>
    <row r="45" spans="1:21" x14ac:dyDescent="0.25">
      <c r="A45" s="2">
        <v>15</v>
      </c>
      <c r="B45" s="2" t="s">
        <v>19</v>
      </c>
      <c r="C45" s="2"/>
      <c r="D45" s="17">
        <v>175.11959999999999</v>
      </c>
      <c r="E45" s="14">
        <f t="shared" si="15"/>
        <v>157.10899999999998</v>
      </c>
      <c r="F45" s="14">
        <f t="shared" si="16"/>
        <v>158.09309999999999</v>
      </c>
      <c r="G45" s="14">
        <v>201.09880000000001</v>
      </c>
      <c r="H45" s="14">
        <f t="shared" si="17"/>
        <v>183.0882</v>
      </c>
      <c r="I45" s="14">
        <f t="shared" si="18"/>
        <v>184.07230000000001</v>
      </c>
      <c r="J45" s="14">
        <f t="shared" si="19"/>
        <v>158.09309999999999</v>
      </c>
      <c r="K45" s="14">
        <f t="shared" si="20"/>
        <v>140.08249999999998</v>
      </c>
      <c r="L45" s="14">
        <f t="shared" si="21"/>
        <v>141.06659999999999</v>
      </c>
      <c r="M45" s="2">
        <f t="shared" si="22"/>
        <v>0</v>
      </c>
      <c r="N45" s="2">
        <f t="shared" si="23"/>
        <v>18.010600000000011</v>
      </c>
      <c r="O45" s="2">
        <f t="shared" si="24"/>
        <v>17.026499999999999</v>
      </c>
      <c r="P45">
        <f t="shared" si="25"/>
        <v>-25.97920000000002</v>
      </c>
      <c r="Q45">
        <f t="shared" si="26"/>
        <v>-7.9686000000000092</v>
      </c>
      <c r="R45">
        <f t="shared" si="27"/>
        <v>-8.9527000000000214</v>
      </c>
      <c r="S45">
        <f t="shared" si="28"/>
        <v>17.026499999999999</v>
      </c>
      <c r="T45">
        <f t="shared" si="29"/>
        <v>35.037100000000009</v>
      </c>
      <c r="U45">
        <f t="shared" si="30"/>
        <v>34.052999999999997</v>
      </c>
    </row>
    <row r="49" spans="4:4" x14ac:dyDescent="0.25">
      <c r="D49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točne mase</vt:lpstr>
      <vt:lpstr>semafor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korisnik</cp:lastModifiedBy>
  <dcterms:created xsi:type="dcterms:W3CDTF">2016-12-29T16:34:54Z</dcterms:created>
  <dcterms:modified xsi:type="dcterms:W3CDTF">2021-02-19T15:44:09Z</dcterms:modified>
</cp:coreProperties>
</file>