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kroe\OneDrive\Documents\0_NASA\"/>
    </mc:Choice>
  </mc:AlternateContent>
  <bookViews>
    <workbookView xWindow="0" yWindow="0" windowWidth="2157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8" i="1" l="1"/>
  <c r="C67" i="1"/>
  <c r="C31" i="1"/>
  <c r="C20" i="1"/>
  <c r="C16" i="1"/>
  <c r="C22" i="1"/>
  <c r="C43" i="1"/>
  <c r="C46" i="1" s="1"/>
  <c r="C47" i="1" s="1"/>
  <c r="C49" i="1" s="1"/>
  <c r="C50" i="1" s="1"/>
  <c r="C62" i="1"/>
  <c r="C58" i="1"/>
  <c r="C10" i="1"/>
  <c r="C11" i="1"/>
  <c r="C52" i="1" l="1"/>
  <c r="C54" i="1" s="1"/>
  <c r="C51" i="1"/>
  <c r="C53" i="1" s="1"/>
  <c r="C37" i="1"/>
  <c r="C26" i="1"/>
  <c r="C29" i="1"/>
  <c r="C5" i="1"/>
  <c r="C38" i="1" s="1"/>
  <c r="C21" i="1" l="1"/>
  <c r="C32" i="1" s="1"/>
  <c r="C39" i="1" s="1"/>
  <c r="C40" i="1" s="1"/>
</calcChain>
</file>

<file path=xl/sharedStrings.xml><?xml version="1.0" encoding="utf-8"?>
<sst xmlns="http://schemas.openxmlformats.org/spreadsheetml/2006/main" count="102" uniqueCount="79">
  <si>
    <t>photon energy</t>
  </si>
  <si>
    <t>Planck constant</t>
  </si>
  <si>
    <t>frequency</t>
  </si>
  <si>
    <t>Hz</t>
  </si>
  <si>
    <t>W</t>
  </si>
  <si>
    <t>s</t>
  </si>
  <si>
    <t>transmitted photons</t>
  </si>
  <si>
    <t>J</t>
  </si>
  <si>
    <t>J*s</t>
  </si>
  <si>
    <t>distance</t>
  </si>
  <si>
    <t>m</t>
  </si>
  <si>
    <t>reflectivity</t>
  </si>
  <si>
    <t>focal length</t>
  </si>
  <si>
    <t>aperture diameter</t>
  </si>
  <si>
    <t>f-number</t>
  </si>
  <si>
    <t>bandpass filter</t>
  </si>
  <si>
    <t>amount of laser light passing through the filter</t>
  </si>
  <si>
    <t>SPAD Sensor</t>
  </si>
  <si>
    <t>PDP</t>
  </si>
  <si>
    <t>assumption: every transmitted photon arrives at the target area</t>
  </si>
  <si>
    <t>lens diameter</t>
  </si>
  <si>
    <t>for choosing the f-number: which depth of field is desired?</t>
  </si>
  <si>
    <t>photons per m^2 at device</t>
  </si>
  <si>
    <t>effective surface area</t>
  </si>
  <si>
    <t>percentage of sensor that can receive photons</t>
  </si>
  <si>
    <t>image area</t>
  </si>
  <si>
    <t>m^2</t>
  </si>
  <si>
    <t>percentage perfectly diffusely reflected of surface</t>
  </si>
  <si>
    <t xml:space="preserve"> Altimetry mode</t>
  </si>
  <si>
    <t>photons through lens altimetry</t>
  </si>
  <si>
    <t>photons through lens hazard</t>
  </si>
  <si>
    <t>received photons per pulse altimetry</t>
  </si>
  <si>
    <t>received photons per pulse hazard</t>
  </si>
  <si>
    <t>number of sensors</t>
  </si>
  <si>
    <t>received photons per sensor hazard</t>
  </si>
  <si>
    <t>Energy of one pulse</t>
  </si>
  <si>
    <t>FWHM</t>
  </si>
  <si>
    <t>Hazard mode</t>
  </si>
  <si>
    <t>standard deviation</t>
  </si>
  <si>
    <t>Jitter</t>
  </si>
  <si>
    <t>Jitter TDC</t>
  </si>
  <si>
    <t>Jitter SPAD</t>
  </si>
  <si>
    <t>Jitter system</t>
  </si>
  <si>
    <t>Jitter other</t>
  </si>
  <si>
    <t>Background noise</t>
  </si>
  <si>
    <t>Jitter Laser</t>
  </si>
  <si>
    <t>W/m^2</t>
  </si>
  <si>
    <t>value taken from thesis Dali Zhang B.Eng.</t>
  </si>
  <si>
    <t>Lens</t>
  </si>
  <si>
    <t>Laser</t>
  </si>
  <si>
    <t>km</t>
  </si>
  <si>
    <t>distance Jupiter to sun</t>
  </si>
  <si>
    <t>distance Earth to sun</t>
  </si>
  <si>
    <t>irradiance on Earth</t>
  </si>
  <si>
    <t>irradiance on Jupiter</t>
  </si>
  <si>
    <t>Surface Area</t>
  </si>
  <si>
    <t>Power on surface area</t>
  </si>
  <si>
    <t>gating window</t>
  </si>
  <si>
    <t>Energy per pulse on surface area</t>
  </si>
  <si>
    <t>photons per pulse on surface area</t>
  </si>
  <si>
    <t>assuming wavelength is the same which is NOT TRUE</t>
  </si>
  <si>
    <t>background photons per m^2 at device hazard</t>
  </si>
  <si>
    <t>background photons per m^2 at device altimetry</t>
  </si>
  <si>
    <t>background photons through lens altimetry</t>
  </si>
  <si>
    <t>background photons through lens hazard</t>
  </si>
  <si>
    <t>Note: bandpass, frequentieverdeling en alles
staat er nog niet in, wat wel echt geburen moet</t>
  </si>
  <si>
    <t>Range Accuracy</t>
  </si>
  <si>
    <t>desired precision</t>
  </si>
  <si>
    <t>speed of light</t>
  </si>
  <si>
    <t>m/s</t>
  </si>
  <si>
    <t>max time difference</t>
  </si>
  <si>
    <t>jitter/max time difference</t>
  </si>
  <si>
    <t>Note: hoe verhoudt jitter zich 
tot aantal measurements?</t>
  </si>
  <si>
    <t xml:space="preserve">Radiation </t>
  </si>
  <si>
    <t>Cruise time</t>
  </si>
  <si>
    <t>years</t>
  </si>
  <si>
    <t>Europa Holding Orbit Duration</t>
  </si>
  <si>
    <t>Note: almost entire dose of radiation will be 
accumulated while lander is on-orbit around Europa</t>
  </si>
  <si>
    <t>Note: additional document from JPL needed 
for detailed radiation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</si>
</sst>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5252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2" borderId="0" xfId="0" applyFont="1" applyFill="1"/>
    <xf numFmtId="11" fontId="0" fillId="2" borderId="0" xfId="0" applyNumberFormat="1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11" fontId="0" fillId="0" borderId="0" xfId="0" applyNumberFormat="1" applyFont="1" applyFill="1"/>
    <xf numFmtId="11" fontId="2" fillId="0" borderId="0" xfId="0" applyNumberFormat="1" applyFont="1" applyFill="1"/>
    <xf numFmtId="11" fontId="0" fillId="0" borderId="0" xfId="0" applyNumberFormat="1"/>
    <xf numFmtId="11" fontId="0" fillId="2" borderId="0" xfId="0" applyNumberFormat="1" applyFill="1"/>
    <xf numFmtId="11" fontId="0" fillId="0" borderId="0" xfId="0" applyNumberFormat="1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workbookViewId="0">
      <selection activeCell="C12" sqref="C12"/>
    </sheetView>
  </sheetViews>
  <sheetFormatPr defaultRowHeight="15" x14ac:dyDescent="0.25"/>
  <cols>
    <col min="2" max="2" width="46" customWidth="1"/>
    <col min="3" max="3" width="22.5703125" customWidth="1"/>
    <col min="4" max="4" width="13.85546875" customWidth="1"/>
    <col min="5" max="5" width="61.42578125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5" t="s">
        <v>49</v>
      </c>
      <c r="C4" s="6"/>
      <c r="D4" s="6"/>
      <c r="E4" s="6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2" t="s">
        <v>0</v>
      </c>
      <c r="C5" s="3">
        <f>C6*C7</f>
        <v>6.6260700400000001E-22</v>
      </c>
      <c r="D5" s="2" t="s">
        <v>7</v>
      </c>
      <c r="E5" s="7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7" t="s">
        <v>1</v>
      </c>
      <c r="C6" s="9">
        <v>6.6260700399999999E-34</v>
      </c>
      <c r="D6" s="7" t="s">
        <v>8</v>
      </c>
      <c r="E6" s="7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7" t="s">
        <v>2</v>
      </c>
      <c r="C7" s="8">
        <v>1000000000000</v>
      </c>
      <c r="D7" s="7" t="s">
        <v>3</v>
      </c>
      <c r="E7" s="7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7" t="s">
        <v>35</v>
      </c>
      <c r="C8" s="10">
        <v>2.9E-11</v>
      </c>
      <c r="D8" s="7" t="s">
        <v>7</v>
      </c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7" t="s">
        <v>38</v>
      </c>
      <c r="C9" s="10">
        <v>2.0000000000000001E-10</v>
      </c>
      <c r="D9" s="7" t="s">
        <v>5</v>
      </c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2" t="s">
        <v>36</v>
      </c>
      <c r="C10" s="11">
        <f>2*SQRT(2*LN(2))*C9</f>
        <v>4.7096400900618992E-10</v>
      </c>
      <c r="D10" s="2" t="s">
        <v>5</v>
      </c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2" t="s">
        <v>6</v>
      </c>
      <c r="C11" s="3">
        <f>C8/C5</f>
        <v>43766515936.194359</v>
      </c>
      <c r="D11" s="2"/>
      <c r="E11" s="7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7"/>
      <c r="C12" s="7"/>
      <c r="D12" s="7"/>
      <c r="E12" s="7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5" t="s">
        <v>28</v>
      </c>
      <c r="C13" s="6"/>
      <c r="D13" s="6"/>
      <c r="E13" s="6"/>
      <c r="F13" s="1"/>
      <c r="G13" s="1"/>
      <c r="H13" s="1"/>
      <c r="I13" s="1"/>
      <c r="J13" s="1"/>
      <c r="K13" s="1"/>
      <c r="L13" s="1"/>
      <c r="M13" s="1"/>
    </row>
    <row r="14" spans="1:13" ht="15.75" customHeight="1" x14ac:dyDescent="0.25">
      <c r="A14" s="1"/>
      <c r="B14" s="7" t="s">
        <v>9</v>
      </c>
      <c r="C14" s="8">
        <v>8000</v>
      </c>
      <c r="D14" s="7" t="s">
        <v>10</v>
      </c>
      <c r="E14" s="7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7" t="s">
        <v>11</v>
      </c>
      <c r="C15" s="8">
        <v>0.64</v>
      </c>
      <c r="D15" s="7"/>
      <c r="E15" s="7" t="s">
        <v>27</v>
      </c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2" t="s">
        <v>22</v>
      </c>
      <c r="C16" s="3">
        <f>C11*C15/(2*3.14*C14^2)</f>
        <v>69.691904356997384</v>
      </c>
      <c r="D16" s="2"/>
      <c r="E16" s="7" t="s">
        <v>19</v>
      </c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5" t="s">
        <v>37</v>
      </c>
      <c r="C18" s="6"/>
      <c r="D18" s="6"/>
      <c r="E18" s="6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7" t="s">
        <v>9</v>
      </c>
      <c r="C19" s="8">
        <v>500</v>
      </c>
      <c r="D19" s="7" t="s">
        <v>10</v>
      </c>
      <c r="E19" s="7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2" t="s">
        <v>11</v>
      </c>
      <c r="C20" s="3">
        <f>C15</f>
        <v>0.64</v>
      </c>
      <c r="D20" s="2"/>
      <c r="E20" s="7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2" t="s">
        <v>22</v>
      </c>
      <c r="C21" s="3">
        <f>C11*C20/(2*3.14*C19^2)</f>
        <v>17841.12751539133</v>
      </c>
      <c r="D21" s="2"/>
      <c r="E21" s="7" t="s">
        <v>19</v>
      </c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7" t="s">
        <v>55</v>
      </c>
      <c r="C22">
        <f>125*125</f>
        <v>15625</v>
      </c>
      <c r="D22" t="s">
        <v>10</v>
      </c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5" t="s">
        <v>48</v>
      </c>
      <c r="C24" s="7"/>
      <c r="D24" s="7"/>
      <c r="E24" s="7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7" t="s">
        <v>12</v>
      </c>
      <c r="C25" s="7">
        <v>0.02</v>
      </c>
      <c r="D25" s="7" t="s">
        <v>10</v>
      </c>
      <c r="E25" s="7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7" t="s">
        <v>25</v>
      </c>
      <c r="C26" s="6">
        <f>0.005*0.005</f>
        <v>2.5000000000000001E-5</v>
      </c>
      <c r="D26" s="6" t="s">
        <v>26</v>
      </c>
      <c r="E26" s="6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7" t="s">
        <v>20</v>
      </c>
      <c r="C27" s="7">
        <v>0.03</v>
      </c>
      <c r="D27" s="7" t="s">
        <v>10</v>
      </c>
      <c r="E27" s="7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7" t="s">
        <v>14</v>
      </c>
      <c r="C28" s="7">
        <v>2</v>
      </c>
      <c r="D28" s="7"/>
      <c r="E28" s="7" t="s">
        <v>21</v>
      </c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2" t="s">
        <v>13</v>
      </c>
      <c r="C29" s="4">
        <f>C27/C28</f>
        <v>1.4999999999999999E-2</v>
      </c>
      <c r="D29" s="4" t="s">
        <v>10</v>
      </c>
      <c r="E29" s="6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7" t="s">
        <v>15</v>
      </c>
      <c r="C30" s="7">
        <v>0.9</v>
      </c>
      <c r="D30" s="7"/>
      <c r="E30" s="7" t="s">
        <v>16</v>
      </c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2" t="s">
        <v>29</v>
      </c>
      <c r="C31" s="2">
        <f>C16*C30/(C28^2)</f>
        <v>15.680678480324412</v>
      </c>
      <c r="D31" s="2"/>
      <c r="E31" s="7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B32" s="2" t="s">
        <v>30</v>
      </c>
      <c r="C32" s="4">
        <f>C21*C30/(C28^2)</f>
        <v>4014.2536909630494</v>
      </c>
      <c r="D32" s="4"/>
    </row>
    <row r="34" spans="2:12" x14ac:dyDescent="0.25">
      <c r="B34" s="5" t="s">
        <v>17</v>
      </c>
      <c r="C34" s="7"/>
      <c r="D34" s="7"/>
      <c r="E34" s="7"/>
    </row>
    <row r="35" spans="2:12" x14ac:dyDescent="0.25">
      <c r="B35" s="7" t="s">
        <v>18</v>
      </c>
      <c r="C35" s="7">
        <v>0.25</v>
      </c>
      <c r="D35" s="7"/>
      <c r="E35" s="7"/>
    </row>
    <row r="36" spans="2:12" x14ac:dyDescent="0.25">
      <c r="B36" s="7" t="s">
        <v>23</v>
      </c>
      <c r="C36" s="7">
        <v>0.6</v>
      </c>
      <c r="D36" s="7"/>
      <c r="E36" s="7" t="s">
        <v>24</v>
      </c>
    </row>
    <row r="37" spans="2:12" x14ac:dyDescent="0.25">
      <c r="B37" s="7" t="s">
        <v>33</v>
      </c>
      <c r="C37">
        <f>256*256</f>
        <v>65536</v>
      </c>
      <c r="E37" s="7"/>
    </row>
    <row r="38" spans="2:12" x14ac:dyDescent="0.25">
      <c r="B38" s="2" t="s">
        <v>31</v>
      </c>
      <c r="C38" s="2">
        <f>C31*C35*C36</f>
        <v>2.3521017720486617</v>
      </c>
      <c r="D38" s="2"/>
      <c r="E38" s="7"/>
    </row>
    <row r="39" spans="2:12" x14ac:dyDescent="0.25">
      <c r="B39" s="2" t="s">
        <v>32</v>
      </c>
      <c r="C39" s="4">
        <f>C32*C35*C36</f>
        <v>602.13805364445739</v>
      </c>
      <c r="D39" s="4"/>
    </row>
    <row r="40" spans="2:12" x14ac:dyDescent="0.25">
      <c r="B40" s="2" t="s">
        <v>34</v>
      </c>
      <c r="C40" s="4">
        <f>C39/C37</f>
        <v>9.1878975470650846E-3</v>
      </c>
      <c r="D40" s="4"/>
    </row>
    <row r="41" spans="2:12" x14ac:dyDescent="0.25">
      <c r="B41" s="7"/>
      <c r="F41" s="6"/>
      <c r="G41" s="6"/>
      <c r="H41" s="6"/>
      <c r="I41" s="6"/>
      <c r="J41" s="6"/>
      <c r="K41" s="6"/>
      <c r="L41" s="6"/>
    </row>
    <row r="42" spans="2:12" x14ac:dyDescent="0.25">
      <c r="B42" s="5" t="s">
        <v>44</v>
      </c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2:12" x14ac:dyDescent="0.25">
      <c r="B43" s="6" t="s">
        <v>53</v>
      </c>
      <c r="C43" s="6">
        <f>1360</f>
        <v>1360</v>
      </c>
      <c r="D43" s="6" t="s">
        <v>46</v>
      </c>
      <c r="E43" s="6" t="s">
        <v>47</v>
      </c>
      <c r="F43" s="6"/>
      <c r="G43" s="6"/>
      <c r="H43" s="6"/>
      <c r="I43" s="6"/>
      <c r="J43" s="6"/>
      <c r="K43" s="6"/>
      <c r="L43" s="6"/>
    </row>
    <row r="44" spans="2:12" x14ac:dyDescent="0.25">
      <c r="B44" s="6" t="s">
        <v>52</v>
      </c>
      <c r="C44" s="12">
        <v>249600000</v>
      </c>
      <c r="D44" s="6" t="s">
        <v>50</v>
      </c>
      <c r="E44" s="6"/>
      <c r="F44" s="6"/>
      <c r="G44" s="6"/>
      <c r="H44" s="6"/>
      <c r="I44" s="6"/>
      <c r="J44" s="6"/>
      <c r="K44" s="6"/>
      <c r="L44" s="6"/>
    </row>
    <row r="45" spans="2:12" x14ac:dyDescent="0.25">
      <c r="B45" s="6" t="s">
        <v>51</v>
      </c>
      <c r="C45" s="12">
        <v>778500000</v>
      </c>
      <c r="D45" s="6" t="s">
        <v>50</v>
      </c>
      <c r="E45" s="6"/>
      <c r="F45" s="6"/>
      <c r="G45" s="6"/>
      <c r="H45" s="6"/>
      <c r="I45" s="6"/>
      <c r="J45" s="6"/>
      <c r="K45" s="6"/>
      <c r="L45" s="6"/>
    </row>
    <row r="46" spans="2:12" x14ac:dyDescent="0.25">
      <c r="B46" s="4" t="s">
        <v>54</v>
      </c>
      <c r="C46" s="11">
        <f>C43*C44^2/(C45^2)</f>
        <v>139.80117982929971</v>
      </c>
      <c r="D46" s="4" t="s">
        <v>46</v>
      </c>
      <c r="E46" s="6"/>
      <c r="F46" s="6"/>
      <c r="G46" s="6"/>
      <c r="H46" s="6"/>
      <c r="I46" s="6"/>
      <c r="J46" s="6"/>
      <c r="K46" s="6"/>
      <c r="L46" s="6"/>
    </row>
    <row r="47" spans="2:12" x14ac:dyDescent="0.25">
      <c r="B47" s="4" t="s">
        <v>56</v>
      </c>
      <c r="C47" s="11">
        <f>C46*C22</f>
        <v>2184393.4348328081</v>
      </c>
      <c r="D47" s="4" t="s">
        <v>4</v>
      </c>
      <c r="E47" s="6"/>
      <c r="F47" s="6"/>
      <c r="G47" s="6"/>
      <c r="H47" s="6"/>
      <c r="I47" s="6"/>
      <c r="J47" s="6"/>
      <c r="K47" s="6"/>
      <c r="L47" s="6"/>
    </row>
    <row r="48" spans="2:12" x14ac:dyDescent="0.25">
      <c r="B48" s="6" t="s">
        <v>57</v>
      </c>
      <c r="C48" s="12">
        <v>1E-8</v>
      </c>
      <c r="D48" s="6" t="s">
        <v>5</v>
      </c>
      <c r="E48" s="6"/>
      <c r="F48" s="6"/>
      <c r="G48" s="6"/>
      <c r="H48" s="6"/>
      <c r="I48" s="6"/>
      <c r="J48" s="6"/>
      <c r="K48" s="6"/>
      <c r="L48" s="6"/>
    </row>
    <row r="49" spans="2:12" x14ac:dyDescent="0.25">
      <c r="B49" s="4" t="s">
        <v>58</v>
      </c>
      <c r="C49" s="11">
        <f>C47*C48</f>
        <v>2.1843934348328081E-2</v>
      </c>
      <c r="D49" s="4" t="s">
        <v>7</v>
      </c>
      <c r="E49" s="6"/>
      <c r="F49" s="6"/>
      <c r="G49" s="6"/>
      <c r="H49" s="6"/>
      <c r="I49" s="6"/>
      <c r="J49" s="6"/>
      <c r="K49" s="6"/>
      <c r="L49" s="6"/>
    </row>
    <row r="50" spans="2:12" x14ac:dyDescent="0.25">
      <c r="B50" s="4" t="s">
        <v>59</v>
      </c>
      <c r="C50" s="11">
        <f>C49/C5</f>
        <v>3.2966651750527046E+19</v>
      </c>
      <c r="D50" s="4"/>
      <c r="E50" s="6" t="s">
        <v>60</v>
      </c>
      <c r="F50" s="6"/>
      <c r="G50" s="6"/>
      <c r="H50" s="6"/>
      <c r="I50" s="6"/>
      <c r="J50" s="6"/>
      <c r="K50" s="6"/>
      <c r="L50" s="6"/>
    </row>
    <row r="51" spans="2:12" x14ac:dyDescent="0.25">
      <c r="B51" s="13" t="s">
        <v>62</v>
      </c>
      <c r="C51" s="11">
        <f>C50*C15/(2*3.14*C14^2)</f>
        <v>52494668392.55899</v>
      </c>
      <c r="D51" s="4"/>
      <c r="E51" s="6"/>
      <c r="F51" s="6"/>
      <c r="G51" s="6"/>
      <c r="H51" s="6"/>
      <c r="I51" s="6"/>
      <c r="J51" s="6"/>
      <c r="K51" s="6"/>
      <c r="L51" s="6"/>
    </row>
    <row r="52" spans="2:12" x14ac:dyDescent="0.25">
      <c r="B52" s="13" t="s">
        <v>61</v>
      </c>
      <c r="C52" s="11">
        <f>C50*C20/(2*3.14*C19^2)</f>
        <v>13438635108495.102</v>
      </c>
      <c r="D52" s="4"/>
      <c r="E52" s="6"/>
      <c r="F52" s="6"/>
      <c r="G52" s="6"/>
      <c r="H52" s="6"/>
      <c r="I52" s="6"/>
      <c r="J52" s="6"/>
      <c r="K52" s="6"/>
      <c r="L52" s="6"/>
    </row>
    <row r="53" spans="2:12" x14ac:dyDescent="0.25">
      <c r="B53" s="2" t="s">
        <v>63</v>
      </c>
      <c r="C53" s="2">
        <f>C51*C30/(C28^2)</f>
        <v>11811300388.325773</v>
      </c>
      <c r="D53" s="2"/>
      <c r="E53" s="6"/>
      <c r="F53" s="6"/>
      <c r="G53" s="6"/>
      <c r="H53" s="6"/>
      <c r="I53" s="6"/>
      <c r="J53" s="6"/>
      <c r="K53" s="6"/>
      <c r="L53" s="6"/>
    </row>
    <row r="54" spans="2:12" x14ac:dyDescent="0.25">
      <c r="B54" s="2" t="s">
        <v>64</v>
      </c>
      <c r="C54" s="4">
        <f>C52*C30/(C28^2)</f>
        <v>3023692899411.3979</v>
      </c>
      <c r="D54" s="4"/>
      <c r="E54" s="6"/>
      <c r="F54" s="6"/>
      <c r="G54" s="6"/>
      <c r="H54" s="6"/>
      <c r="I54" s="6"/>
      <c r="J54" s="6"/>
      <c r="K54" s="6"/>
      <c r="L54" s="6"/>
    </row>
    <row r="55" spans="2:12" ht="30" x14ac:dyDescent="0.25">
      <c r="B55" s="14" t="s">
        <v>65</v>
      </c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 x14ac:dyDescent="0.25">
      <c r="F56" s="6"/>
      <c r="G56" s="6"/>
      <c r="H56" s="6"/>
      <c r="I56" s="6"/>
      <c r="J56" s="6"/>
      <c r="K56" s="6"/>
      <c r="L56" s="6"/>
    </row>
    <row r="57" spans="2:12" x14ac:dyDescent="0.25">
      <c r="B57" s="5" t="s">
        <v>39</v>
      </c>
      <c r="F57" s="6"/>
      <c r="G57" s="6"/>
      <c r="H57" s="6"/>
      <c r="I57" s="6"/>
      <c r="J57" s="6"/>
      <c r="K57" s="6"/>
      <c r="L57" s="6"/>
    </row>
    <row r="58" spans="2:12" x14ac:dyDescent="0.25">
      <c r="B58" s="2" t="s">
        <v>45</v>
      </c>
      <c r="C58" s="11">
        <f>C9</f>
        <v>2.0000000000000001E-10</v>
      </c>
      <c r="D58" s="4" t="s">
        <v>5</v>
      </c>
      <c r="F58" s="6"/>
      <c r="G58" s="6"/>
      <c r="H58" s="6"/>
      <c r="I58" s="6"/>
      <c r="J58" s="6"/>
      <c r="K58" s="6"/>
      <c r="L58" s="6"/>
    </row>
    <row r="59" spans="2:12" ht="15.75" customHeight="1" x14ac:dyDescent="0.25">
      <c r="B59" s="7" t="s">
        <v>40</v>
      </c>
      <c r="C59" s="12">
        <v>5.0000000000000002E-11</v>
      </c>
      <c r="D59" s="6" t="s">
        <v>5</v>
      </c>
      <c r="F59" s="6"/>
      <c r="G59" s="6"/>
      <c r="H59" s="6"/>
      <c r="I59" s="6"/>
      <c r="J59" s="6"/>
      <c r="K59" s="6"/>
      <c r="L59" s="6"/>
    </row>
    <row r="60" spans="2:12" x14ac:dyDescent="0.25">
      <c r="B60" s="7" t="s">
        <v>41</v>
      </c>
      <c r="C60" s="12">
        <v>1E-10</v>
      </c>
      <c r="D60" s="6" t="s">
        <v>5</v>
      </c>
      <c r="F60" s="6"/>
      <c r="G60" s="6"/>
      <c r="H60" s="6"/>
      <c r="I60" s="6"/>
      <c r="J60" s="6"/>
      <c r="K60" s="6"/>
      <c r="L60" s="6"/>
    </row>
    <row r="61" spans="2:12" x14ac:dyDescent="0.25">
      <c r="B61" s="7" t="s">
        <v>43</v>
      </c>
      <c r="C61" s="12">
        <v>1.9999999999999999E-11</v>
      </c>
      <c r="D61" s="6" t="s">
        <v>5</v>
      </c>
      <c r="F61" s="6"/>
      <c r="G61" s="6"/>
      <c r="H61" s="6"/>
      <c r="I61" s="6"/>
      <c r="J61" s="6"/>
      <c r="K61" s="6"/>
      <c r="L61" s="6"/>
    </row>
    <row r="62" spans="2:12" x14ac:dyDescent="0.25">
      <c r="B62" s="2" t="s">
        <v>42</v>
      </c>
      <c r="C62" s="4">
        <f>SQRT(C58^2+C59^2+C60^2+C61^2)</f>
        <v>2.3000000000000001E-10</v>
      </c>
      <c r="D62" s="4" t="s">
        <v>5</v>
      </c>
      <c r="F62" s="6"/>
      <c r="G62" s="6"/>
      <c r="H62" s="6"/>
      <c r="I62" s="6"/>
      <c r="J62" s="6"/>
      <c r="K62" s="6"/>
      <c r="L62" s="6"/>
    </row>
    <row r="63" spans="2:12" x14ac:dyDescent="0.25">
      <c r="F63" s="6"/>
      <c r="G63" s="6"/>
      <c r="H63" s="6"/>
      <c r="I63" s="6"/>
      <c r="J63" s="6"/>
      <c r="K63" s="6"/>
      <c r="L63" s="6"/>
    </row>
    <row r="64" spans="2:12" x14ac:dyDescent="0.25">
      <c r="B64" s="15" t="s">
        <v>66</v>
      </c>
      <c r="F64" s="6"/>
      <c r="G64" s="6"/>
      <c r="H64" s="6"/>
      <c r="I64" s="6"/>
      <c r="J64" s="6"/>
      <c r="K64" s="6"/>
      <c r="L64" s="6"/>
    </row>
    <row r="65" spans="2:12" x14ac:dyDescent="0.25">
      <c r="B65" s="6" t="s">
        <v>67</v>
      </c>
      <c r="C65" s="6">
        <v>0.05</v>
      </c>
      <c r="D65" s="6" t="s">
        <v>10</v>
      </c>
      <c r="E65" s="6"/>
      <c r="F65" s="6"/>
      <c r="G65" s="6"/>
      <c r="H65" s="6"/>
      <c r="I65" s="6"/>
      <c r="J65" s="6"/>
      <c r="K65" s="6"/>
      <c r="L65" s="6"/>
    </row>
    <row r="66" spans="2:12" x14ac:dyDescent="0.25">
      <c r="B66" s="6" t="s">
        <v>68</v>
      </c>
      <c r="C66" s="10">
        <v>300000000</v>
      </c>
      <c r="D66" s="6" t="s">
        <v>69</v>
      </c>
      <c r="E66" s="6"/>
      <c r="F66" s="6"/>
      <c r="G66" s="6"/>
      <c r="H66" s="6"/>
      <c r="I66" s="6"/>
      <c r="J66" s="6"/>
      <c r="K66" s="6"/>
      <c r="L66" s="6"/>
    </row>
    <row r="67" spans="2:12" x14ac:dyDescent="0.25">
      <c r="B67" s="4" t="s">
        <v>70</v>
      </c>
      <c r="C67" s="11">
        <f>C65/C66</f>
        <v>1.6666666666666669E-10</v>
      </c>
      <c r="D67" s="4" t="s">
        <v>5</v>
      </c>
      <c r="E67" s="6"/>
      <c r="F67" s="6"/>
      <c r="G67" s="6"/>
      <c r="H67" s="6"/>
      <c r="I67" s="6"/>
      <c r="J67" s="6"/>
      <c r="K67" s="6"/>
      <c r="L67" s="6"/>
    </row>
    <row r="68" spans="2:12" x14ac:dyDescent="0.25">
      <c r="B68" s="4" t="s">
        <v>71</v>
      </c>
      <c r="C68" s="11">
        <f>C62/C67</f>
        <v>1.38</v>
      </c>
      <c r="D68" s="4"/>
      <c r="E68" s="6"/>
      <c r="F68" s="6"/>
      <c r="G68" s="6"/>
      <c r="H68" s="6"/>
      <c r="I68" s="6"/>
      <c r="J68" s="6"/>
      <c r="K68" s="6"/>
      <c r="L68" s="6"/>
    </row>
    <row r="69" spans="2:12" ht="30" x14ac:dyDescent="0.25">
      <c r="B69" s="14" t="s">
        <v>72</v>
      </c>
      <c r="E69" s="6"/>
      <c r="F69" s="6"/>
      <c r="G69" s="6"/>
      <c r="H69" s="6"/>
      <c r="I69" s="6"/>
      <c r="J69" s="6"/>
      <c r="K69" s="6"/>
      <c r="L69" s="6"/>
    </row>
    <row r="70" spans="2:12" x14ac:dyDescent="0.25">
      <c r="E70" s="6"/>
      <c r="F70" s="6"/>
      <c r="G70" s="6"/>
      <c r="H70" s="6"/>
      <c r="I70" s="6"/>
      <c r="J70" s="6"/>
      <c r="K70" s="6"/>
      <c r="L70" s="6"/>
    </row>
    <row r="71" spans="2:12" x14ac:dyDescent="0.25">
      <c r="B71" s="15" t="s">
        <v>73</v>
      </c>
      <c r="E71" s="6"/>
      <c r="F71" s="6"/>
      <c r="G71" s="6"/>
      <c r="H71" s="6"/>
      <c r="I71" s="6"/>
      <c r="J71" s="6"/>
      <c r="K71" s="6"/>
      <c r="L71" s="6"/>
    </row>
    <row r="72" spans="2:12" x14ac:dyDescent="0.25">
      <c r="B72" t="s">
        <v>74</v>
      </c>
      <c r="C72">
        <v>4.5999999999999996</v>
      </c>
      <c r="D72" t="s">
        <v>75</v>
      </c>
      <c r="E72" s="6"/>
      <c r="F72" s="6"/>
      <c r="G72" s="6"/>
      <c r="H72" s="6"/>
      <c r="I72" s="6"/>
      <c r="J72" s="6"/>
      <c r="K72" s="6"/>
      <c r="L72" s="6"/>
    </row>
    <row r="73" spans="2:12" x14ac:dyDescent="0.25">
      <c r="B73" t="s">
        <v>76</v>
      </c>
      <c r="C73">
        <v>4</v>
      </c>
      <c r="D73" t="s">
        <v>75</v>
      </c>
      <c r="E73" s="6"/>
      <c r="F73" s="6"/>
      <c r="G73" s="6"/>
      <c r="H73" s="6"/>
      <c r="I73" s="6"/>
      <c r="J73" s="6"/>
      <c r="K73" s="6"/>
      <c r="L73" s="6"/>
    </row>
    <row r="74" spans="2:12" ht="45" x14ac:dyDescent="0.25">
      <c r="B74" s="14" t="s">
        <v>77</v>
      </c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 ht="30" x14ac:dyDescent="0.25">
      <c r="B75" s="14" t="s">
        <v>78</v>
      </c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2:12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Kroep</dc:creator>
  <cp:lastModifiedBy>Kees Kroep</cp:lastModifiedBy>
  <dcterms:created xsi:type="dcterms:W3CDTF">2016-04-21T14:08:53Z</dcterms:created>
  <dcterms:modified xsi:type="dcterms:W3CDTF">2016-04-22T00:17:15Z</dcterms:modified>
</cp:coreProperties>
</file>