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5315" windowHeight="8595" activeTab="5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  <sheet name="факт" sheetId="5" r:id="rId5"/>
    <sheet name="Петра" sheetId="6" r:id="rId6"/>
  </sheets>
  <calcPr calcId="145621" refMode="R1C1"/>
</workbook>
</file>

<file path=xl/calcChain.xml><?xml version="1.0" encoding="utf-8"?>
<calcChain xmlns="http://schemas.openxmlformats.org/spreadsheetml/2006/main">
  <c r="G16" i="6" l="1"/>
  <c r="E12" i="6"/>
  <c r="E11" i="6"/>
  <c r="E10" i="6"/>
  <c r="E9" i="6"/>
  <c r="E8" i="6"/>
  <c r="E6" i="6"/>
  <c r="E5" i="6"/>
  <c r="E20" i="5"/>
  <c r="E19" i="5"/>
  <c r="E18" i="5" l="1"/>
  <c r="E12" i="5"/>
  <c r="E13" i="5"/>
  <c r="E14" i="5"/>
  <c r="G43" i="5"/>
  <c r="I43" i="5" s="1"/>
  <c r="E11" i="5"/>
  <c r="E6" i="5"/>
  <c r="E5" i="5"/>
  <c r="K5" i="5" l="1"/>
  <c r="G27" i="5"/>
  <c r="K13" i="2"/>
  <c r="K15" i="2"/>
  <c r="K12" i="2"/>
  <c r="K14" i="2" s="1"/>
  <c r="N17" i="1"/>
  <c r="P17" i="1" s="1"/>
  <c r="N16" i="1"/>
  <c r="P16" i="1" s="1"/>
  <c r="N15" i="1"/>
  <c r="Q15" i="1" s="1"/>
  <c r="N14" i="1"/>
  <c r="P14" i="1" s="1"/>
  <c r="I27" i="5" l="1"/>
  <c r="G47" i="5"/>
  <c r="I47" i="5" s="1"/>
  <c r="E5" i="3"/>
  <c r="E11" i="3" s="1"/>
  <c r="G11" i="2"/>
  <c r="G12" i="2"/>
  <c r="G15" i="2"/>
  <c r="G13" i="2"/>
  <c r="G14" i="2"/>
  <c r="F22" i="2"/>
  <c r="F23" i="2"/>
  <c r="F24" i="2"/>
  <c r="F25" i="2"/>
  <c r="F26" i="2"/>
  <c r="G8" i="2"/>
  <c r="G9" i="2"/>
  <c r="G10" i="2"/>
  <c r="G6" i="2"/>
  <c r="G5" i="2"/>
  <c r="D26" i="1"/>
  <c r="G26" i="1" s="1"/>
  <c r="D21" i="1"/>
  <c r="F21" i="1" s="1"/>
  <c r="D13" i="1"/>
  <c r="G13" i="1" s="1"/>
  <c r="D8" i="1"/>
  <c r="F8" i="1" s="1"/>
  <c r="D24" i="1"/>
  <c r="G24" i="1" s="1"/>
  <c r="D25" i="1"/>
  <c r="G25" i="1" s="1"/>
  <c r="D18" i="1"/>
  <c r="F18" i="1" s="1"/>
  <c r="D19" i="1"/>
  <c r="F19" i="1" s="1"/>
  <c r="D20" i="1"/>
  <c r="F20" i="1" s="1"/>
  <c r="D22" i="1"/>
  <c r="F22" i="1" s="1"/>
  <c r="D7" i="1"/>
  <c r="F7" i="1" s="1"/>
  <c r="D9" i="1"/>
  <c r="G9" i="1" s="1"/>
  <c r="D10" i="1"/>
  <c r="G10" i="1" s="1"/>
  <c r="D11" i="1"/>
  <c r="G11" i="1" s="1"/>
  <c r="D12" i="1"/>
  <c r="G12" i="1" s="1"/>
  <c r="D6" i="1"/>
  <c r="F6" i="1" s="1"/>
  <c r="H11" i="3" l="1"/>
  <c r="D7" i="4" s="1"/>
  <c r="F29" i="1"/>
  <c r="G29" i="2"/>
  <c r="G29" i="1"/>
  <c r="J29" i="2" l="1"/>
  <c r="D6" i="4" s="1"/>
  <c r="H29" i="1"/>
  <c r="J29" i="1" s="1"/>
  <c r="D5" i="4" s="1"/>
  <c r="D11" i="4" l="1"/>
</calcChain>
</file>

<file path=xl/sharedStrings.xml><?xml version="1.0" encoding="utf-8"?>
<sst xmlns="http://schemas.openxmlformats.org/spreadsheetml/2006/main" count="102" uniqueCount="66">
  <si>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</si>
  <si>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</si>
  <si>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</si>
  <si>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</si>
  <si>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</si>
  <si>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</si>
  <si>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</si>
  <si>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</si>
  <si>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</si>
  <si>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</si>
  <si>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</si>
  <si>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</si>
  <si>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</si>
  <si>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</si>
  <si>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</si>
  <si>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</si>
  <si>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</si>
  <si>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</si>
  <si>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</si>
  <si>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</si>
  <si>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</si>
  <si>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</si>
  <si>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</si>
  <si>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</si>
  <si>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</si>
  <si>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</si>
  <si>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</si>
  <si>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</si>
  <si>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</si>
  <si>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</si>
  <si>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</si>
  <si>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</si>
  <si>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</si>
  <si>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</si>
  <si>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</si>
  <si>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</si>
  <si>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</si>
  <si>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</si>
  <si>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</si>
  <si>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</si>
  <si>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</si>
  <si>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</si>
  <si>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</si>
  <si>
    <t>брус</t>
  </si>
  <si>
    <t>обрешетка</t>
  </si>
  <si>
    <t xml:space="preserve">бетон фундамент 150 </t>
  </si>
  <si>
    <t>доставка</t>
  </si>
  <si>
    <t xml:space="preserve">бетон фундамент 200 </t>
  </si>
  <si>
    <t>дерево</t>
  </si>
  <si>
    <t>дверь на кухню</t>
  </si>
  <si>
    <t>блоки</t>
  </si>
  <si>
    <t>$</t>
  </si>
  <si>
    <t>кладка 1й этаж</t>
  </si>
  <si>
    <t>кладка 2й этаж</t>
  </si>
  <si>
    <t>крыша аванс</t>
  </si>
  <si>
    <t>работы</t>
  </si>
  <si>
    <t>клей</t>
  </si>
  <si>
    <t>цемент</t>
  </si>
  <si>
    <t>грн</t>
  </si>
  <si>
    <t>еще рейки</t>
  </si>
  <si>
    <t>ОСБ</t>
  </si>
  <si>
    <t>вата мягкая</t>
  </si>
  <si>
    <t>вата твердая</t>
  </si>
  <si>
    <t>мауэрлаты</t>
  </si>
  <si>
    <t>крыша остаток</t>
  </si>
  <si>
    <t>Петра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</si>
</sst>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3" zoomScale="110" zoomScaleNormal="110" workbookViewId="0">
      <selection activeCell="B11" sqref="B11"/>
    </sheetView>
  </sheetViews>
  <sheetFormatPr defaultRowHeight="15" x14ac:dyDescent="0.25"/>
  <cols>
    <col min="1" max="1" width="15.7109375" bestFit="1" customWidth="1"/>
  </cols>
  <sheetData>
    <row r="2" spans="1:21" x14ac:dyDescent="0.25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16</v>
      </c>
      <c r="J2" t="s">
        <v>17</v>
      </c>
    </row>
    <row r="3" spans="1:21" x14ac:dyDescent="0.25">
      <c r="F3" t="s">
        <v>12</v>
      </c>
      <c r="G3" t="s">
        <v>13</v>
      </c>
      <c r="H3" t="s">
        <v>18</v>
      </c>
    </row>
    <row r="4" spans="1:21" x14ac:dyDescent="0.25">
      <c r="C4" s="1"/>
      <c r="D4" s="1"/>
      <c r="E4" s="1"/>
      <c r="F4" s="1"/>
      <c r="G4" s="1"/>
      <c r="H4" s="1"/>
      <c r="I4" s="1"/>
      <c r="J4" s="1"/>
      <c r="K4" s="1"/>
    </row>
    <row r="5" spans="1:21" x14ac:dyDescent="0.25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21" x14ac:dyDescent="0.25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21" x14ac:dyDescent="0.25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21" x14ac:dyDescent="0.25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1">
        <v>0.3</v>
      </c>
      <c r="F8" s="1">
        <f>E8*D8</f>
        <v>4.6109999999999998</v>
      </c>
      <c r="G8" s="1"/>
      <c r="H8" s="1"/>
      <c r="I8" s="1"/>
      <c r="J8" s="1"/>
      <c r="K8" s="1"/>
    </row>
    <row r="9" spans="1:21" x14ac:dyDescent="0.25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21" x14ac:dyDescent="0.25">
      <c r="A10" t="s">
        <v>5</v>
      </c>
      <c r="B10" s="1">
        <v>2.0699999999999998</v>
      </c>
      <c r="C10" s="1">
        <v>1.5</v>
      </c>
      <c r="D10" s="1">
        <f t="shared" si="0"/>
        <v>3.1049999999999995</v>
      </c>
      <c r="E10" s="1">
        <v>0.3</v>
      </c>
      <c r="F10" s="1"/>
      <c r="G10" s="1">
        <f t="shared" ref="G10:G12" si="2">E10*D10</f>
        <v>0.93149999999999977</v>
      </c>
      <c r="H10" s="1"/>
      <c r="I10" s="1"/>
      <c r="J10" s="1"/>
      <c r="K10" s="1"/>
    </row>
    <row r="11" spans="1:21" x14ac:dyDescent="0.25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21" x14ac:dyDescent="0.25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21" x14ac:dyDescent="0.25">
      <c r="A13" t="s">
        <v>49</v>
      </c>
      <c r="B13" s="1">
        <v>1.2</v>
      </c>
      <c r="C13" s="1">
        <v>2</v>
      </c>
      <c r="D13" s="1">
        <f t="shared" si="0"/>
        <v>2.4</v>
      </c>
      <c r="E13" s="1">
        <v>0.3</v>
      </c>
      <c r="F13" s="1"/>
      <c r="G13" s="1">
        <f t="shared" ref="G13" si="3">E13*D13</f>
        <v>0.72</v>
      </c>
      <c r="H13" s="1"/>
      <c r="I13" s="1"/>
      <c r="J13" s="1"/>
      <c r="K13" s="1"/>
    </row>
    <row r="14" spans="1:21" x14ac:dyDescent="0.25">
      <c r="L14" s="3">
        <v>7.92</v>
      </c>
      <c r="M14" s="3">
        <v>2.9</v>
      </c>
      <c r="N14" s="3">
        <f>L14*M14</f>
        <v>22.968</v>
      </c>
      <c r="O14" s="3">
        <v>0.3</v>
      </c>
      <c r="P14" s="3">
        <f>O14*N14</f>
        <v>6.8903999999999996</v>
      </c>
      <c r="Q14" s="3"/>
      <c r="R14" s="3"/>
      <c r="S14" s="3"/>
      <c r="T14" s="3"/>
      <c r="U14" s="3" t="s">
        <v>24</v>
      </c>
    </row>
    <row r="15" spans="1:21" x14ac:dyDescent="0.25">
      <c r="L15" s="3">
        <v>2</v>
      </c>
      <c r="M15" s="3">
        <v>2.1</v>
      </c>
      <c r="N15" s="3">
        <f t="shared" ref="N15:N16" si="4">L15*M15</f>
        <v>4.2</v>
      </c>
      <c r="O15" s="3">
        <v>0.3</v>
      </c>
      <c r="P15" s="4"/>
      <c r="Q15" s="3">
        <f>O15*N15</f>
        <v>1.26</v>
      </c>
      <c r="R15" s="3"/>
      <c r="S15" s="3"/>
      <c r="T15" s="3"/>
      <c r="U15" s="3"/>
    </row>
    <row r="16" spans="1:21" x14ac:dyDescent="0.25">
      <c r="A16" t="s">
        <v>9</v>
      </c>
      <c r="L16" s="3">
        <v>8.1199999999999992</v>
      </c>
      <c r="M16" s="3">
        <v>1.8</v>
      </c>
      <c r="N16" s="3">
        <f t="shared" si="4"/>
        <v>14.616</v>
      </c>
      <c r="O16" s="3">
        <v>0.2</v>
      </c>
      <c r="P16" s="3">
        <f>O16*N16</f>
        <v>2.9232</v>
      </c>
      <c r="Q16" s="3"/>
      <c r="R16" s="3"/>
      <c r="S16" s="3"/>
      <c r="T16" s="3"/>
      <c r="U16" s="3"/>
    </row>
    <row r="17" spans="1:21" x14ac:dyDescent="0.25">
      <c r="A17" t="s">
        <v>1</v>
      </c>
      <c r="L17" s="3">
        <v>4.0599999999999996</v>
      </c>
      <c r="M17" s="3">
        <v>1.9</v>
      </c>
      <c r="N17" s="3">
        <f>L17*M17</f>
        <v>7.7139999999999986</v>
      </c>
      <c r="O17" s="3">
        <v>0.2</v>
      </c>
      <c r="P17" s="3">
        <f>O17*N17</f>
        <v>1.5427999999999997</v>
      </c>
      <c r="Q17" s="3"/>
      <c r="R17" s="3"/>
      <c r="S17" s="3"/>
      <c r="T17" s="3"/>
      <c r="U17" s="3"/>
    </row>
    <row r="18" spans="1:21" x14ac:dyDescent="0.25">
      <c r="B18" s="1">
        <v>8.1199999999999992</v>
      </c>
      <c r="C18" s="1">
        <v>1.8</v>
      </c>
      <c r="D18" s="1">
        <f t="shared" ref="D18:D20" si="5">B18*C18</f>
        <v>14.616</v>
      </c>
      <c r="E18" s="1">
        <v>0.3</v>
      </c>
      <c r="F18" s="1">
        <f>E18*D18</f>
        <v>4.3847999999999994</v>
      </c>
      <c r="G18" s="1"/>
      <c r="H18" s="1"/>
      <c r="I18" s="1"/>
      <c r="J18" s="1"/>
      <c r="K18" s="1"/>
    </row>
    <row r="19" spans="1:21" x14ac:dyDescent="0.25">
      <c r="B19" s="1">
        <v>5.0999999999999996</v>
      </c>
      <c r="C19" s="1">
        <v>1.8</v>
      </c>
      <c r="D19" s="1">
        <f t="shared" si="5"/>
        <v>9.18</v>
      </c>
      <c r="E19" s="1">
        <v>0.3</v>
      </c>
      <c r="F19" s="1">
        <f t="shared" ref="F19:F20" si="6">E19*D19</f>
        <v>2.754</v>
      </c>
      <c r="G19" s="1"/>
      <c r="H19" s="1"/>
      <c r="I19" s="1"/>
      <c r="J19" s="1"/>
      <c r="K19" s="1"/>
    </row>
    <row r="20" spans="1:21" x14ac:dyDescent="0.25">
      <c r="B20" s="1">
        <v>5.0999999999999996</v>
      </c>
      <c r="C20" s="1">
        <v>1.8</v>
      </c>
      <c r="D20" s="1">
        <f t="shared" si="5"/>
        <v>9.18</v>
      </c>
      <c r="E20" s="1">
        <v>0.3</v>
      </c>
      <c r="F20" s="1">
        <f t="shared" si="6"/>
        <v>2.754</v>
      </c>
      <c r="G20" s="1"/>
      <c r="H20" s="1"/>
      <c r="I20" s="1"/>
      <c r="J20" s="1"/>
      <c r="K20" s="1"/>
    </row>
    <row r="21" spans="1:21" x14ac:dyDescent="0.25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0.3</v>
      </c>
      <c r="F21" s="1">
        <f t="shared" ref="F21" si="8">E21*D21</f>
        <v>3.8249999999999997</v>
      </c>
      <c r="H21" s="1"/>
      <c r="I21" s="1"/>
      <c r="J21" s="1"/>
      <c r="K21" s="1"/>
    </row>
    <row r="22" spans="1:21" x14ac:dyDescent="0.25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21" x14ac:dyDescent="0.25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21" x14ac:dyDescent="0.25">
      <c r="B24" s="1">
        <v>1.5</v>
      </c>
      <c r="C24" s="1">
        <v>1.5</v>
      </c>
      <c r="D24" s="1">
        <f>B24*C24</f>
        <v>2.25</v>
      </c>
      <c r="E24" s="1">
        <v>0.3</v>
      </c>
      <c r="F24" s="1"/>
      <c r="G24" s="1">
        <f t="shared" ref="G24:G25" si="9">E24*D24</f>
        <v>0.67499999999999993</v>
      </c>
      <c r="H24" s="1"/>
      <c r="I24" s="1"/>
      <c r="J24" s="1"/>
      <c r="K24" s="1"/>
    </row>
    <row r="25" spans="1:21" x14ac:dyDescent="0.25">
      <c r="B25" s="1">
        <v>1.5</v>
      </c>
      <c r="C25" s="1">
        <v>1.5</v>
      </c>
      <c r="D25" s="1">
        <f>B25*C25</f>
        <v>2.25</v>
      </c>
      <c r="E25" s="1">
        <v>0.3</v>
      </c>
      <c r="F25" s="1"/>
      <c r="G25" s="1">
        <f t="shared" si="9"/>
        <v>0.67499999999999993</v>
      </c>
      <c r="H25" s="1"/>
      <c r="I25" s="1"/>
      <c r="J25" s="1"/>
      <c r="K25" s="1"/>
    </row>
    <row r="26" spans="1:21" x14ac:dyDescent="0.25">
      <c r="A26" t="s">
        <v>19</v>
      </c>
      <c r="B26" s="1">
        <v>0.9</v>
      </c>
      <c r="C26" s="1">
        <v>2.1</v>
      </c>
      <c r="D26" s="1">
        <f>B26*C26</f>
        <v>1.8900000000000001</v>
      </c>
      <c r="E26" s="1">
        <v>0.3</v>
      </c>
      <c r="F26" s="1"/>
      <c r="G26" s="1">
        <f t="shared" ref="G26" si="10">E26*D26</f>
        <v>0.56700000000000006</v>
      </c>
      <c r="H26" s="1"/>
      <c r="I26" s="1"/>
      <c r="J26" s="1"/>
      <c r="K26" s="1"/>
    </row>
    <row r="27" spans="1:21" x14ac:dyDescent="0.25">
      <c r="H27" s="1"/>
      <c r="I27" s="1"/>
      <c r="J27" s="1"/>
      <c r="K27" s="1"/>
    </row>
    <row r="28" spans="1:21" x14ac:dyDescent="0.25">
      <c r="H28" s="1"/>
      <c r="I28" s="1"/>
      <c r="J28" s="1"/>
      <c r="K28" s="1"/>
    </row>
    <row r="29" spans="1:21" x14ac:dyDescent="0.25">
      <c r="A29" t="s">
        <v>14</v>
      </c>
      <c r="B29" s="1"/>
      <c r="C29" s="1"/>
      <c r="D29" s="1"/>
      <c r="E29" s="1"/>
      <c r="F29" s="1">
        <f>SUM(F6:F28)</f>
        <v>31.373000000000001</v>
      </c>
      <c r="G29" s="1">
        <f>SUM(G9:G28)</f>
        <v>4.9184999999999999</v>
      </c>
      <c r="H29" s="1">
        <f>F29-G29</f>
        <v>26.454500000000003</v>
      </c>
      <c r="I29">
        <v>1000</v>
      </c>
      <c r="J29">
        <f>I29*H29</f>
        <v>26454.500000000004</v>
      </c>
    </row>
    <row r="30" spans="1:21" x14ac:dyDescent="0.25">
      <c r="B30" s="1"/>
      <c r="C30" s="1"/>
      <c r="D30" s="1"/>
      <c r="E30" s="1"/>
      <c r="F30" s="1"/>
      <c r="G30" s="1"/>
    </row>
    <row r="31" spans="1:21" x14ac:dyDescent="0.25">
      <c r="B31" s="1"/>
      <c r="C31" s="1"/>
      <c r="D31" s="1"/>
      <c r="E31" s="1"/>
      <c r="G31" s="1"/>
    </row>
    <row r="33" spans="1:10" x14ac:dyDescent="0.25">
      <c r="A33" t="s">
        <v>34</v>
      </c>
      <c r="B33" t="s">
        <v>35</v>
      </c>
      <c r="J33">
        <v>6000</v>
      </c>
    </row>
    <row r="34" spans="1:10" x14ac:dyDescent="0.25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8576"/>
  <sheetViews>
    <sheetView workbookViewId="0">
      <selection activeCell="J30" sqref="J30"/>
    </sheetView>
  </sheetViews>
  <sheetFormatPr defaultRowHeight="15" x14ac:dyDescent="0.25"/>
  <cols>
    <col min="1" max="1" width="11.85546875" customWidth="1"/>
    <col min="10" max="10" width="10.7109375" bestFit="1" customWidth="1"/>
  </cols>
  <sheetData>
    <row r="2" spans="1:13" x14ac:dyDescent="0.25">
      <c r="E2" t="s">
        <v>21</v>
      </c>
      <c r="G2" t="s">
        <v>8</v>
      </c>
      <c r="I2" t="s">
        <v>16</v>
      </c>
      <c r="J2" t="s">
        <v>18</v>
      </c>
    </row>
    <row r="4" spans="1:13" x14ac:dyDescent="0.25">
      <c r="A4" s="5" t="s">
        <v>20</v>
      </c>
      <c r="B4" s="5"/>
      <c r="C4" s="5"/>
      <c r="D4" s="5"/>
      <c r="E4" s="5"/>
      <c r="F4" s="5"/>
      <c r="G4" s="5"/>
    </row>
    <row r="5" spans="1:13" x14ac:dyDescent="0.25">
      <c r="A5" s="5"/>
      <c r="B5" s="5">
        <v>0.1</v>
      </c>
      <c r="C5" s="5">
        <v>0.2</v>
      </c>
      <c r="D5" s="5">
        <v>4.4000000000000004</v>
      </c>
      <c r="E5" s="5">
        <v>8</v>
      </c>
      <c r="F5" s="5"/>
      <c r="G5" s="5">
        <f>B5*C5*D5*E5</f>
        <v>0.70400000000000018</v>
      </c>
    </row>
    <row r="6" spans="1:13" x14ac:dyDescent="0.25">
      <c r="A6" s="5"/>
      <c r="B6" s="5">
        <v>0.1</v>
      </c>
      <c r="C6" s="5">
        <v>0.2</v>
      </c>
      <c r="D6" s="5">
        <v>4</v>
      </c>
      <c r="E6" s="5">
        <v>8</v>
      </c>
      <c r="F6" s="5"/>
      <c r="G6" s="5">
        <f>B6*C6*D6*E6</f>
        <v>0.64000000000000012</v>
      </c>
    </row>
    <row r="8" spans="1:13" x14ac:dyDescent="0.25">
      <c r="A8" t="s">
        <v>22</v>
      </c>
      <c r="B8" s="2">
        <v>0.05</v>
      </c>
      <c r="C8" s="2">
        <v>0.15</v>
      </c>
      <c r="D8" s="2">
        <v>4.5</v>
      </c>
      <c r="E8" s="2">
        <v>14</v>
      </c>
      <c r="F8" s="2"/>
      <c r="G8" s="2">
        <f t="shared" ref="G8:G12" si="0">B8*C8*D8*E8</f>
        <v>0.47250000000000003</v>
      </c>
      <c r="H8" s="2"/>
      <c r="I8" s="2"/>
      <c r="J8" s="2"/>
      <c r="K8" s="2" t="s">
        <v>39</v>
      </c>
      <c r="L8" s="2"/>
      <c r="M8" s="2"/>
    </row>
    <row r="9" spans="1:13" x14ac:dyDescent="0.25">
      <c r="A9" t="s">
        <v>27</v>
      </c>
      <c r="B9" s="2">
        <v>0.05</v>
      </c>
      <c r="C9" s="2">
        <v>0.15</v>
      </c>
      <c r="D9" s="2">
        <v>5.2</v>
      </c>
      <c r="E9" s="2">
        <v>7</v>
      </c>
      <c r="F9" s="2"/>
      <c r="G9" s="2">
        <f t="shared" si="0"/>
        <v>0.27300000000000002</v>
      </c>
      <c r="H9" s="2"/>
      <c r="I9" s="2"/>
      <c r="J9" s="2"/>
      <c r="K9" s="2"/>
    </row>
    <row r="10" spans="1:13" x14ac:dyDescent="0.25">
      <c r="A10" s="6" t="s">
        <v>23</v>
      </c>
      <c r="B10" s="6">
        <v>0.1</v>
      </c>
      <c r="C10" s="6">
        <v>0.1</v>
      </c>
      <c r="D10" s="6">
        <v>5.4</v>
      </c>
      <c r="E10" s="6">
        <v>2</v>
      </c>
      <c r="F10" s="6"/>
      <c r="G10" s="6">
        <f t="shared" si="0"/>
        <v>0.10800000000000003</v>
      </c>
    </row>
    <row r="11" spans="1:13" x14ac:dyDescent="0.25">
      <c r="G11">
        <f t="shared" si="0"/>
        <v>0</v>
      </c>
    </row>
    <row r="12" spans="1:13" x14ac:dyDescent="0.25">
      <c r="A12" s="7" t="s">
        <v>43</v>
      </c>
      <c r="B12" s="7">
        <v>0.05</v>
      </c>
      <c r="C12" s="7">
        <v>0.05</v>
      </c>
      <c r="D12" s="7">
        <v>4.5</v>
      </c>
      <c r="E12" s="7">
        <v>14</v>
      </c>
      <c r="F12" s="7"/>
      <c r="G12" s="7">
        <f t="shared" si="0"/>
        <v>0.15750000000000003</v>
      </c>
      <c r="H12" s="7"/>
      <c r="I12" s="7"/>
      <c r="J12" s="7"/>
      <c r="K12" s="7">
        <f>D12*E12</f>
        <v>63</v>
      </c>
      <c r="L12" s="7"/>
    </row>
    <row r="13" spans="1:13" x14ac:dyDescent="0.25">
      <c r="A13" s="7"/>
      <c r="B13" s="7">
        <v>0.05</v>
      </c>
      <c r="C13" s="7">
        <v>0.05</v>
      </c>
      <c r="D13" s="7">
        <v>1.5</v>
      </c>
      <c r="E13" s="7">
        <v>14</v>
      </c>
      <c r="F13" s="7"/>
      <c r="G13" s="7">
        <f>B13*C13*D13*E13</f>
        <v>5.2500000000000012E-2</v>
      </c>
      <c r="H13" s="7"/>
      <c r="I13" s="7"/>
      <c r="J13" s="7"/>
      <c r="K13" s="7">
        <f>D13*E13</f>
        <v>21</v>
      </c>
      <c r="L13" s="7"/>
    </row>
    <row r="14" spans="1:13" x14ac:dyDescent="0.25">
      <c r="A14" s="7"/>
      <c r="B14" s="7"/>
      <c r="C14" s="7"/>
      <c r="D14" s="7"/>
      <c r="E14" s="7"/>
      <c r="F14" s="7"/>
      <c r="G14" s="7">
        <f>B14*C14*D14*E14</f>
        <v>0</v>
      </c>
      <c r="H14" s="7"/>
      <c r="I14" s="7"/>
      <c r="J14" s="7" t="s">
        <v>42</v>
      </c>
      <c r="K14" s="7">
        <f>SUM(K12:K13)</f>
        <v>84</v>
      </c>
      <c r="L14" s="7" t="s">
        <v>41</v>
      </c>
    </row>
    <row r="15" spans="1:13" x14ac:dyDescent="0.25">
      <c r="A15" s="7" t="s">
        <v>44</v>
      </c>
      <c r="B15" s="7">
        <v>0.03</v>
      </c>
      <c r="C15" s="7">
        <v>0.1</v>
      </c>
      <c r="D15" s="7">
        <v>6.6</v>
      </c>
      <c r="E15" s="7">
        <v>30</v>
      </c>
      <c r="F15" s="7"/>
      <c r="G15" s="7">
        <f>B15*C15*D15*E15</f>
        <v>0.59399999999999997</v>
      </c>
      <c r="H15" s="7"/>
      <c r="I15" s="7"/>
      <c r="J15" s="7"/>
      <c r="K15" s="7">
        <f>D15*E15</f>
        <v>198</v>
      </c>
      <c r="L15" s="7"/>
    </row>
    <row r="21" spans="1:10" x14ac:dyDescent="0.25">
      <c r="A21" t="s">
        <v>24</v>
      </c>
      <c r="C21" t="s">
        <v>28</v>
      </c>
    </row>
    <row r="22" spans="1:10" x14ac:dyDescent="0.25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 x14ac:dyDescent="0.25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 x14ac:dyDescent="0.25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 x14ac:dyDescent="0.25">
      <c r="A25" t="s">
        <v>25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 x14ac:dyDescent="0.25">
      <c r="A26" t="s">
        <v>26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 x14ac:dyDescent="0.25">
      <c r="A29" t="s">
        <v>18</v>
      </c>
      <c r="G29">
        <f>SUM(G5:G28)</f>
        <v>3.0015000000000009</v>
      </c>
      <c r="I29">
        <v>1300</v>
      </c>
      <c r="J29">
        <f>I29*G29</f>
        <v>3901.9500000000012</v>
      </c>
    </row>
    <row r="1048576" spans="12:12" x14ac:dyDescent="0.25">
      <c r="L104857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K11" sqref="K11"/>
    </sheetView>
  </sheetViews>
  <sheetFormatPr defaultRowHeight="15" x14ac:dyDescent="0.25"/>
  <cols>
    <col min="1" max="1" width="16.85546875" bestFit="1" customWidth="1"/>
  </cols>
  <sheetData>
    <row r="2" spans="1:8" x14ac:dyDescent="0.25">
      <c r="B2" t="s">
        <v>2</v>
      </c>
      <c r="C2" t="s">
        <v>3</v>
      </c>
      <c r="D2" t="s">
        <v>30</v>
      </c>
      <c r="E2" t="s">
        <v>6</v>
      </c>
      <c r="F2" t="s">
        <v>33</v>
      </c>
      <c r="G2" t="s">
        <v>16</v>
      </c>
      <c r="H2" t="s">
        <v>18</v>
      </c>
    </row>
    <row r="3" spans="1:8" x14ac:dyDescent="0.25">
      <c r="A3" t="s">
        <v>29</v>
      </c>
    </row>
    <row r="5" spans="1:8" x14ac:dyDescent="0.25">
      <c r="A5" t="s">
        <v>32</v>
      </c>
      <c r="B5">
        <v>6.6</v>
      </c>
      <c r="C5">
        <v>5</v>
      </c>
      <c r="D5">
        <v>2</v>
      </c>
      <c r="E5">
        <f>B5*C5*D5</f>
        <v>66</v>
      </c>
    </row>
    <row r="7" spans="1:8" x14ac:dyDescent="0.25">
      <c r="A7" t="s">
        <v>31</v>
      </c>
      <c r="B7">
        <v>8</v>
      </c>
      <c r="C7">
        <v>4.3</v>
      </c>
      <c r="D7">
        <v>0.5</v>
      </c>
    </row>
    <row r="11" spans="1:8" x14ac:dyDescent="0.25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1"/>
  <sheetViews>
    <sheetView workbookViewId="0">
      <selection activeCell="E17" sqref="E17"/>
    </sheetView>
  </sheetViews>
  <sheetFormatPr defaultRowHeight="15" x14ac:dyDescent="0.25"/>
  <sheetData>
    <row r="5" spans="1:4" x14ac:dyDescent="0.25">
      <c r="A5" t="s">
        <v>36</v>
      </c>
      <c r="D5">
        <f>'стены+фундамент'!J29+'стены+фундамент'!J33</f>
        <v>32454.500000000004</v>
      </c>
    </row>
    <row r="6" spans="1:4" x14ac:dyDescent="0.25">
      <c r="A6" t="s">
        <v>37</v>
      </c>
      <c r="D6">
        <f>'балки+стропила'!J29</f>
        <v>3901.9500000000012</v>
      </c>
    </row>
    <row r="7" spans="1:4" x14ac:dyDescent="0.25">
      <c r="A7" t="s">
        <v>38</v>
      </c>
      <c r="D7">
        <f>металлочерепица!H11</f>
        <v>5319.5999999999995</v>
      </c>
    </row>
    <row r="11" spans="1:4" x14ac:dyDescent="0.25">
      <c r="A11" t="s">
        <v>18</v>
      </c>
      <c r="D11">
        <f>SUM(D5:D10)</f>
        <v>41676.050000000003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9"/>
  <sheetViews>
    <sheetView zoomScale="120" zoomScaleNormal="120" workbookViewId="0">
      <selection activeCell="K43" sqref="A1:K43"/>
    </sheetView>
  </sheetViews>
  <sheetFormatPr defaultRowHeight="15" x14ac:dyDescent="0.25"/>
  <cols>
    <col min="2" max="2" width="21.140625" bestFit="1" customWidth="1"/>
    <col min="5" max="5" width="10.85546875" customWidth="1"/>
    <col min="6" max="6" width="10.7109375" customWidth="1"/>
  </cols>
  <sheetData>
    <row r="2" spans="2:20" x14ac:dyDescent="0.25">
      <c r="L2" s="9"/>
      <c r="M2" s="9"/>
      <c r="N2" s="9"/>
      <c r="O2" s="9"/>
      <c r="P2" s="9"/>
      <c r="Q2" s="9"/>
      <c r="R2" s="9"/>
      <c r="S2" s="9"/>
      <c r="T2" s="9"/>
    </row>
    <row r="3" spans="2:20" x14ac:dyDescent="0.25">
      <c r="C3" t="s">
        <v>8</v>
      </c>
      <c r="D3" t="s">
        <v>16</v>
      </c>
      <c r="E3" t="s">
        <v>17</v>
      </c>
      <c r="F3" t="s">
        <v>46</v>
      </c>
      <c r="G3" t="s">
        <v>58</v>
      </c>
      <c r="I3" t="s">
        <v>51</v>
      </c>
      <c r="L3" s="9"/>
      <c r="M3" s="9"/>
      <c r="N3" s="9"/>
      <c r="O3" s="9"/>
      <c r="P3" s="9"/>
      <c r="Q3" s="9"/>
      <c r="R3" s="9"/>
      <c r="S3" s="9"/>
      <c r="T3" s="9"/>
    </row>
    <row r="4" spans="2:20" x14ac:dyDescent="0.25">
      <c r="L4" s="9"/>
      <c r="M4" s="9"/>
      <c r="N4" s="9"/>
      <c r="O4" s="9"/>
      <c r="P4" s="9"/>
      <c r="Q4" s="9"/>
      <c r="R4" s="9"/>
      <c r="S4" s="9"/>
      <c r="T4" s="9"/>
    </row>
    <row r="5" spans="2:20" x14ac:dyDescent="0.25">
      <c r="B5" t="s">
        <v>45</v>
      </c>
      <c r="C5">
        <v>6</v>
      </c>
      <c r="D5">
        <v>460</v>
      </c>
      <c r="E5">
        <f>C5*D5</f>
        <v>2760</v>
      </c>
      <c r="F5">
        <v>350</v>
      </c>
      <c r="J5" t="s">
        <v>65</v>
      </c>
      <c r="K5">
        <f>SUM(E5:F6)+E11+E12+E18+E19+E20</f>
        <v>30527.5</v>
      </c>
      <c r="L5" s="9"/>
      <c r="M5" s="9"/>
      <c r="N5" s="9"/>
      <c r="O5" s="9"/>
      <c r="P5" s="9"/>
      <c r="Q5" s="9"/>
      <c r="R5" s="9"/>
      <c r="S5" s="9"/>
      <c r="T5" s="9"/>
    </row>
    <row r="6" spans="2:20" x14ac:dyDescent="0.25">
      <c r="B6" t="s">
        <v>47</v>
      </c>
      <c r="C6">
        <v>4</v>
      </c>
      <c r="D6" s="2">
        <v>500</v>
      </c>
      <c r="E6">
        <f>C6*D6</f>
        <v>2000</v>
      </c>
      <c r="F6">
        <v>350</v>
      </c>
      <c r="L6" s="9"/>
      <c r="M6" s="9"/>
      <c r="N6" s="9"/>
      <c r="O6" s="9"/>
      <c r="P6" s="9"/>
      <c r="Q6" s="9"/>
      <c r="R6" s="9"/>
      <c r="S6" s="9"/>
      <c r="T6" s="9"/>
    </row>
    <row r="7" spans="2:20" x14ac:dyDescent="0.25"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t="s">
        <v>48</v>
      </c>
      <c r="E8">
        <v>2400</v>
      </c>
      <c r="F8">
        <v>400</v>
      </c>
      <c r="L8" s="9"/>
      <c r="M8" s="9"/>
      <c r="N8" s="9"/>
      <c r="O8" s="9"/>
      <c r="P8" s="9"/>
      <c r="Q8" s="9"/>
      <c r="R8" s="9"/>
      <c r="S8" s="9"/>
      <c r="T8" s="9"/>
    </row>
    <row r="9" spans="2:20" x14ac:dyDescent="0.25">
      <c r="B9" t="s">
        <v>63</v>
      </c>
      <c r="E9">
        <v>315</v>
      </c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t="s">
        <v>59</v>
      </c>
      <c r="E10">
        <v>570</v>
      </c>
      <c r="L10" s="9"/>
      <c r="M10" s="9"/>
      <c r="N10" s="9"/>
      <c r="O10" s="9"/>
      <c r="P10" s="9"/>
      <c r="Q10" s="9"/>
      <c r="R10" s="9"/>
      <c r="S10" s="9"/>
      <c r="T10" s="9"/>
    </row>
    <row r="11" spans="2:20" x14ac:dyDescent="0.25">
      <c r="B11" t="s">
        <v>50</v>
      </c>
      <c r="C11">
        <v>25</v>
      </c>
      <c r="D11">
        <v>590</v>
      </c>
      <c r="E11">
        <f>C11*D11</f>
        <v>14750</v>
      </c>
      <c r="L11" s="9"/>
      <c r="M11" s="9"/>
      <c r="N11" s="9"/>
      <c r="O11" s="9"/>
      <c r="P11" s="9"/>
      <c r="Q11" s="9"/>
      <c r="R11" s="9"/>
      <c r="S11" s="9"/>
      <c r="T11" s="9"/>
    </row>
    <row r="12" spans="2:20" x14ac:dyDescent="0.25">
      <c r="B12" t="s">
        <v>56</v>
      </c>
      <c r="C12">
        <v>45</v>
      </c>
      <c r="D12">
        <v>31.5</v>
      </c>
      <c r="E12">
        <f t="shared" ref="E12:E14" si="0">C12*D12</f>
        <v>1417.5</v>
      </c>
      <c r="L12" s="9"/>
      <c r="M12" s="9"/>
      <c r="N12" s="9"/>
      <c r="O12" s="9"/>
      <c r="P12" s="9"/>
      <c r="Q12" s="9"/>
      <c r="R12" s="9"/>
      <c r="S12" s="9"/>
      <c r="T12" s="9"/>
    </row>
    <row r="13" spans="2:20" x14ac:dyDescent="0.25">
      <c r="B13" t="s">
        <v>57</v>
      </c>
      <c r="C13">
        <v>30</v>
      </c>
      <c r="D13">
        <v>23</v>
      </c>
      <c r="E13">
        <f t="shared" si="0"/>
        <v>690</v>
      </c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E14">
        <f t="shared" si="0"/>
        <v>0</v>
      </c>
      <c r="L14" s="9"/>
      <c r="M14" s="9"/>
      <c r="N14" s="9"/>
      <c r="O14" s="9"/>
      <c r="P14" s="9"/>
      <c r="Q14" s="9"/>
      <c r="R14" s="9"/>
      <c r="S14" s="9"/>
      <c r="T14" s="9"/>
    </row>
    <row r="15" spans="2:20" x14ac:dyDescent="0.25">
      <c r="B15" t="s">
        <v>11</v>
      </c>
      <c r="E15">
        <v>9000</v>
      </c>
      <c r="L15" s="9"/>
      <c r="M15" s="9"/>
      <c r="N15" s="9"/>
      <c r="O15" s="9"/>
      <c r="P15" s="9"/>
      <c r="Q15" s="9"/>
      <c r="R15" s="9"/>
      <c r="S15" s="9"/>
      <c r="T15" s="9"/>
    </row>
    <row r="16" spans="2:20" x14ac:dyDescent="0.25">
      <c r="B16" t="s">
        <v>38</v>
      </c>
      <c r="E16">
        <v>6735</v>
      </c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B18" t="s">
        <v>60</v>
      </c>
      <c r="C18">
        <v>10</v>
      </c>
      <c r="D18">
        <v>110</v>
      </c>
      <c r="E18">
        <f>C18*D18</f>
        <v>1100</v>
      </c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B19" t="s">
        <v>61</v>
      </c>
      <c r="C19">
        <v>10</v>
      </c>
      <c r="D19">
        <v>234</v>
      </c>
      <c r="E19">
        <f>C19*D19</f>
        <v>2340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B20" t="s">
        <v>62</v>
      </c>
      <c r="C20" s="2">
        <v>42</v>
      </c>
      <c r="D20" s="2">
        <v>130</v>
      </c>
      <c r="E20">
        <f>C20*D20</f>
        <v>5460</v>
      </c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t="s">
        <v>18</v>
      </c>
      <c r="G27" s="2">
        <f>SUM(E5:F26)</f>
        <v>50637.5</v>
      </c>
      <c r="I27" s="8">
        <f>G27/8.15</f>
        <v>6213.1901840490791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t="s">
        <v>55</v>
      </c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B31" t="s">
        <v>52</v>
      </c>
      <c r="E31">
        <v>3400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B32" t="s">
        <v>53</v>
      </c>
      <c r="E32">
        <v>3000</v>
      </c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B35" t="s">
        <v>54</v>
      </c>
      <c r="E35">
        <v>4000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B36" t="s">
        <v>64</v>
      </c>
      <c r="E36">
        <v>3100</v>
      </c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t="s">
        <v>18</v>
      </c>
      <c r="G43" s="2">
        <f>SUM(E31:F42)</f>
        <v>13500</v>
      </c>
      <c r="I43" s="8">
        <f t="shared" ref="I43:I47" si="1">G43/8.15</f>
        <v>1656.4417177914111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8" t="s">
        <v>14</v>
      </c>
      <c r="B47" s="8"/>
      <c r="C47" s="8"/>
      <c r="D47" s="8"/>
      <c r="E47" s="8"/>
      <c r="F47" s="8"/>
      <c r="G47" s="2">
        <f>SUM(G27:G43)</f>
        <v>64137.5</v>
      </c>
      <c r="I47" s="8">
        <f t="shared" si="1"/>
        <v>7869.6319018404902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L48" s="9"/>
      <c r="M48" s="9"/>
      <c r="N48" s="9"/>
      <c r="O48" s="9"/>
      <c r="P48" s="9"/>
      <c r="Q48" s="9"/>
      <c r="R48" s="9"/>
      <c r="S48" s="9"/>
      <c r="T48" s="9"/>
    </row>
    <row r="49" spans="12:20" x14ac:dyDescent="0.25">
      <c r="L49" s="9"/>
      <c r="M49" s="9"/>
      <c r="N49" s="9"/>
      <c r="O49" s="9"/>
      <c r="P49" s="9"/>
      <c r="Q49" s="9"/>
      <c r="R49" s="9"/>
      <c r="S49" s="9"/>
      <c r="T4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abSelected="1" zoomScaleNormal="100" workbookViewId="0">
      <selection activeCell="F20" sqref="F20"/>
    </sheetView>
  </sheetViews>
  <sheetFormatPr defaultRowHeight="15" x14ac:dyDescent="0.25"/>
  <cols>
    <col min="2" max="2" width="21.140625" bestFit="1" customWidth="1"/>
    <col min="3" max="3" width="7" bestFit="1" customWidth="1"/>
  </cols>
  <sheetData>
    <row r="3" spans="1:10" x14ac:dyDescent="0.25">
      <c r="C3" t="s">
        <v>8</v>
      </c>
      <c r="D3" t="s">
        <v>16</v>
      </c>
      <c r="E3" t="s">
        <v>17</v>
      </c>
      <c r="F3" t="s">
        <v>46</v>
      </c>
      <c r="G3" t="s">
        <v>58</v>
      </c>
    </row>
    <row r="5" spans="1:10" x14ac:dyDescent="0.25">
      <c r="B5" t="s">
        <v>45</v>
      </c>
      <c r="C5">
        <v>6</v>
      </c>
      <c r="D5">
        <v>460</v>
      </c>
      <c r="E5">
        <f>C5*D5</f>
        <v>2760</v>
      </c>
      <c r="F5">
        <v>350</v>
      </c>
    </row>
    <row r="6" spans="1:10" x14ac:dyDescent="0.25">
      <c r="B6" t="s">
        <v>47</v>
      </c>
      <c r="C6">
        <v>4</v>
      </c>
      <c r="D6" s="2">
        <v>500</v>
      </c>
      <c r="E6">
        <f>C6*D6</f>
        <v>2000</v>
      </c>
      <c r="F6">
        <v>350</v>
      </c>
    </row>
    <row r="8" spans="1:10" x14ac:dyDescent="0.25">
      <c r="B8" t="s">
        <v>50</v>
      </c>
      <c r="C8">
        <v>25</v>
      </c>
      <c r="D8">
        <v>590</v>
      </c>
      <c r="E8">
        <f>C8*D8</f>
        <v>14750</v>
      </c>
      <c r="F8" s="2"/>
    </row>
    <row r="9" spans="1:10" x14ac:dyDescent="0.25">
      <c r="B9" t="s">
        <v>56</v>
      </c>
      <c r="C9">
        <v>45</v>
      </c>
      <c r="D9">
        <v>31.5</v>
      </c>
      <c r="E9">
        <f t="shared" ref="E9" si="0">C9*D9</f>
        <v>1417.5</v>
      </c>
      <c r="F9" s="2"/>
    </row>
    <row r="10" spans="1:10" x14ac:dyDescent="0.25">
      <c r="B10" t="s">
        <v>60</v>
      </c>
      <c r="C10">
        <v>10</v>
      </c>
      <c r="D10">
        <v>110</v>
      </c>
      <c r="E10">
        <f>C10*D10</f>
        <v>1100</v>
      </c>
      <c r="F10" s="2"/>
    </row>
    <row r="11" spans="1:10" x14ac:dyDescent="0.25">
      <c r="B11" t="s">
        <v>61</v>
      </c>
      <c r="C11">
        <v>10</v>
      </c>
      <c r="D11">
        <v>234</v>
      </c>
      <c r="E11">
        <f>C11*D11</f>
        <v>2340</v>
      </c>
      <c r="F11" s="2"/>
    </row>
    <row r="12" spans="1:10" x14ac:dyDescent="0.25">
      <c r="B12" t="s">
        <v>62</v>
      </c>
      <c r="C12" s="2">
        <v>42</v>
      </c>
      <c r="D12" s="2">
        <v>130</v>
      </c>
      <c r="E12">
        <f>C12*D12</f>
        <v>5460</v>
      </c>
      <c r="F12" s="2"/>
    </row>
    <row r="16" spans="1:10" x14ac:dyDescent="0.25">
      <c r="A16" s="9"/>
      <c r="B16" s="9"/>
      <c r="C16" s="9"/>
      <c r="D16" s="9"/>
      <c r="E16" s="9"/>
      <c r="F16" t="s">
        <v>18</v>
      </c>
      <c r="G16">
        <f>SUM(E5:F6)+E8+E9+E10+E11+E12</f>
        <v>30527.5</v>
      </c>
      <c r="H16" s="9"/>
      <c r="I16" s="9"/>
      <c r="J16" s="9"/>
    </row>
    <row r="17" spans="1:1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стены+фундамент</vt:lpstr>
      <vt:lpstr>балки+стропила</vt:lpstr>
      <vt:lpstr>металлочерепица</vt:lpstr>
      <vt:lpstr>общая</vt:lpstr>
      <vt:lpstr>факт</vt:lpstr>
      <vt:lpstr>Петра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Kurlyandskiy</cp:lastModifiedBy>
  <dcterms:created xsi:type="dcterms:W3CDTF">2013-07-22T18:58:02Z</dcterms:created>
  <dcterms:modified xsi:type="dcterms:W3CDTF">2013-12-25T08:12:45Z</dcterms:modified>
</cp:coreProperties>
</file>