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kusima/Desktop/RASH_Research/CO_ox/Kinetics/OOP_Kinetics/MiKi/Input_data_KMC_Non_Lateral/KMC_output_varied_coverage/"/>
    </mc:Choice>
  </mc:AlternateContent>
  <xr:revisionPtr revIDLastSave="0" documentId="13_ncr:1_{3D7F1B68-85FA-5C4F-8C88-B122E731F8B5}" xr6:coauthVersionLast="47" xr6:coauthVersionMax="47" xr10:uidLastSave="{00000000-0000-0000-0000-000000000000}"/>
  <bookViews>
    <workbookView xWindow="-76800" yWindow="-500" windowWidth="38400" windowHeight="19500" activeTab="1" xr2:uid="{E1A8F411-447B-E24B-9094-95224F640229}"/>
  </bookViews>
  <sheets>
    <sheet name="CO_ADSORPTIONISOTHERM" sheetId="1" r:id="rId1"/>
    <sheet name="CO Oxidation_CONSTANT_PRESSURE" sheetId="2" r:id="rId2"/>
    <sheet name="Sheet4" sheetId="7" r:id="rId3"/>
    <sheet name="00_00" sheetId="4" r:id="rId4"/>
    <sheet name="55_44" sheetId="5" r:id="rId5"/>
    <sheet name="00_88" sheetId="6" r:id="rId6"/>
    <sheet name="CO Oxidation_corrected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R17" i="2"/>
  <c r="S25" i="2"/>
  <c r="R26" i="2"/>
  <c r="R25" i="2"/>
  <c r="P26" i="2"/>
  <c r="P25" i="2"/>
  <c r="S17" i="2"/>
  <c r="S16" i="2"/>
  <c r="R16" i="2"/>
  <c r="R6" i="2"/>
  <c r="Q16" i="2"/>
  <c r="P17" i="2"/>
  <c r="P7" i="2"/>
  <c r="P16" i="2"/>
  <c r="N17" i="2"/>
  <c r="O16" i="2"/>
  <c r="N16" i="2"/>
  <c r="I8" i="3"/>
  <c r="I7" i="3"/>
  <c r="P6" i="2"/>
  <c r="R7" i="2"/>
  <c r="O6" i="2"/>
  <c r="Q6" i="2"/>
  <c r="E6" i="1"/>
  <c r="S6" i="2"/>
  <c r="S7" i="2"/>
  <c r="N7" i="2"/>
  <c r="N6" i="2"/>
  <c r="E3" i="4"/>
  <c r="I3" i="4"/>
  <c r="R21" i="4" a="1"/>
  <c r="R21" i="4"/>
  <c r="R23" i="4" a="1"/>
  <c r="R23" i="4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35" i="2"/>
  <c r="K35" i="2" s="1"/>
  <c r="G36" i="2"/>
  <c r="G37" i="2"/>
  <c r="K37" i="2" s="1"/>
  <c r="G38" i="2"/>
  <c r="K38" i="2" s="1"/>
  <c r="G39" i="2"/>
  <c r="G40" i="2"/>
  <c r="G41" i="2"/>
  <c r="G42" i="2"/>
  <c r="G43" i="2"/>
  <c r="G44" i="2"/>
  <c r="G45" i="2"/>
  <c r="K45" i="2" s="1"/>
  <c r="G46" i="2"/>
  <c r="K46" i="2" s="1"/>
  <c r="G47" i="2"/>
  <c r="G48" i="2"/>
  <c r="G49" i="2"/>
  <c r="G50" i="2"/>
  <c r="G51" i="2"/>
  <c r="G52" i="2"/>
  <c r="G53" i="2"/>
  <c r="K53" i="2" s="1"/>
  <c r="G54" i="2"/>
  <c r="K54" i="2" s="1"/>
  <c r="G55" i="2"/>
  <c r="G56" i="2"/>
  <c r="G35" i="2"/>
  <c r="F36" i="2"/>
  <c r="F37" i="2"/>
  <c r="J37" i="2" s="1"/>
  <c r="F38" i="2"/>
  <c r="J38" i="2" s="1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J53" i="2" s="1"/>
  <c r="F54" i="2"/>
  <c r="J54" i="2" s="1"/>
  <c r="F55" i="2"/>
  <c r="F56" i="2"/>
  <c r="F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35" i="2"/>
  <c r="J35" i="2" s="1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35" i="2"/>
  <c r="I35" i="2" s="1"/>
  <c r="C36" i="2"/>
  <c r="C37" i="2"/>
  <c r="C38" i="2"/>
  <c r="C39" i="2"/>
  <c r="C40" i="2"/>
  <c r="C41" i="2"/>
  <c r="C42" i="2"/>
  <c r="C43" i="2"/>
  <c r="C44" i="2"/>
  <c r="C45" i="2"/>
  <c r="I45" i="2" s="1"/>
  <c r="C46" i="2"/>
  <c r="C47" i="2"/>
  <c r="C48" i="2"/>
  <c r="C49" i="2"/>
  <c r="C50" i="2"/>
  <c r="C51" i="2"/>
  <c r="C52" i="2"/>
  <c r="C53" i="2"/>
  <c r="I53" i="2" s="1"/>
  <c r="C54" i="2"/>
  <c r="I54" i="2" s="1"/>
  <c r="C55" i="2"/>
  <c r="C56" i="2"/>
  <c r="C35" i="2"/>
  <c r="J21" i="1"/>
  <c r="J22" i="1"/>
  <c r="J23" i="1"/>
  <c r="J24" i="1"/>
  <c r="J25" i="1"/>
  <c r="J20" i="1"/>
  <c r="I21" i="1"/>
  <c r="I22" i="1"/>
  <c r="I23" i="1"/>
  <c r="I24" i="1"/>
  <c r="I25" i="1"/>
  <c r="I20" i="1"/>
  <c r="H21" i="1"/>
  <c r="H22" i="1"/>
  <c r="H23" i="1"/>
  <c r="H24" i="1"/>
  <c r="H25" i="1"/>
  <c r="H20" i="1"/>
  <c r="I54" i="3"/>
  <c r="G7" i="3"/>
  <c r="G11" i="3"/>
  <c r="F11" i="3"/>
  <c r="J15" i="3"/>
  <c r="J59" i="3"/>
  <c r="J14" i="3"/>
  <c r="I14" i="3"/>
  <c r="I15" i="3"/>
  <c r="J17" i="3"/>
  <c r="I17" i="3"/>
  <c r="J8" i="3"/>
  <c r="I11" i="3"/>
  <c r="D19" i="3"/>
  <c r="D21" i="3"/>
  <c r="D9" i="3"/>
  <c r="D7" i="3"/>
  <c r="I12" i="3"/>
  <c r="F7" i="3"/>
  <c r="J11" i="3"/>
  <c r="J7" i="3"/>
  <c r="J18" i="3"/>
  <c r="J12" i="3"/>
  <c r="I18" i="3"/>
  <c r="K56" i="3"/>
  <c r="J56" i="3"/>
  <c r="I56" i="3"/>
  <c r="K55" i="3"/>
  <c r="J55" i="3"/>
  <c r="I55" i="3"/>
  <c r="K54" i="3"/>
  <c r="J54" i="3"/>
  <c r="K53" i="3"/>
  <c r="J53" i="3"/>
  <c r="I53" i="3"/>
  <c r="K52" i="3"/>
  <c r="J52" i="3"/>
  <c r="I52" i="3"/>
  <c r="K51" i="3"/>
  <c r="J51" i="3"/>
  <c r="I51" i="3"/>
  <c r="K50" i="3"/>
  <c r="J50" i="3"/>
  <c r="I50" i="3"/>
  <c r="K49" i="3"/>
  <c r="J49" i="3"/>
  <c r="I49" i="3"/>
  <c r="K48" i="3"/>
  <c r="J48" i="3"/>
  <c r="I48" i="3"/>
  <c r="K47" i="3"/>
  <c r="J47" i="3"/>
  <c r="I47" i="3"/>
  <c r="K46" i="3"/>
  <c r="J46" i="3"/>
  <c r="I46" i="3"/>
  <c r="K45" i="3"/>
  <c r="J45" i="3"/>
  <c r="I45" i="3"/>
  <c r="K44" i="3"/>
  <c r="J44" i="3"/>
  <c r="I44" i="3"/>
  <c r="K43" i="3"/>
  <c r="J43" i="3"/>
  <c r="I43" i="3"/>
  <c r="K42" i="3"/>
  <c r="J42" i="3"/>
  <c r="I42" i="3"/>
  <c r="K41" i="3"/>
  <c r="J41" i="3"/>
  <c r="I41" i="3"/>
  <c r="K40" i="3"/>
  <c r="J40" i="3"/>
  <c r="I40" i="3"/>
  <c r="K39" i="3"/>
  <c r="J39" i="3"/>
  <c r="I39" i="3"/>
  <c r="K38" i="3"/>
  <c r="J38" i="3"/>
  <c r="I38" i="3"/>
  <c r="K37" i="3"/>
  <c r="J37" i="3"/>
  <c r="I37" i="3"/>
  <c r="K36" i="3"/>
  <c r="J36" i="3"/>
  <c r="I36" i="3"/>
  <c r="K35" i="3"/>
  <c r="J35" i="3"/>
  <c r="I35" i="3"/>
  <c r="K11" i="1"/>
  <c r="J11" i="1"/>
  <c r="K10" i="1"/>
  <c r="J10" i="1"/>
  <c r="K9" i="1"/>
  <c r="J9" i="1"/>
  <c r="K8" i="1"/>
  <c r="J8" i="1"/>
  <c r="K7" i="1"/>
  <c r="J7" i="1"/>
  <c r="K6" i="1"/>
  <c r="J6" i="1"/>
  <c r="F11" i="1"/>
  <c r="E11" i="1"/>
  <c r="F10" i="1"/>
  <c r="E10" i="1"/>
  <c r="F9" i="1"/>
  <c r="E9" i="1"/>
  <c r="F8" i="1"/>
  <c r="E8" i="1"/>
  <c r="F7" i="1"/>
  <c r="E7" i="1"/>
  <c r="F6" i="1"/>
  <c r="J45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7" i="2"/>
  <c r="G28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7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12" i="2"/>
  <c r="F11" i="2"/>
  <c r="F10" i="2"/>
  <c r="F9" i="2"/>
  <c r="F8" i="2"/>
  <c r="F7" i="2"/>
  <c r="K44" i="2" l="1"/>
  <c r="I52" i="2"/>
  <c r="I44" i="2"/>
  <c r="I36" i="2"/>
  <c r="J48" i="2"/>
  <c r="K52" i="2"/>
  <c r="K36" i="2"/>
  <c r="J55" i="2"/>
  <c r="I49" i="2"/>
  <c r="I41" i="2"/>
  <c r="I56" i="2"/>
  <c r="I48" i="2"/>
  <c r="I40" i="2"/>
  <c r="J52" i="2"/>
  <c r="J44" i="2"/>
  <c r="J36" i="2"/>
  <c r="J46" i="2"/>
  <c r="I55" i="2"/>
  <c r="I37" i="2"/>
  <c r="I46" i="2"/>
  <c r="I38" i="2"/>
  <c r="K41" i="2"/>
  <c r="K56" i="2"/>
  <c r="K48" i="2"/>
  <c r="K40" i="2"/>
  <c r="K42" i="2"/>
  <c r="K49" i="2"/>
  <c r="K55" i="2"/>
  <c r="K47" i="2"/>
  <c r="K39" i="2"/>
  <c r="K51" i="2"/>
  <c r="K43" i="2"/>
  <c r="K50" i="2"/>
  <c r="J51" i="2"/>
  <c r="J42" i="2"/>
  <c r="J49" i="2"/>
  <c r="J41" i="2"/>
  <c r="J56" i="2"/>
  <c r="J40" i="2"/>
  <c r="J47" i="2"/>
  <c r="J39" i="2"/>
  <c r="J43" i="2"/>
  <c r="J50" i="2"/>
  <c r="I51" i="2"/>
  <c r="I43" i="2"/>
  <c r="I50" i="2"/>
  <c r="I42" i="2"/>
  <c r="I47" i="2"/>
  <c r="I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<sst xmlns="http://schemas.openxmlformats.org/spreadsheetml/2006/main" count="447" uniqueCount="153">
  <si>
    <t>Desorption fcc</t>
  </si>
  <si>
    <t>Adsorption hcp</t>
  </si>
  <si>
    <t>Desorption hcp</t>
  </si>
  <si>
    <t>Diffusion fwd</t>
  </si>
  <si>
    <t>Diffusion rev</t>
  </si>
  <si>
    <t>Adsorption fcc</t>
  </si>
  <si>
    <t>CO ISOTHERM KMC RESULTS</t>
  </si>
  <si>
    <t>LATERAL</t>
  </si>
  <si>
    <t>NONLATERAL</t>
  </si>
  <si>
    <t>CO_adsorption_fwd_fcc</t>
  </si>
  <si>
    <t>CO_adsorption_rev_fcc</t>
  </si>
  <si>
    <t>CO_adsorption_fwd_hcp</t>
  </si>
  <si>
    <t>CO_adsorption_rev_hcp</t>
  </si>
  <si>
    <t>O_diffusion_fwd</t>
  </si>
  <si>
    <t>O_diffusion_rev</t>
  </si>
  <si>
    <t>CO_diffusion_fwd</t>
  </si>
  <si>
    <t>CO_diffusion_rev</t>
  </si>
  <si>
    <t>CO_O_oxidation_fwd_fcc</t>
  </si>
  <si>
    <t>CO_O_oxidation_rev_fcc</t>
  </si>
  <si>
    <t>CO_O_oxidation_fwd_hcp</t>
  </si>
  <si>
    <t>CO_O_oxidation_rev_hcp</t>
  </si>
  <si>
    <t>O2_adsorption_fwd_fcc</t>
  </si>
  <si>
    <t>O2_adsorption_rev_fcc</t>
  </si>
  <si>
    <t>O2_adsorption_fwd_hcp</t>
  </si>
  <si>
    <t>O2_adsorption_rev_hcp</t>
  </si>
  <si>
    <t>O2_diffusion_fwd</t>
  </si>
  <si>
    <t>O2_diffusion_rev</t>
  </si>
  <si>
    <t>O2_dissociation_fwd_fcc</t>
  </si>
  <si>
    <t>O2_dissociation_rev_fcc</t>
  </si>
  <si>
    <t>O2_dissociation_fwd_hcp</t>
  </si>
  <si>
    <t>O2_dissociation_rev_hcp</t>
  </si>
  <si>
    <t>55_44</t>
  </si>
  <si>
    <t xml:space="preserve">PRESSURE </t>
  </si>
  <si>
    <t>00_88</t>
  </si>
  <si>
    <t>00_00</t>
  </si>
  <si>
    <t>CO OXIDATION KMC RESULTS</t>
  </si>
  <si>
    <t>k change 00_00 TO 55_44</t>
  </si>
  <si>
    <t>k change 00_00 TO 00_88</t>
  </si>
  <si>
    <t>00_00 _LATERAL</t>
  </si>
  <si>
    <t>k change_lat_ 00_00</t>
  </si>
  <si>
    <t>k change_lat_55_44</t>
  </si>
  <si>
    <t>55_44_LATERAL</t>
  </si>
  <si>
    <t>00_88_LATERAL</t>
  </si>
  <si>
    <t>k change 1 TO 9</t>
  </si>
  <si>
    <t>k change 1 TO 1e-9</t>
  </si>
  <si>
    <t xml:space="preserve">Initial Coverage </t>
  </si>
  <si>
    <t>Pressure [bar] :</t>
  </si>
  <si>
    <t>1 _LATERAL</t>
  </si>
  <si>
    <t>9_LATERAL</t>
  </si>
  <si>
    <t>1.00E-9 _LATERAL</t>
  </si>
  <si>
    <t>k change_lat_1</t>
  </si>
  <si>
    <t>k change_lat_9</t>
  </si>
  <si>
    <t>k change_lat_1.00E-9</t>
  </si>
  <si>
    <t>Effects of lateral interactions</t>
  </si>
  <si>
    <t>Effects of pressure change</t>
  </si>
  <si>
    <t>Effects of initial coverage</t>
  </si>
  <si>
    <t>OLD CO Adsorption k For MKM</t>
  </si>
  <si>
    <t>OLD O2 Adsorption k For MKM</t>
  </si>
  <si>
    <t>NEW O2 Adsorption k For MKM</t>
  </si>
  <si>
    <t>NEW CO Adsorption k For MKM</t>
  </si>
  <si>
    <t>k1f</t>
  </si>
  <si>
    <t>k2f</t>
  </si>
  <si>
    <t>k1r</t>
  </si>
  <si>
    <t>k2r</t>
  </si>
  <si>
    <t>k3f</t>
  </si>
  <si>
    <t>k3r</t>
  </si>
  <si>
    <t>k4f</t>
  </si>
  <si>
    <t>k4r</t>
  </si>
  <si>
    <t>NON_LAT</t>
  </si>
  <si>
    <t>*different based on lat result</t>
  </si>
  <si>
    <t>00_00_Corrected</t>
  </si>
  <si>
    <t>AVERAGED FCC/HCP</t>
  </si>
  <si>
    <t>A(Tini)</t>
  </si>
  <si>
    <t>=</t>
  </si>
  <si>
    <t>Ea</t>
  </si>
  <si>
    <t>k(Tini)</t>
  </si>
  <si>
    <t>Reaction:</t>
  </si>
  <si>
    <t>CO_adsorption_rev_fcc:</t>
  </si>
  <si>
    <t>[</t>
  </si>
  <si>
    <t>Ea-ideal</t>
  </si>
  <si>
    <t>]</t>
  </si>
  <si>
    <t>CO*(fcc)  -&gt;  CO  +  *(fcc)</t>
  </si>
  <si>
    <t>CO_adsorption_fwd_hcp:</t>
  </si>
  <si>
    <t>CO  +  *(hcp)  -&gt;  CO*(hcp)</t>
  </si>
  <si>
    <t>CO_adsorption_rev_hcp:</t>
  </si>
  <si>
    <t>CO*(hcp)  -&gt;  CO  +  *(hcp)</t>
  </si>
  <si>
    <t>O_diffusion_fwd:</t>
  </si>
  <si>
    <t>O*(fcc)  +  *(hcp)  -&gt;  *(fcc)  +  O*(hcp)</t>
  </si>
  <si>
    <t>O_diffusion_rev:</t>
  </si>
  <si>
    <t>*(fcc)  +  O*(hcp)  -&gt;  O*(fcc)  +  *(hcp)</t>
  </si>
  <si>
    <t>CO_diffusion_fwd:</t>
  </si>
  <si>
    <t>CO*(fcc)  +  *(hcp)  -&gt;  *(fcc)  +  CO*(hcp)</t>
  </si>
  <si>
    <t>CO_diffusion_rev:</t>
  </si>
  <si>
    <t>*(fcc)  +  CO*(hcp)  -&gt;  CO*(fcc)  +  *(hcp)</t>
  </si>
  <si>
    <t>CO_O_oxidation_fwd_fcc:</t>
  </si>
  <si>
    <t>CO*(fcc)  +  O*(fcc)  -&gt;  CO2  +  *(fcc)  +  *(fcc)</t>
  </si>
  <si>
    <t>CO_O_oxidation_rev_fcc:</t>
  </si>
  <si>
    <t>CO2  +  *(fcc)  +  *(fcc)  -&gt;  CO*(fcc)  +  O*(fcc)</t>
  </si>
  <si>
    <t>CO_O_oxidation_fwd_hcp:</t>
  </si>
  <si>
    <t>CO*(hcp)  +  O*(fcc)  -&gt;  CO2  +  *(hcp)  +  *(fcc)</t>
  </si>
  <si>
    <t>CO_O_oxidation_rev_hcp:</t>
  </si>
  <si>
    <t>CO2  +  *(hcp)  +  *(fcc)  -&gt;  CO*(hcp)  +  O*(fcc)</t>
  </si>
  <si>
    <t>O2_adsorption_fwd_fcc:</t>
  </si>
  <si>
    <t>O2  +  *(fcc)  -&gt;  O2*(fcc)</t>
  </si>
  <si>
    <t>O2_adsorption_rev_fcc:</t>
  </si>
  <si>
    <t>O2*(fcc)  -&gt;  O2  +  *(fcc)</t>
  </si>
  <si>
    <t>O2_adsorption_fwd_hcp:</t>
  </si>
  <si>
    <t>O2  +  *(hcp)  -&gt;  O2*(hcp)</t>
  </si>
  <si>
    <t>O2_adsorption_rev_hcp:</t>
  </si>
  <si>
    <t>O2*(hcp)  -&gt;  O2  +  *(hcp)</t>
  </si>
  <si>
    <t>O2_diffusion_fwd:</t>
  </si>
  <si>
    <t>O2*(hcp)  +  *(fcc)  -&gt;  *(hcp)  +  O2*(fcc)</t>
  </si>
  <si>
    <t>O2_diffusion_rev:</t>
  </si>
  <si>
    <t>*(hcp)  +  O2*(fcc)  -&gt;  O2*(hcp)  +  *(fcc)</t>
  </si>
  <si>
    <t>O2_dissociation_fwd_fcc:</t>
  </si>
  <si>
    <t>O2*(fcc)  +  *(hcp)  +  *(hcp)  -&gt;  *(fcc)  +  O*(hcp)</t>
  </si>
  <si>
    <t>O2_dissociation_rev_fcc:</t>
  </si>
  <si>
    <t>*(fcc)  +  O*(hcp)  +  O*(hcp)  -&gt;  O2*(fcc)  +  *(hcp)</t>
  </si>
  <si>
    <t>+  *(hcp)</t>
  </si>
  <si>
    <t>O2_dissociation_fwd_hcp:</t>
  </si>
  <si>
    <t>O2*(hcp)  +  *(fcc)  +  *(fcc)  -&gt;  *(hcp)  +  O*(fcc)</t>
  </si>
  <si>
    <t>O2_dissociation_rev_hcp:</t>
  </si>
  <si>
    <t>*(hcp)  +  O*(fcc)  +  O*(fcc)  -&gt;  O2*(hcp)  +  *(fcc)</t>
  </si>
  <si>
    <t>+  *(fcc)</t>
  </si>
  <si>
    <t>CO_ads</t>
  </si>
  <si>
    <t>orption_fwd_fcc:      A(Tini)</t>
  </si>
  <si>
    <t>8E-02    Ea</t>
  </si>
  <si>
    <t>k(Ti</t>
  </si>
  <si>
    <t>ni) =  8.3</t>
  </si>
  <si>
    <t>8E-02    Rea</t>
  </si>
  <si>
    <t>ct</t>
  </si>
  <si>
    <t>ion: CO  +</t>
  </si>
  <si>
    <t>*(fcc)  -&gt;  CO*(fcc)</t>
  </si>
  <si>
    <t>RXN 1</t>
  </si>
  <si>
    <t>fwd</t>
  </si>
  <si>
    <t>rvs</t>
  </si>
  <si>
    <t>RXN2</t>
  </si>
  <si>
    <t>RXN3</t>
  </si>
  <si>
    <t>RXN4</t>
  </si>
  <si>
    <t>ADSORP CORRC</t>
  </si>
  <si>
    <t>CO ADSORP/DESORP</t>
  </si>
  <si>
    <t>O2 ADSORP/DESORP</t>
  </si>
  <si>
    <t>CONSIDERING ONLY FACETS WITH MAX RATES (I.e FASTEST)</t>
  </si>
  <si>
    <t>CONSIDERING ONLY FACETS WITH MIN RATES (I.e SLOWEST)</t>
  </si>
  <si>
    <t>RXN1</t>
  </si>
  <si>
    <t>CO_adsorption_fwd</t>
  </si>
  <si>
    <t>CO_adsorption_rev</t>
  </si>
  <si>
    <t>O2_adsorption_fwd</t>
  </si>
  <si>
    <t>O2_adsorption_rev</t>
  </si>
  <si>
    <t>O2_dissociation_fwd</t>
  </si>
  <si>
    <t>O2_dissociation_rev</t>
  </si>
  <si>
    <t>CO_O_oxidation_fwd</t>
  </si>
  <si>
    <t>CO_O_oxidation_rev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</si>
</sst>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1" fontId="1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/>
    <xf numFmtId="11" fontId="1" fillId="0" borderId="1" xfId="0" applyNumberFormat="1" applyFont="1" applyBorder="1"/>
    <xf numFmtId="0" fontId="1" fillId="0" borderId="2" xfId="0" applyFont="1" applyBorder="1"/>
    <xf numFmtId="11" fontId="1" fillId="0" borderId="2" xfId="0" applyNumberFormat="1" applyFont="1" applyBorder="1"/>
    <xf numFmtId="0" fontId="1" fillId="0" borderId="0" xfId="0" applyFont="1" applyAlignment="1">
      <alignment horizontal="center"/>
    </xf>
    <xf numFmtId="11" fontId="0" fillId="4" borderId="1" xfId="0" applyNumberForma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1" fontId="1" fillId="0" borderId="0" xfId="0" applyNumberFormat="1" applyFont="1"/>
    <xf numFmtId="11" fontId="0" fillId="0" borderId="1" xfId="0" applyNumberFormat="1" applyBorder="1"/>
    <xf numFmtId="11" fontId="0" fillId="3" borderId="1" xfId="0" applyNumberFormat="1" applyFill="1" applyBorder="1"/>
    <xf numFmtId="14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8CE0-9D32-6D44-AA47-7940CB6A134D}">
  <dimension ref="A1:L31"/>
  <sheetViews>
    <sheetView workbookViewId="0">
      <selection activeCell="O17" sqref="O17"/>
    </sheetView>
  </sheetViews>
  <sheetFormatPr baseColWidth="10" defaultRowHeight="16" x14ac:dyDescent="0.2"/>
  <cols>
    <col min="1" max="1" width="25.1640625" bestFit="1" customWidth="1"/>
    <col min="2" max="2" width="13.1640625" bestFit="1" customWidth="1"/>
    <col min="4" max="5" width="14.1640625" bestFit="1" customWidth="1"/>
    <col min="6" max="6" width="17" bestFit="1" customWidth="1"/>
    <col min="7" max="7" width="16" bestFit="1" customWidth="1"/>
    <col min="8" max="9" width="13.6640625" bestFit="1" customWidth="1"/>
    <col min="10" max="10" width="19" bestFit="1" customWidth="1"/>
    <col min="11" max="11" width="17" bestFit="1" customWidth="1"/>
  </cols>
  <sheetData>
    <row r="1" spans="1:12" x14ac:dyDescent="0.2">
      <c r="A1" s="32" t="s">
        <v>54</v>
      </c>
    </row>
    <row r="3" spans="1:12" x14ac:dyDescent="0.2">
      <c r="A3" s="30" t="s">
        <v>45</v>
      </c>
      <c r="B3" s="30" t="s">
        <v>34</v>
      </c>
      <c r="C3" s="9"/>
      <c r="D3" s="9"/>
      <c r="E3" s="9"/>
      <c r="F3" s="9"/>
      <c r="G3" s="9"/>
      <c r="H3" s="9"/>
      <c r="I3" s="9"/>
      <c r="J3" s="9"/>
      <c r="K3" s="9"/>
    </row>
    <row r="4" spans="1:12" x14ac:dyDescent="0.2">
      <c r="A4" s="11" t="s">
        <v>6</v>
      </c>
      <c r="B4" s="59" t="s">
        <v>8</v>
      </c>
      <c r="C4" s="60"/>
      <c r="D4" s="60"/>
      <c r="E4" s="60"/>
      <c r="F4" s="61"/>
      <c r="G4" s="62" t="s">
        <v>7</v>
      </c>
      <c r="H4" s="63"/>
      <c r="I4" s="63"/>
      <c r="J4" s="63"/>
      <c r="K4" s="64"/>
    </row>
    <row r="5" spans="1:12" x14ac:dyDescent="0.2">
      <c r="A5" s="11" t="s">
        <v>46</v>
      </c>
      <c r="B5" s="14">
        <v>1</v>
      </c>
      <c r="C5" s="15">
        <v>9</v>
      </c>
      <c r="D5" s="26">
        <v>1.0000000000000001E-9</v>
      </c>
      <c r="E5" s="24" t="s">
        <v>43</v>
      </c>
      <c r="F5" s="26" t="s">
        <v>44</v>
      </c>
      <c r="G5" s="14">
        <v>1</v>
      </c>
      <c r="H5" s="15">
        <v>9</v>
      </c>
      <c r="I5" s="26">
        <v>1.0000000000000001E-9</v>
      </c>
      <c r="J5" s="24" t="s">
        <v>43</v>
      </c>
      <c r="K5" s="26" t="s">
        <v>44</v>
      </c>
    </row>
    <row r="6" spans="1:12" x14ac:dyDescent="0.2">
      <c r="A6" s="3" t="s">
        <v>5</v>
      </c>
      <c r="B6" s="4">
        <v>82832000</v>
      </c>
      <c r="C6" s="6">
        <v>745490000</v>
      </c>
      <c r="D6" s="7">
        <v>8.2832000000000003E-2</v>
      </c>
      <c r="E6" s="5">
        <f>C6/B6</f>
        <v>9.0000241452578713</v>
      </c>
      <c r="F6" s="7">
        <f t="shared" ref="F6:F11" si="0">B6/D6</f>
        <v>1000000000</v>
      </c>
      <c r="G6" s="4">
        <v>82832000</v>
      </c>
      <c r="H6" s="6">
        <v>745490000</v>
      </c>
      <c r="I6" s="7">
        <v>8.2832000000000003E-2</v>
      </c>
      <c r="J6" s="5">
        <f t="shared" ref="J6:J11" si="1">H6/G6</f>
        <v>9.0000241452578713</v>
      </c>
      <c r="K6" s="7">
        <f t="shared" ref="K6:K11" si="2">G6/I6</f>
        <v>1000000000</v>
      </c>
    </row>
    <row r="7" spans="1:12" x14ac:dyDescent="0.2">
      <c r="A7" s="3" t="s">
        <v>0</v>
      </c>
      <c r="B7" s="4">
        <v>8.9897000000000005E-2</v>
      </c>
      <c r="C7" s="6">
        <v>8.9897000000000005E-2</v>
      </c>
      <c r="D7" s="7">
        <v>8.9897000000000005E-2</v>
      </c>
      <c r="E7" s="5">
        <f t="shared" ref="E7:E11" si="3">C7/B7</f>
        <v>1</v>
      </c>
      <c r="F7" s="8">
        <f t="shared" si="0"/>
        <v>1</v>
      </c>
      <c r="G7" s="4">
        <v>8.9897000000000005E-2</v>
      </c>
      <c r="H7" s="6">
        <v>8.9897000000000005E-2</v>
      </c>
      <c r="I7" s="7">
        <v>8.9897000000000005E-2</v>
      </c>
      <c r="J7" s="5">
        <f t="shared" si="1"/>
        <v>1</v>
      </c>
      <c r="K7" s="8">
        <f t="shared" si="2"/>
        <v>1</v>
      </c>
    </row>
    <row r="8" spans="1:12" x14ac:dyDescent="0.2">
      <c r="A8" s="3" t="s">
        <v>1</v>
      </c>
      <c r="B8" s="4">
        <v>82832000</v>
      </c>
      <c r="C8" s="6">
        <v>745490000</v>
      </c>
      <c r="D8" s="7">
        <v>8.2832000000000003E-2</v>
      </c>
      <c r="E8" s="5">
        <f t="shared" si="3"/>
        <v>9.0000241452578713</v>
      </c>
      <c r="F8" s="7">
        <f t="shared" si="0"/>
        <v>1000000000</v>
      </c>
      <c r="G8" s="4">
        <v>82832000</v>
      </c>
      <c r="H8" s="6">
        <v>745490000</v>
      </c>
      <c r="I8" s="7">
        <v>8.2832000000000003E-2</v>
      </c>
      <c r="J8" s="5">
        <f t="shared" si="1"/>
        <v>9.0000241452578713</v>
      </c>
      <c r="K8" s="7">
        <f t="shared" si="2"/>
        <v>1000000000</v>
      </c>
    </row>
    <row r="9" spans="1:12" x14ac:dyDescent="0.2">
      <c r="A9" s="3" t="s">
        <v>2</v>
      </c>
      <c r="B9" s="4">
        <v>4.4423999999999998E-2</v>
      </c>
      <c r="C9" s="6">
        <v>4.4423999999999998E-2</v>
      </c>
      <c r="D9" s="7">
        <v>4.4423999999999998E-2</v>
      </c>
      <c r="E9" s="5">
        <f t="shared" si="3"/>
        <v>1</v>
      </c>
      <c r="F9" s="8">
        <f t="shared" si="0"/>
        <v>1</v>
      </c>
      <c r="G9" s="4">
        <v>4.4423999999999998E-2</v>
      </c>
      <c r="H9" s="6">
        <v>4.4423999999999998E-2</v>
      </c>
      <c r="I9" s="7">
        <v>4.4423999999999998E-2</v>
      </c>
      <c r="J9" s="5">
        <f t="shared" si="1"/>
        <v>1</v>
      </c>
      <c r="K9" s="8">
        <f t="shared" si="2"/>
        <v>1</v>
      </c>
    </row>
    <row r="10" spans="1:12" x14ac:dyDescent="0.2">
      <c r="A10" s="3" t="s">
        <v>3</v>
      </c>
      <c r="B10" s="4">
        <v>4457100000</v>
      </c>
      <c r="C10" s="6">
        <v>4457100000</v>
      </c>
      <c r="D10" s="7">
        <v>4457100000</v>
      </c>
      <c r="E10" s="5">
        <f t="shared" si="3"/>
        <v>1</v>
      </c>
      <c r="F10" s="8">
        <f t="shared" si="0"/>
        <v>1</v>
      </c>
      <c r="G10" s="4">
        <v>4457100000</v>
      </c>
      <c r="H10" s="6">
        <v>4457100000</v>
      </c>
      <c r="I10" s="7">
        <v>4457100000</v>
      </c>
      <c r="J10" s="5">
        <f t="shared" si="1"/>
        <v>1</v>
      </c>
      <c r="K10" s="8">
        <f t="shared" si="2"/>
        <v>1</v>
      </c>
    </row>
    <row r="11" spans="1:12" x14ac:dyDescent="0.2">
      <c r="A11" s="3" t="s">
        <v>4</v>
      </c>
      <c r="B11" s="4">
        <v>2202200000</v>
      </c>
      <c r="C11" s="6">
        <v>2202200000</v>
      </c>
      <c r="D11" s="7">
        <v>2202200000</v>
      </c>
      <c r="E11" s="5">
        <f t="shared" si="3"/>
        <v>1</v>
      </c>
      <c r="F11" s="8">
        <f t="shared" si="0"/>
        <v>1</v>
      </c>
      <c r="G11" s="4">
        <v>2202200000</v>
      </c>
      <c r="H11" s="6">
        <v>2202200000</v>
      </c>
      <c r="I11" s="7">
        <v>2202200000</v>
      </c>
      <c r="J11" s="5">
        <f t="shared" si="1"/>
        <v>1</v>
      </c>
      <c r="K11" s="8">
        <f t="shared" si="2"/>
        <v>1</v>
      </c>
    </row>
    <row r="14" spans="1:12" x14ac:dyDescent="0.2">
      <c r="D14" s="1"/>
    </row>
    <row r="15" spans="1:12" x14ac:dyDescent="0.2">
      <c r="A15" s="32" t="s">
        <v>53</v>
      </c>
      <c r="L15" s="1"/>
    </row>
    <row r="17" spans="1:11" x14ac:dyDescent="0.2">
      <c r="A17" s="29" t="s">
        <v>45</v>
      </c>
      <c r="B17" s="29" t="s">
        <v>34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11" t="s">
        <v>6</v>
      </c>
      <c r="B18" s="21"/>
      <c r="C18" s="21"/>
      <c r="D18" s="21"/>
      <c r="E18" s="21"/>
      <c r="F18" s="21"/>
      <c r="G18" s="21"/>
      <c r="H18" s="21"/>
      <c r="I18" s="21"/>
      <c r="J18" s="21"/>
      <c r="K18" s="28"/>
    </row>
    <row r="19" spans="1:11" x14ac:dyDescent="0.2">
      <c r="A19" s="11" t="s">
        <v>46</v>
      </c>
      <c r="B19" s="14">
        <v>1</v>
      </c>
      <c r="C19" s="14" t="s">
        <v>47</v>
      </c>
      <c r="D19" s="15">
        <v>9</v>
      </c>
      <c r="E19" s="15" t="s">
        <v>48</v>
      </c>
      <c r="F19" s="26">
        <v>1.0000000000000001E-9</v>
      </c>
      <c r="G19" s="26" t="s">
        <v>49</v>
      </c>
      <c r="H19" s="27" t="s">
        <v>50</v>
      </c>
      <c r="I19" s="24" t="s">
        <v>51</v>
      </c>
      <c r="J19" s="26" t="s">
        <v>52</v>
      </c>
    </row>
    <row r="20" spans="1:11" x14ac:dyDescent="0.2">
      <c r="A20" s="3" t="s">
        <v>5</v>
      </c>
      <c r="B20" s="4">
        <v>82832000</v>
      </c>
      <c r="C20" s="4">
        <v>82832000</v>
      </c>
      <c r="D20" s="6">
        <v>745490000</v>
      </c>
      <c r="E20" s="6">
        <v>745490000</v>
      </c>
      <c r="F20" s="7">
        <v>8.2832000000000003E-2</v>
      </c>
      <c r="G20" s="7">
        <v>8.2832000000000003E-2</v>
      </c>
      <c r="H20" s="20">
        <f>C20/B20</f>
        <v>1</v>
      </c>
      <c r="I20" s="5">
        <f>E20/D20</f>
        <v>1</v>
      </c>
      <c r="J20" s="8">
        <f>G20/F20</f>
        <v>1</v>
      </c>
    </row>
    <row r="21" spans="1:11" x14ac:dyDescent="0.2">
      <c r="A21" s="3" t="s">
        <v>0</v>
      </c>
      <c r="B21" s="4">
        <v>8.9897000000000005E-2</v>
      </c>
      <c r="C21" s="4">
        <v>8.9897000000000005E-2</v>
      </c>
      <c r="D21" s="6">
        <v>8.9897000000000005E-2</v>
      </c>
      <c r="E21" s="6">
        <v>8.9897000000000005E-2</v>
      </c>
      <c r="F21" s="7">
        <v>8.9897000000000005E-2</v>
      </c>
      <c r="G21" s="7">
        <v>8.9897000000000005E-2</v>
      </c>
      <c r="H21" s="20">
        <f t="shared" ref="H21:H25" si="4">C21/B21</f>
        <v>1</v>
      </c>
      <c r="I21" s="5">
        <f t="shared" ref="I21:I25" si="5">E21/D21</f>
        <v>1</v>
      </c>
      <c r="J21" s="8">
        <f t="shared" ref="J21:J25" si="6">G21/F21</f>
        <v>1</v>
      </c>
    </row>
    <row r="22" spans="1:11" x14ac:dyDescent="0.2">
      <c r="A22" s="3" t="s">
        <v>1</v>
      </c>
      <c r="B22" s="4">
        <v>82832000</v>
      </c>
      <c r="C22" s="4">
        <v>82832000</v>
      </c>
      <c r="D22" s="6">
        <v>745490000</v>
      </c>
      <c r="E22" s="6">
        <v>745490000</v>
      </c>
      <c r="F22" s="7">
        <v>8.2832000000000003E-2</v>
      </c>
      <c r="G22" s="7">
        <v>8.2832000000000003E-2</v>
      </c>
      <c r="H22" s="20">
        <f t="shared" si="4"/>
        <v>1</v>
      </c>
      <c r="I22" s="5">
        <f t="shared" si="5"/>
        <v>1</v>
      </c>
      <c r="J22" s="8">
        <f t="shared" si="6"/>
        <v>1</v>
      </c>
    </row>
    <row r="23" spans="1:11" x14ac:dyDescent="0.2">
      <c r="A23" s="3" t="s">
        <v>2</v>
      </c>
      <c r="B23" s="4">
        <v>4.4423999999999998E-2</v>
      </c>
      <c r="C23" s="4">
        <v>4.4423999999999998E-2</v>
      </c>
      <c r="D23" s="6">
        <v>4.4423999999999998E-2</v>
      </c>
      <c r="E23" s="6">
        <v>4.4423999999999998E-2</v>
      </c>
      <c r="F23" s="7">
        <v>4.4423999999999998E-2</v>
      </c>
      <c r="G23" s="7">
        <v>4.4423999999999998E-2</v>
      </c>
      <c r="H23" s="20">
        <f t="shared" si="4"/>
        <v>1</v>
      </c>
      <c r="I23" s="5">
        <f t="shared" si="5"/>
        <v>1</v>
      </c>
      <c r="J23" s="8">
        <f t="shared" si="6"/>
        <v>1</v>
      </c>
    </row>
    <row r="24" spans="1:11" x14ac:dyDescent="0.2">
      <c r="A24" s="3" t="s">
        <v>3</v>
      </c>
      <c r="B24" s="4">
        <v>4457100000</v>
      </c>
      <c r="C24" s="4">
        <v>4457100000</v>
      </c>
      <c r="D24" s="6">
        <v>4457100000</v>
      </c>
      <c r="E24" s="6">
        <v>4457100000</v>
      </c>
      <c r="F24" s="7">
        <v>4457100000</v>
      </c>
      <c r="G24" s="7">
        <v>4457100000</v>
      </c>
      <c r="H24" s="20">
        <f t="shared" si="4"/>
        <v>1</v>
      </c>
      <c r="I24" s="5">
        <f t="shared" si="5"/>
        <v>1</v>
      </c>
      <c r="J24" s="8">
        <f t="shared" si="6"/>
        <v>1</v>
      </c>
    </row>
    <row r="25" spans="1:11" x14ac:dyDescent="0.2">
      <c r="A25" s="3" t="s">
        <v>4</v>
      </c>
      <c r="B25" s="4">
        <v>2202200000</v>
      </c>
      <c r="C25" s="4">
        <v>2202200000</v>
      </c>
      <c r="D25" s="6">
        <v>2202200000</v>
      </c>
      <c r="E25" s="6">
        <v>2202200000</v>
      </c>
      <c r="F25" s="7">
        <v>2202200000</v>
      </c>
      <c r="G25" s="7">
        <v>2202200000</v>
      </c>
      <c r="H25" s="20">
        <f t="shared" si="4"/>
        <v>1</v>
      </c>
      <c r="I25" s="5">
        <f t="shared" si="5"/>
        <v>1</v>
      </c>
      <c r="J25" s="8">
        <f t="shared" si="6"/>
        <v>1</v>
      </c>
    </row>
    <row r="30" spans="1:11" x14ac:dyDescent="0.2">
      <c r="C30" s="1"/>
    </row>
    <row r="31" spans="1:11" x14ac:dyDescent="0.2">
      <c r="D31" s="1"/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28C9-0547-F643-8C40-3306020C288D}">
  <dimension ref="A2:S56"/>
  <sheetViews>
    <sheetView tabSelected="1" topLeftCell="B1" zoomScale="96" zoomScaleNormal="96" workbookViewId="0">
      <selection activeCell="P34" sqref="P34"/>
    </sheetView>
  </sheetViews>
  <sheetFormatPr baseColWidth="10" defaultRowHeight="16" x14ac:dyDescent="0.2"/>
  <cols>
    <col min="1" max="1" width="10.33203125" bestFit="1" customWidth="1"/>
    <col min="2" max="2" width="40.33203125" customWidth="1"/>
    <col min="4" max="4" width="14.83203125" bestFit="1" customWidth="1"/>
    <col min="6" max="6" width="22.5" bestFit="1" customWidth="1"/>
    <col min="7" max="7" width="22.6640625" bestFit="1" customWidth="1"/>
    <col min="8" max="8" width="17.83203125" bestFit="1" customWidth="1"/>
    <col min="9" max="9" width="18.33203125" bestFit="1" customWidth="1"/>
    <col min="10" max="10" width="17.83203125" bestFit="1" customWidth="1"/>
    <col min="11" max="11" width="22.6640625" bestFit="1" customWidth="1"/>
    <col min="12" max="12" width="22.5" bestFit="1" customWidth="1"/>
    <col min="14" max="14" width="18.5" bestFit="1" customWidth="1"/>
    <col min="15" max="15" width="14.33203125" bestFit="1" customWidth="1"/>
    <col min="16" max="16" width="18.5" bestFit="1" customWidth="1"/>
    <col min="17" max="17" width="14.33203125" bestFit="1" customWidth="1"/>
  </cols>
  <sheetData>
    <row r="2" spans="1:19" x14ac:dyDescent="0.2">
      <c r="B2" s="32" t="s">
        <v>55</v>
      </c>
    </row>
    <row r="4" spans="1:19" x14ac:dyDescent="0.2">
      <c r="A4" s="12" t="s">
        <v>32</v>
      </c>
      <c r="B4" s="13">
        <v>1E-4</v>
      </c>
      <c r="N4" t="s">
        <v>140</v>
      </c>
      <c r="P4" t="s">
        <v>141</v>
      </c>
    </row>
    <row r="5" spans="1:19" x14ac:dyDescent="0.2">
      <c r="A5" s="10"/>
      <c r="B5" s="11" t="s">
        <v>35</v>
      </c>
      <c r="C5" s="66" t="s">
        <v>8</v>
      </c>
      <c r="D5" s="66"/>
      <c r="E5" s="66"/>
      <c r="F5" s="66"/>
      <c r="G5" s="66"/>
      <c r="H5" s="65" t="s">
        <v>7</v>
      </c>
      <c r="I5" s="65"/>
      <c r="J5" s="65"/>
      <c r="K5" s="65"/>
      <c r="L5" s="65"/>
      <c r="N5" s="32" t="s">
        <v>133</v>
      </c>
      <c r="O5" s="35" t="s">
        <v>139</v>
      </c>
      <c r="P5" s="32" t="s">
        <v>136</v>
      </c>
      <c r="Q5" s="35" t="s">
        <v>139</v>
      </c>
      <c r="R5" s="32" t="s">
        <v>137</v>
      </c>
      <c r="S5" s="32" t="s">
        <v>138</v>
      </c>
    </row>
    <row r="6" spans="1:19" x14ac:dyDescent="0.2">
      <c r="A6" s="2"/>
      <c r="B6" s="3"/>
      <c r="C6" s="14" t="s">
        <v>34</v>
      </c>
      <c r="D6" s="15" t="s">
        <v>31</v>
      </c>
      <c r="E6" s="16" t="s">
        <v>33</v>
      </c>
      <c r="F6" s="17" t="s">
        <v>36</v>
      </c>
      <c r="G6" s="18" t="s">
        <v>37</v>
      </c>
      <c r="H6" s="14" t="s">
        <v>34</v>
      </c>
      <c r="I6" s="15" t="s">
        <v>31</v>
      </c>
      <c r="J6" s="16" t="s">
        <v>33</v>
      </c>
      <c r="K6" s="17" t="s">
        <v>36</v>
      </c>
      <c r="L6" s="16" t="s">
        <v>37</v>
      </c>
      <c r="M6" t="s">
        <v>134</v>
      </c>
      <c r="N6" s="56">
        <f>AVERAGE(C7,C9)</f>
        <v>8.3028000000000005E-2</v>
      </c>
      <c r="O6" s="57">
        <f>N6/B4</f>
        <v>830.28</v>
      </c>
      <c r="P6" s="56">
        <f>AVERAGE(C19,C21)</f>
        <v>776.81</v>
      </c>
      <c r="Q6" s="57">
        <f>P6/B4</f>
        <v>7768099.9999999991</v>
      </c>
      <c r="R6" s="57">
        <f>AVERAGE(C25,C27)</f>
        <v>136004.4</v>
      </c>
      <c r="S6" s="57">
        <f>AVERAGE(C15,C17)</f>
        <v>1.14025</v>
      </c>
    </row>
    <row r="7" spans="1:19" x14ac:dyDescent="0.2">
      <c r="A7" s="2">
        <v>1</v>
      </c>
      <c r="B7" s="3" t="s">
        <v>9</v>
      </c>
      <c r="C7" s="4">
        <v>8.3028000000000005E-2</v>
      </c>
      <c r="D7" s="6">
        <v>8.3028000000000005E-2</v>
      </c>
      <c r="E7" s="7">
        <v>8.3028000000000005E-2</v>
      </c>
      <c r="F7" s="5">
        <f>D7/C7</f>
        <v>1</v>
      </c>
      <c r="G7" s="8">
        <f>E7/C7</f>
        <v>1</v>
      </c>
      <c r="H7" s="4">
        <v>8.3028000000000005E-2</v>
      </c>
      <c r="I7" s="6">
        <v>8.3028000000000005E-2</v>
      </c>
      <c r="J7" s="7">
        <v>8.3028000000000005E-2</v>
      </c>
      <c r="K7" s="5">
        <f>I7/H7</f>
        <v>1</v>
      </c>
      <c r="L7" s="8">
        <f>J7/H7</f>
        <v>1</v>
      </c>
      <c r="M7" t="s">
        <v>135</v>
      </c>
      <c r="N7" s="57">
        <f>AVERAGE(C8,C10)</f>
        <v>5.5809999999999998E-2</v>
      </c>
      <c r="O7" s="56"/>
      <c r="P7" s="57">
        <f>AVERAGE(C20,C22)</f>
        <v>1041092.5</v>
      </c>
      <c r="Q7" s="56"/>
      <c r="R7" s="57">
        <f>AVERAGE(C26,C28)</f>
        <v>1.788716745E-7</v>
      </c>
      <c r="S7" s="57">
        <f>AVERAGE(C16,C18)</f>
        <v>0</v>
      </c>
    </row>
    <row r="8" spans="1:19" x14ac:dyDescent="0.2">
      <c r="A8" s="2">
        <v>2</v>
      </c>
      <c r="B8" s="3" t="s">
        <v>10</v>
      </c>
      <c r="C8" s="4">
        <v>7.4708999999999998E-2</v>
      </c>
      <c r="D8" s="6">
        <v>7.4708999999999998E-2</v>
      </c>
      <c r="E8" s="7">
        <v>7.4708999999999998E-2</v>
      </c>
      <c r="F8" s="5">
        <f t="shared" ref="F8:F12" si="0">D8/C8</f>
        <v>1</v>
      </c>
      <c r="G8" s="8">
        <f t="shared" ref="G8:G27" si="1">E8/C8</f>
        <v>1</v>
      </c>
      <c r="H8" s="4">
        <v>7.4708999999999998E-2</v>
      </c>
      <c r="I8" s="6">
        <v>7.4708999999999998E-2</v>
      </c>
      <c r="J8" s="7">
        <v>7.4708999999999998E-2</v>
      </c>
      <c r="K8" s="5">
        <f t="shared" ref="K8:K28" si="2">I8/H8</f>
        <v>1</v>
      </c>
      <c r="L8" s="8">
        <f t="shared" ref="L8:L28" si="3">J8/H8</f>
        <v>1</v>
      </c>
    </row>
    <row r="9" spans="1:19" x14ac:dyDescent="0.2">
      <c r="A9" s="2">
        <v>3</v>
      </c>
      <c r="B9" s="3" t="s">
        <v>11</v>
      </c>
      <c r="C9" s="4">
        <v>8.3028000000000005E-2</v>
      </c>
      <c r="D9" s="6">
        <v>8.3028000000000005E-2</v>
      </c>
      <c r="E9" s="7">
        <v>8.3028000000000005E-2</v>
      </c>
      <c r="F9" s="5">
        <f t="shared" si="0"/>
        <v>1</v>
      </c>
      <c r="G9" s="8">
        <f t="shared" si="1"/>
        <v>1</v>
      </c>
      <c r="H9" s="4">
        <v>8.3028000000000005E-2</v>
      </c>
      <c r="I9" s="6">
        <v>8.3028000000000005E-2</v>
      </c>
      <c r="J9" s="7">
        <v>8.3028000000000005E-2</v>
      </c>
      <c r="K9" s="5">
        <f t="shared" si="2"/>
        <v>1</v>
      </c>
      <c r="L9" s="8">
        <f t="shared" si="3"/>
        <v>1</v>
      </c>
      <c r="P9" s="55"/>
      <c r="Q9" s="55"/>
      <c r="R9" s="55"/>
    </row>
    <row r="10" spans="1:19" x14ac:dyDescent="0.2">
      <c r="A10" s="2">
        <v>4</v>
      </c>
      <c r="B10" s="3" t="s">
        <v>12</v>
      </c>
      <c r="C10" s="4">
        <v>3.6910999999999999E-2</v>
      </c>
      <c r="D10" s="6">
        <v>3.6910999999999999E-2</v>
      </c>
      <c r="E10" s="7">
        <v>3.6910999999999999E-2</v>
      </c>
      <c r="F10" s="5">
        <f t="shared" si="0"/>
        <v>1</v>
      </c>
      <c r="G10" s="8">
        <f t="shared" si="1"/>
        <v>1</v>
      </c>
      <c r="H10" s="4">
        <v>3.6910999999999999E-2</v>
      </c>
      <c r="I10" s="6">
        <v>3.6910999999999999E-2</v>
      </c>
      <c r="J10" s="7">
        <v>3.6910999999999999E-2</v>
      </c>
      <c r="K10" s="5">
        <f t="shared" si="2"/>
        <v>1</v>
      </c>
      <c r="L10" s="8">
        <f t="shared" si="3"/>
        <v>1</v>
      </c>
    </row>
    <row r="11" spans="1:19" x14ac:dyDescent="0.2">
      <c r="A11" s="2">
        <v>5</v>
      </c>
      <c r="B11" s="3" t="s">
        <v>13</v>
      </c>
      <c r="C11" s="4">
        <v>3810400</v>
      </c>
      <c r="D11" s="6">
        <v>3810400</v>
      </c>
      <c r="E11" s="7">
        <v>3810400</v>
      </c>
      <c r="F11" s="5">
        <f t="shared" si="0"/>
        <v>1</v>
      </c>
      <c r="G11" s="8">
        <f t="shared" si="1"/>
        <v>1</v>
      </c>
      <c r="H11" s="4">
        <v>3810400</v>
      </c>
      <c r="I11" s="6">
        <v>3810400</v>
      </c>
      <c r="J11" s="7">
        <v>3810400</v>
      </c>
      <c r="K11" s="5">
        <f t="shared" si="2"/>
        <v>1</v>
      </c>
      <c r="L11" s="8">
        <f t="shared" si="3"/>
        <v>1</v>
      </c>
    </row>
    <row r="12" spans="1:19" ht="15" customHeight="1" x14ac:dyDescent="0.2">
      <c r="A12" s="2">
        <v>6</v>
      </c>
      <c r="B12" s="3" t="s">
        <v>14</v>
      </c>
      <c r="C12" s="4">
        <v>246420000</v>
      </c>
      <c r="D12" s="6">
        <v>246420000</v>
      </c>
      <c r="E12" s="7">
        <v>246420000</v>
      </c>
      <c r="F12" s="5">
        <f t="shared" si="0"/>
        <v>1</v>
      </c>
      <c r="G12" s="8">
        <f t="shared" si="1"/>
        <v>1</v>
      </c>
      <c r="H12" s="4">
        <v>246420000</v>
      </c>
      <c r="I12" s="6">
        <v>246420000</v>
      </c>
      <c r="J12" s="7">
        <v>246420000</v>
      </c>
      <c r="K12" s="5">
        <f t="shared" si="2"/>
        <v>1</v>
      </c>
      <c r="L12" s="8">
        <f t="shared" si="3"/>
        <v>1</v>
      </c>
      <c r="N12" s="67" t="s">
        <v>142</v>
      </c>
      <c r="O12" s="67"/>
      <c r="P12" s="67"/>
      <c r="Q12" s="67"/>
      <c r="R12" s="67"/>
      <c r="S12" s="67"/>
    </row>
    <row r="13" spans="1:19" x14ac:dyDescent="0.2">
      <c r="A13" s="2">
        <v>7</v>
      </c>
      <c r="B13" s="3" t="s">
        <v>15</v>
      </c>
      <c r="C13" s="4">
        <v>4308600000</v>
      </c>
      <c r="D13" s="6">
        <v>4308600000</v>
      </c>
      <c r="E13" s="7">
        <v>4308600000</v>
      </c>
      <c r="F13" s="5">
        <f t="shared" ref="F13:F28" si="4">D13/C13</f>
        <v>1</v>
      </c>
      <c r="G13" s="8">
        <f t="shared" si="1"/>
        <v>1</v>
      </c>
      <c r="H13" s="4">
        <v>4308600000</v>
      </c>
      <c r="I13" s="6">
        <v>4308600000</v>
      </c>
      <c r="J13" s="7">
        <v>4308600000</v>
      </c>
      <c r="K13" s="5">
        <f t="shared" si="2"/>
        <v>1</v>
      </c>
      <c r="L13" s="8">
        <f t="shared" si="3"/>
        <v>1</v>
      </c>
    </row>
    <row r="14" spans="1:19" x14ac:dyDescent="0.2">
      <c r="A14" s="2">
        <v>8</v>
      </c>
      <c r="B14" s="3" t="s">
        <v>16</v>
      </c>
      <c r="C14" s="4">
        <v>2128400000</v>
      </c>
      <c r="D14" s="6">
        <v>2128400000</v>
      </c>
      <c r="E14" s="7">
        <v>2128400000</v>
      </c>
      <c r="F14" s="5">
        <f t="shared" si="4"/>
        <v>1</v>
      </c>
      <c r="G14" s="8">
        <f t="shared" si="1"/>
        <v>1</v>
      </c>
      <c r="H14" s="4">
        <v>2128400000</v>
      </c>
      <c r="I14" s="6">
        <v>2128400000</v>
      </c>
      <c r="J14" s="7">
        <v>2128400000</v>
      </c>
      <c r="K14" s="5">
        <f t="shared" si="2"/>
        <v>1</v>
      </c>
      <c r="L14" s="8">
        <f t="shared" si="3"/>
        <v>1</v>
      </c>
      <c r="N14" t="s">
        <v>140</v>
      </c>
      <c r="P14" t="s">
        <v>141</v>
      </c>
    </row>
    <row r="15" spans="1:19" x14ac:dyDescent="0.2">
      <c r="A15" s="2">
        <v>9</v>
      </c>
      <c r="B15" s="3" t="s">
        <v>17</v>
      </c>
      <c r="C15" s="4">
        <v>0.93500000000000005</v>
      </c>
      <c r="D15" s="6">
        <v>0.93500000000000005</v>
      </c>
      <c r="E15" s="7">
        <v>0.93500000000000005</v>
      </c>
      <c r="F15" s="5">
        <f t="shared" si="4"/>
        <v>1</v>
      </c>
      <c r="G15" s="8">
        <f t="shared" si="1"/>
        <v>1</v>
      </c>
      <c r="H15" s="4">
        <v>0.93500000000000005</v>
      </c>
      <c r="I15" s="6">
        <v>0.93500000000000005</v>
      </c>
      <c r="J15" s="7">
        <v>0.93500000000000005</v>
      </c>
      <c r="K15" s="5">
        <f t="shared" si="2"/>
        <v>1</v>
      </c>
      <c r="L15" s="8">
        <f t="shared" si="3"/>
        <v>1</v>
      </c>
      <c r="N15" s="32" t="s">
        <v>133</v>
      </c>
      <c r="O15" s="35" t="s">
        <v>139</v>
      </c>
      <c r="P15" s="32" t="s">
        <v>136</v>
      </c>
      <c r="Q15" s="35" t="s">
        <v>139</v>
      </c>
      <c r="R15" s="32" t="s">
        <v>137</v>
      </c>
      <c r="S15" s="32" t="s">
        <v>138</v>
      </c>
    </row>
    <row r="16" spans="1:19" x14ac:dyDescent="0.2">
      <c r="A16" s="2">
        <v>10</v>
      </c>
      <c r="B16" s="3" t="s">
        <v>18</v>
      </c>
      <c r="C16" s="4">
        <v>0</v>
      </c>
      <c r="D16" s="6">
        <v>0</v>
      </c>
      <c r="E16" s="7">
        <v>0</v>
      </c>
      <c r="F16" s="5" t="e">
        <f t="shared" si="4"/>
        <v>#DIV/0!</v>
      </c>
      <c r="G16" s="8" t="e">
        <f t="shared" si="1"/>
        <v>#DIV/0!</v>
      </c>
      <c r="H16" s="4">
        <v>0</v>
      </c>
      <c r="I16" s="6">
        <v>0</v>
      </c>
      <c r="J16" s="7">
        <v>0</v>
      </c>
      <c r="K16" s="5" t="e">
        <f t="shared" si="2"/>
        <v>#DIV/0!</v>
      </c>
      <c r="L16" s="8" t="e">
        <f t="shared" si="3"/>
        <v>#DIV/0!</v>
      </c>
      <c r="N16" s="56">
        <f>C7</f>
        <v>8.3028000000000005E-2</v>
      </c>
      <c r="O16" s="57">
        <f>N16/B4</f>
        <v>830.28</v>
      </c>
      <c r="P16" s="56">
        <f>MAX(C19,C21)</f>
        <v>776.81</v>
      </c>
      <c r="Q16" s="57">
        <f>P16/B4</f>
        <v>7768099.9999999991</v>
      </c>
      <c r="R16" s="57">
        <f>MAX(C25,C27)</f>
        <v>266710</v>
      </c>
      <c r="S16" s="57">
        <f>MAX(C15,C17)</f>
        <v>1.3454999999999999</v>
      </c>
    </row>
    <row r="17" spans="1:19" x14ac:dyDescent="0.2">
      <c r="A17" s="2">
        <v>11</v>
      </c>
      <c r="B17" s="3" t="s">
        <v>19</v>
      </c>
      <c r="C17" s="4">
        <v>1.3454999999999999</v>
      </c>
      <c r="D17" s="6">
        <v>1.3454999999999999</v>
      </c>
      <c r="E17" s="7">
        <v>1.3454999999999999</v>
      </c>
      <c r="F17" s="5">
        <f t="shared" si="4"/>
        <v>1</v>
      </c>
      <c r="G17" s="8">
        <f t="shared" si="1"/>
        <v>1</v>
      </c>
      <c r="H17" s="4">
        <v>1.3454999999999999</v>
      </c>
      <c r="I17" s="6">
        <v>1.3454999999999999</v>
      </c>
      <c r="J17" s="7">
        <v>1.3454999999999999</v>
      </c>
      <c r="K17" s="5">
        <f t="shared" si="2"/>
        <v>1</v>
      </c>
      <c r="L17" s="8">
        <f t="shared" si="3"/>
        <v>1</v>
      </c>
      <c r="N17" s="57">
        <f>MAX(C8,C10)</f>
        <v>7.4708999999999998E-2</v>
      </c>
      <c r="O17" s="56"/>
      <c r="P17" s="57">
        <f>MAX(C20,C22)</f>
        <v>2047300</v>
      </c>
      <c r="Q17" s="56"/>
      <c r="R17" s="57">
        <f>MAX(C26,C28)</f>
        <v>3.5767E-7</v>
      </c>
      <c r="S17" s="57">
        <f>MAX(C16,C18)</f>
        <v>0</v>
      </c>
    </row>
    <row r="18" spans="1:19" x14ac:dyDescent="0.2">
      <c r="A18" s="2">
        <v>12</v>
      </c>
      <c r="B18" s="3" t="s">
        <v>20</v>
      </c>
      <c r="C18" s="4">
        <v>0</v>
      </c>
      <c r="D18" s="6">
        <v>0</v>
      </c>
      <c r="E18" s="7">
        <v>0</v>
      </c>
      <c r="F18" s="5" t="e">
        <f t="shared" si="4"/>
        <v>#DIV/0!</v>
      </c>
      <c r="G18" s="8" t="e">
        <f t="shared" si="1"/>
        <v>#DIV/0!</v>
      </c>
      <c r="H18" s="4">
        <v>0</v>
      </c>
      <c r="I18" s="6">
        <v>0</v>
      </c>
      <c r="J18" s="7">
        <v>0</v>
      </c>
      <c r="K18" s="5" t="e">
        <f t="shared" si="2"/>
        <v>#DIV/0!</v>
      </c>
      <c r="L18" s="8" t="e">
        <f t="shared" si="3"/>
        <v>#DIV/0!</v>
      </c>
    </row>
    <row r="19" spans="1:19" x14ac:dyDescent="0.2">
      <c r="A19" s="2">
        <v>13</v>
      </c>
      <c r="B19" s="3" t="s">
        <v>21</v>
      </c>
      <c r="C19" s="4">
        <v>776.81</v>
      </c>
      <c r="D19" s="6">
        <v>776.81</v>
      </c>
      <c r="E19" s="7">
        <v>776.81</v>
      </c>
      <c r="F19" s="5">
        <f t="shared" si="4"/>
        <v>1</v>
      </c>
      <c r="G19" s="8">
        <f t="shared" si="1"/>
        <v>1</v>
      </c>
      <c r="H19" s="4">
        <v>776.81</v>
      </c>
      <c r="I19" s="6">
        <v>776.81</v>
      </c>
      <c r="J19" s="7">
        <v>776.81</v>
      </c>
      <c r="K19" s="5">
        <f t="shared" si="2"/>
        <v>1</v>
      </c>
      <c r="L19" s="8">
        <f t="shared" si="3"/>
        <v>1</v>
      </c>
    </row>
    <row r="20" spans="1:19" x14ac:dyDescent="0.2">
      <c r="A20" s="2">
        <v>14</v>
      </c>
      <c r="B20" s="3" t="s">
        <v>22</v>
      </c>
      <c r="C20" s="4">
        <v>34885</v>
      </c>
      <c r="D20" s="6">
        <v>34885</v>
      </c>
      <c r="E20" s="7">
        <v>34885</v>
      </c>
      <c r="F20" s="5">
        <f t="shared" si="4"/>
        <v>1</v>
      </c>
      <c r="G20" s="8">
        <f t="shared" si="1"/>
        <v>1</v>
      </c>
      <c r="H20" s="4">
        <v>34885</v>
      </c>
      <c r="I20" s="6">
        <v>34885</v>
      </c>
      <c r="J20" s="7">
        <v>34885</v>
      </c>
      <c r="K20" s="5">
        <f t="shared" si="2"/>
        <v>1</v>
      </c>
      <c r="L20" s="8">
        <f t="shared" si="3"/>
        <v>1</v>
      </c>
    </row>
    <row r="21" spans="1:19" ht="16" customHeight="1" x14ac:dyDescent="0.2">
      <c r="A21" s="2">
        <v>15</v>
      </c>
      <c r="B21" s="3" t="s">
        <v>23</v>
      </c>
      <c r="C21" s="4">
        <v>776.81</v>
      </c>
      <c r="D21" s="6">
        <v>776.81</v>
      </c>
      <c r="E21" s="7">
        <v>776.81</v>
      </c>
      <c r="F21" s="5">
        <f t="shared" si="4"/>
        <v>1</v>
      </c>
      <c r="G21" s="8">
        <f>E21/C21</f>
        <v>1</v>
      </c>
      <c r="H21" s="4">
        <v>776.81</v>
      </c>
      <c r="I21" s="6">
        <v>776.81</v>
      </c>
      <c r="J21" s="7">
        <v>776.81</v>
      </c>
      <c r="K21" s="5">
        <f t="shared" si="2"/>
        <v>1</v>
      </c>
      <c r="L21" s="8">
        <f t="shared" si="3"/>
        <v>1</v>
      </c>
      <c r="N21" s="67" t="s">
        <v>143</v>
      </c>
      <c r="O21" s="67"/>
      <c r="P21" s="67"/>
      <c r="Q21" s="67"/>
      <c r="R21" s="67"/>
      <c r="S21" s="67"/>
    </row>
    <row r="22" spans="1:19" x14ac:dyDescent="0.2">
      <c r="A22" s="2">
        <v>16</v>
      </c>
      <c r="B22" s="3" t="s">
        <v>24</v>
      </c>
      <c r="C22" s="4">
        <v>2047300</v>
      </c>
      <c r="D22" s="6">
        <v>2047300</v>
      </c>
      <c r="E22" s="7">
        <v>2047300</v>
      </c>
      <c r="F22" s="5">
        <f t="shared" si="4"/>
        <v>1</v>
      </c>
      <c r="G22" s="8">
        <f>E22/C22</f>
        <v>1</v>
      </c>
      <c r="H22" s="4">
        <v>2047300</v>
      </c>
      <c r="I22" s="6">
        <v>2047300</v>
      </c>
      <c r="J22" s="7">
        <v>2047300</v>
      </c>
      <c r="K22" s="5">
        <f t="shared" si="2"/>
        <v>1</v>
      </c>
      <c r="L22" s="8">
        <f t="shared" si="3"/>
        <v>1</v>
      </c>
    </row>
    <row r="23" spans="1:19" x14ac:dyDescent="0.2">
      <c r="A23" s="2">
        <v>17</v>
      </c>
      <c r="B23" s="3" t="s">
        <v>25</v>
      </c>
      <c r="C23" s="4">
        <v>130410000000</v>
      </c>
      <c r="D23" s="6">
        <v>130410000000</v>
      </c>
      <c r="E23" s="7">
        <v>130410000000</v>
      </c>
      <c r="F23" s="5">
        <f t="shared" si="4"/>
        <v>1</v>
      </c>
      <c r="G23" s="8">
        <f t="shared" si="1"/>
        <v>1</v>
      </c>
      <c r="H23" s="4">
        <v>130410000000</v>
      </c>
      <c r="I23" s="6">
        <v>130410000000</v>
      </c>
      <c r="J23" s="7">
        <v>130410000000</v>
      </c>
      <c r="K23" s="5">
        <f t="shared" si="2"/>
        <v>1</v>
      </c>
      <c r="L23" s="8">
        <f t="shared" si="3"/>
        <v>1</v>
      </c>
      <c r="N23" t="s">
        <v>140</v>
      </c>
      <c r="P23" t="s">
        <v>141</v>
      </c>
    </row>
    <row r="24" spans="1:19" x14ac:dyDescent="0.2">
      <c r="A24" s="2">
        <v>18</v>
      </c>
      <c r="B24" s="3" t="s">
        <v>26</v>
      </c>
      <c r="C24" s="4">
        <v>2596600000</v>
      </c>
      <c r="D24" s="6">
        <v>2596600000</v>
      </c>
      <c r="E24" s="7">
        <v>2596600000</v>
      </c>
      <c r="F24" s="5">
        <f t="shared" si="4"/>
        <v>1</v>
      </c>
      <c r="G24" s="8">
        <f t="shared" si="1"/>
        <v>1</v>
      </c>
      <c r="H24" s="4">
        <v>2596600000</v>
      </c>
      <c r="I24" s="6">
        <v>2596600000</v>
      </c>
      <c r="J24" s="7">
        <v>2596600000</v>
      </c>
      <c r="K24" s="5">
        <f t="shared" si="2"/>
        <v>1</v>
      </c>
      <c r="L24" s="8">
        <f t="shared" si="3"/>
        <v>1</v>
      </c>
      <c r="N24" s="32" t="s">
        <v>133</v>
      </c>
      <c r="O24" s="35" t="s">
        <v>139</v>
      </c>
      <c r="P24" s="32" t="s">
        <v>136</v>
      </c>
      <c r="Q24" s="35" t="s">
        <v>139</v>
      </c>
      <c r="R24" s="32" t="s">
        <v>137</v>
      </c>
      <c r="S24" s="32" t="s">
        <v>138</v>
      </c>
    </row>
    <row r="25" spans="1:19" x14ac:dyDescent="0.2">
      <c r="A25" s="2">
        <v>19</v>
      </c>
      <c r="B25" s="3" t="s">
        <v>27</v>
      </c>
      <c r="C25" s="4">
        <v>5298.8</v>
      </c>
      <c r="D25" s="6">
        <v>5298.8</v>
      </c>
      <c r="E25" s="7">
        <v>5298.8</v>
      </c>
      <c r="F25" s="5">
        <f t="shared" si="4"/>
        <v>1</v>
      </c>
      <c r="G25" s="8">
        <f t="shared" si="1"/>
        <v>1</v>
      </c>
      <c r="H25" s="4">
        <v>5298.8</v>
      </c>
      <c r="I25" s="6">
        <v>5298.8</v>
      </c>
      <c r="J25" s="7">
        <v>5298.8</v>
      </c>
      <c r="K25" s="5">
        <f t="shared" si="2"/>
        <v>1</v>
      </c>
      <c r="L25" s="8">
        <f t="shared" si="3"/>
        <v>1</v>
      </c>
      <c r="M25" t="s">
        <v>134</v>
      </c>
      <c r="N25" s="56">
        <v>8.3028000000000005E-2</v>
      </c>
      <c r="O25" s="57">
        <v>830.28</v>
      </c>
      <c r="P25" s="56">
        <f>MIN(C19,C21)</f>
        <v>776.81</v>
      </c>
      <c r="Q25" s="57">
        <v>7768100</v>
      </c>
      <c r="R25" s="57">
        <f>MIN(C25,C27)</f>
        <v>5298.8</v>
      </c>
      <c r="S25" s="57">
        <f>MIN(C15,C17)</f>
        <v>0.93500000000000005</v>
      </c>
    </row>
    <row r="26" spans="1:19" x14ac:dyDescent="0.2">
      <c r="A26" s="2">
        <v>20</v>
      </c>
      <c r="B26" s="3" t="s">
        <v>28</v>
      </c>
      <c r="C26" s="4">
        <v>3.5767E-7</v>
      </c>
      <c r="D26" s="6">
        <v>3.5767E-7</v>
      </c>
      <c r="E26" s="7">
        <v>3.5767E-7</v>
      </c>
      <c r="F26" s="5">
        <f t="shared" si="4"/>
        <v>1</v>
      </c>
      <c r="G26" s="8">
        <f t="shared" si="1"/>
        <v>1</v>
      </c>
      <c r="H26" s="4">
        <v>3.5767E-7</v>
      </c>
      <c r="I26" s="6">
        <v>3.5767E-7</v>
      </c>
      <c r="J26" s="7">
        <v>3.5767E-7</v>
      </c>
      <c r="K26" s="5">
        <f t="shared" si="2"/>
        <v>1</v>
      </c>
      <c r="L26" s="8">
        <f t="shared" si="3"/>
        <v>1</v>
      </c>
      <c r="M26" t="s">
        <v>135</v>
      </c>
      <c r="N26" s="57">
        <f>MIN(C8,C10)</f>
        <v>3.6910999999999999E-2</v>
      </c>
      <c r="O26" s="56"/>
      <c r="P26" s="57">
        <f>MIN(C20,C22)</f>
        <v>34885</v>
      </c>
      <c r="Q26" s="56"/>
      <c r="R26" s="57">
        <f>MIN(C26,C28)</f>
        <v>7.3349000000000002E-11</v>
      </c>
      <c r="S26" s="57">
        <v>0</v>
      </c>
    </row>
    <row r="27" spans="1:19" x14ac:dyDescent="0.2">
      <c r="A27" s="2">
        <v>21</v>
      </c>
      <c r="B27" s="3" t="s">
        <v>29</v>
      </c>
      <c r="C27" s="4">
        <v>266710</v>
      </c>
      <c r="D27" s="6">
        <v>266710</v>
      </c>
      <c r="E27" s="7">
        <v>266710</v>
      </c>
      <c r="F27" s="5">
        <f t="shared" si="4"/>
        <v>1</v>
      </c>
      <c r="G27" s="8">
        <f t="shared" si="1"/>
        <v>1</v>
      </c>
      <c r="H27" s="4">
        <v>266710</v>
      </c>
      <c r="I27" s="6">
        <v>266710</v>
      </c>
      <c r="J27" s="7">
        <v>266710</v>
      </c>
      <c r="K27" s="5">
        <f t="shared" si="2"/>
        <v>1</v>
      </c>
      <c r="L27" s="8">
        <f t="shared" si="3"/>
        <v>1</v>
      </c>
    </row>
    <row r="28" spans="1:19" x14ac:dyDescent="0.2">
      <c r="A28" s="2">
        <v>22</v>
      </c>
      <c r="B28" s="3" t="s">
        <v>30</v>
      </c>
      <c r="C28" s="4">
        <v>7.3349000000000002E-11</v>
      </c>
      <c r="D28" s="6">
        <v>7.3349000000000002E-11</v>
      </c>
      <c r="E28" s="7">
        <v>7.3349000000000002E-11</v>
      </c>
      <c r="F28" s="5">
        <f t="shared" si="4"/>
        <v>1</v>
      </c>
      <c r="G28" s="8">
        <f>E28/C28</f>
        <v>1</v>
      </c>
      <c r="H28" s="4">
        <v>7.3349000000000002E-11</v>
      </c>
      <c r="I28" s="6">
        <v>7.3349000000000002E-11</v>
      </c>
      <c r="J28" s="7">
        <v>7.3349000000000002E-11</v>
      </c>
      <c r="K28" s="5">
        <f t="shared" si="2"/>
        <v>1</v>
      </c>
      <c r="L28" s="8">
        <f t="shared" si="3"/>
        <v>1</v>
      </c>
    </row>
    <row r="30" spans="1:19" x14ac:dyDescent="0.2">
      <c r="B30" s="3" t="s">
        <v>53</v>
      </c>
    </row>
    <row r="32" spans="1:19" x14ac:dyDescent="0.2">
      <c r="A32" s="41" t="s">
        <v>32</v>
      </c>
      <c r="B32" s="13">
        <v>1E-4</v>
      </c>
      <c r="C32" s="42"/>
      <c r="D32" s="42"/>
      <c r="E32" s="42"/>
      <c r="F32" s="42"/>
      <c r="G32" s="42"/>
      <c r="H32" s="42"/>
      <c r="I32" s="42"/>
      <c r="J32" s="42"/>
      <c r="K32" s="42"/>
    </row>
    <row r="33" spans="1:15" x14ac:dyDescent="0.2">
      <c r="A33" s="43"/>
      <c r="B33" s="44" t="s">
        <v>35</v>
      </c>
      <c r="C33" s="45"/>
      <c r="D33" s="45"/>
      <c r="E33" s="45"/>
      <c r="F33" s="45"/>
      <c r="G33" s="45"/>
      <c r="H33" s="45"/>
      <c r="I33" s="45"/>
      <c r="J33" s="45"/>
      <c r="K33" s="45"/>
    </row>
    <row r="34" spans="1:15" x14ac:dyDescent="0.2">
      <c r="A34" s="46"/>
      <c r="B34" s="47"/>
      <c r="C34" s="48" t="s">
        <v>34</v>
      </c>
      <c r="D34" s="48" t="s">
        <v>38</v>
      </c>
      <c r="E34" s="49" t="s">
        <v>31</v>
      </c>
      <c r="F34" s="49" t="s">
        <v>41</v>
      </c>
      <c r="G34" s="50" t="s">
        <v>33</v>
      </c>
      <c r="H34" s="50" t="s">
        <v>42</v>
      </c>
      <c r="I34" s="48" t="s">
        <v>39</v>
      </c>
      <c r="J34" s="49" t="s">
        <v>40</v>
      </c>
      <c r="K34" s="50" t="s">
        <v>40</v>
      </c>
    </row>
    <row r="35" spans="1:15" x14ac:dyDescent="0.2">
      <c r="A35" s="2">
        <v>1</v>
      </c>
      <c r="B35" s="47" t="s">
        <v>9</v>
      </c>
      <c r="C35" s="4">
        <f>C7</f>
        <v>8.3028000000000005E-2</v>
      </c>
      <c r="D35" s="4">
        <f>H7</f>
        <v>8.3028000000000005E-2</v>
      </c>
      <c r="E35" s="6">
        <f>D7</f>
        <v>8.3028000000000005E-2</v>
      </c>
      <c r="F35" s="6">
        <f>I7</f>
        <v>8.3028000000000005E-2</v>
      </c>
      <c r="G35" s="7">
        <f>E7</f>
        <v>8.3028000000000005E-2</v>
      </c>
      <c r="H35" s="7">
        <f>J7</f>
        <v>8.3028000000000005E-2</v>
      </c>
      <c r="I35" s="52">
        <f>D35/C35</f>
        <v>1</v>
      </c>
      <c r="J35" s="53">
        <f>F35/E35</f>
        <v>1</v>
      </c>
      <c r="K35" s="54">
        <f>H35/G35</f>
        <v>1</v>
      </c>
    </row>
    <row r="36" spans="1:15" x14ac:dyDescent="0.2">
      <c r="A36" s="2">
        <v>2</v>
      </c>
      <c r="B36" s="47" t="s">
        <v>10</v>
      </c>
      <c r="C36" s="4">
        <f t="shared" ref="C36:C56" si="5">C8</f>
        <v>7.4708999999999998E-2</v>
      </c>
      <c r="D36" s="4">
        <f t="shared" ref="D36:D56" si="6">H8</f>
        <v>7.4708999999999998E-2</v>
      </c>
      <c r="E36" s="6">
        <f t="shared" ref="E36:E56" si="7">D8</f>
        <v>7.4708999999999998E-2</v>
      </c>
      <c r="F36" s="6">
        <f t="shared" ref="F36:F56" si="8">I8</f>
        <v>7.4708999999999998E-2</v>
      </c>
      <c r="G36" s="7">
        <f t="shared" ref="G36:G56" si="9">E8</f>
        <v>7.4708999999999998E-2</v>
      </c>
      <c r="H36" s="7">
        <f t="shared" ref="H36:H56" si="10">J8</f>
        <v>7.4708999999999998E-2</v>
      </c>
      <c r="I36" s="52">
        <f t="shared" ref="I36:I56" si="11">D36/C36</f>
        <v>1</v>
      </c>
      <c r="J36" s="53">
        <f t="shared" ref="J36:J56" si="12">F36/E36</f>
        <v>1</v>
      </c>
      <c r="K36" s="54">
        <f t="shared" ref="K36:K55" si="13">H36/G36</f>
        <v>1</v>
      </c>
    </row>
    <row r="37" spans="1:15" x14ac:dyDescent="0.2">
      <c r="A37" s="2">
        <v>3</v>
      </c>
      <c r="B37" s="47" t="s">
        <v>11</v>
      </c>
      <c r="C37" s="4">
        <f t="shared" si="5"/>
        <v>8.3028000000000005E-2</v>
      </c>
      <c r="D37" s="4">
        <f t="shared" si="6"/>
        <v>8.3028000000000005E-2</v>
      </c>
      <c r="E37" s="6">
        <f t="shared" si="7"/>
        <v>8.3028000000000005E-2</v>
      </c>
      <c r="F37" s="6">
        <f t="shared" si="8"/>
        <v>8.3028000000000005E-2</v>
      </c>
      <c r="G37" s="7">
        <f t="shared" si="9"/>
        <v>8.3028000000000005E-2</v>
      </c>
      <c r="H37" s="7">
        <f t="shared" si="10"/>
        <v>8.3028000000000005E-2</v>
      </c>
      <c r="I37" s="52">
        <f t="shared" si="11"/>
        <v>1</v>
      </c>
      <c r="J37" s="53">
        <f t="shared" si="12"/>
        <v>1</v>
      </c>
      <c r="K37" s="54">
        <f t="shared" si="13"/>
        <v>1</v>
      </c>
      <c r="N37" s="70" t="s">
        <v>144</v>
      </c>
      <c r="O37" s="3" t="s">
        <v>145</v>
      </c>
    </row>
    <row r="38" spans="1:15" x14ac:dyDescent="0.2">
      <c r="A38" s="2">
        <v>4</v>
      </c>
      <c r="B38" s="47" t="s">
        <v>12</v>
      </c>
      <c r="C38" s="4">
        <f t="shared" si="5"/>
        <v>3.6910999999999999E-2</v>
      </c>
      <c r="D38" s="4">
        <f t="shared" si="6"/>
        <v>3.6910999999999999E-2</v>
      </c>
      <c r="E38" s="6">
        <f t="shared" si="7"/>
        <v>3.6910999999999999E-2</v>
      </c>
      <c r="F38" s="6">
        <f t="shared" si="8"/>
        <v>3.6910999999999999E-2</v>
      </c>
      <c r="G38" s="7">
        <f t="shared" si="9"/>
        <v>3.6910999999999999E-2</v>
      </c>
      <c r="H38" s="7">
        <f t="shared" si="10"/>
        <v>3.6910999999999999E-2</v>
      </c>
      <c r="I38" s="52">
        <f t="shared" si="11"/>
        <v>1</v>
      </c>
      <c r="J38" s="53">
        <f t="shared" si="12"/>
        <v>1</v>
      </c>
      <c r="K38" s="54">
        <f t="shared" si="13"/>
        <v>1</v>
      </c>
      <c r="N38" s="70"/>
      <c r="O38" s="3" t="s">
        <v>146</v>
      </c>
    </row>
    <row r="39" spans="1:15" x14ac:dyDescent="0.2">
      <c r="A39" s="2">
        <v>5</v>
      </c>
      <c r="B39" s="47" t="s">
        <v>13</v>
      </c>
      <c r="C39" s="4">
        <f t="shared" si="5"/>
        <v>3810400</v>
      </c>
      <c r="D39" s="4">
        <f t="shared" si="6"/>
        <v>3810400</v>
      </c>
      <c r="E39" s="6">
        <f t="shared" si="7"/>
        <v>3810400</v>
      </c>
      <c r="F39" s="6">
        <f t="shared" si="8"/>
        <v>3810400</v>
      </c>
      <c r="G39" s="7">
        <f t="shared" si="9"/>
        <v>3810400</v>
      </c>
      <c r="H39" s="7">
        <f t="shared" si="10"/>
        <v>3810400</v>
      </c>
      <c r="I39" s="52">
        <f t="shared" si="11"/>
        <v>1</v>
      </c>
      <c r="J39" s="53">
        <f t="shared" si="12"/>
        <v>1</v>
      </c>
      <c r="K39" s="54">
        <f t="shared" si="13"/>
        <v>1</v>
      </c>
      <c r="N39" s="70" t="s">
        <v>136</v>
      </c>
      <c r="O39" s="3" t="s">
        <v>147</v>
      </c>
    </row>
    <row r="40" spans="1:15" x14ac:dyDescent="0.2">
      <c r="A40" s="2">
        <v>6</v>
      </c>
      <c r="B40" s="47" t="s">
        <v>14</v>
      </c>
      <c r="C40" s="4">
        <f t="shared" si="5"/>
        <v>246420000</v>
      </c>
      <c r="D40" s="4">
        <f t="shared" si="6"/>
        <v>246420000</v>
      </c>
      <c r="E40" s="6">
        <f t="shared" si="7"/>
        <v>246420000</v>
      </c>
      <c r="F40" s="6">
        <f t="shared" si="8"/>
        <v>246420000</v>
      </c>
      <c r="G40" s="7">
        <f t="shared" si="9"/>
        <v>246420000</v>
      </c>
      <c r="H40" s="7">
        <f t="shared" si="10"/>
        <v>246420000</v>
      </c>
      <c r="I40" s="52">
        <f t="shared" si="11"/>
        <v>1</v>
      </c>
      <c r="J40" s="53">
        <f t="shared" si="12"/>
        <v>1</v>
      </c>
      <c r="K40" s="54">
        <f t="shared" si="13"/>
        <v>1</v>
      </c>
      <c r="N40" s="70"/>
      <c r="O40" s="3" t="s">
        <v>148</v>
      </c>
    </row>
    <row r="41" spans="1:15" x14ac:dyDescent="0.2">
      <c r="A41" s="2">
        <v>7</v>
      </c>
      <c r="B41" s="47" t="s">
        <v>15</v>
      </c>
      <c r="C41" s="4">
        <f t="shared" si="5"/>
        <v>4308600000</v>
      </c>
      <c r="D41" s="4">
        <f t="shared" si="6"/>
        <v>4308600000</v>
      </c>
      <c r="E41" s="6">
        <f t="shared" si="7"/>
        <v>4308600000</v>
      </c>
      <c r="F41" s="6">
        <f t="shared" si="8"/>
        <v>4308600000</v>
      </c>
      <c r="G41" s="7">
        <f t="shared" si="9"/>
        <v>4308600000</v>
      </c>
      <c r="H41" s="7">
        <f t="shared" si="10"/>
        <v>4308600000</v>
      </c>
      <c r="I41" s="52">
        <f t="shared" si="11"/>
        <v>1</v>
      </c>
      <c r="J41" s="53">
        <f t="shared" si="12"/>
        <v>1</v>
      </c>
      <c r="K41" s="54">
        <f t="shared" si="13"/>
        <v>1</v>
      </c>
      <c r="N41" s="70" t="s">
        <v>137</v>
      </c>
      <c r="O41" s="3" t="s">
        <v>149</v>
      </c>
    </row>
    <row r="42" spans="1:15" x14ac:dyDescent="0.2">
      <c r="A42" s="2">
        <v>8</v>
      </c>
      <c r="B42" s="47" t="s">
        <v>16</v>
      </c>
      <c r="C42" s="4">
        <f t="shared" si="5"/>
        <v>2128400000</v>
      </c>
      <c r="D42" s="4">
        <f t="shared" si="6"/>
        <v>2128400000</v>
      </c>
      <c r="E42" s="6">
        <f t="shared" si="7"/>
        <v>2128400000</v>
      </c>
      <c r="F42" s="6">
        <f t="shared" si="8"/>
        <v>2128400000</v>
      </c>
      <c r="G42" s="7">
        <f t="shared" si="9"/>
        <v>2128400000</v>
      </c>
      <c r="H42" s="7">
        <f t="shared" si="10"/>
        <v>2128400000</v>
      </c>
      <c r="I42" s="52">
        <f t="shared" si="11"/>
        <v>1</v>
      </c>
      <c r="J42" s="53">
        <f t="shared" si="12"/>
        <v>1</v>
      </c>
      <c r="K42" s="54">
        <f t="shared" si="13"/>
        <v>1</v>
      </c>
      <c r="N42" s="70"/>
      <c r="O42" s="3" t="s">
        <v>150</v>
      </c>
    </row>
    <row r="43" spans="1:15" x14ac:dyDescent="0.2">
      <c r="A43" s="2">
        <v>9</v>
      </c>
      <c r="B43" s="47" t="s">
        <v>17</v>
      </c>
      <c r="C43" s="4">
        <f t="shared" si="5"/>
        <v>0.93500000000000005</v>
      </c>
      <c r="D43" s="4">
        <f t="shared" si="6"/>
        <v>0.93500000000000005</v>
      </c>
      <c r="E43" s="6">
        <f t="shared" si="7"/>
        <v>0.93500000000000005</v>
      </c>
      <c r="F43" s="6">
        <f t="shared" si="8"/>
        <v>0.93500000000000005</v>
      </c>
      <c r="G43" s="7">
        <f t="shared" si="9"/>
        <v>0.93500000000000005</v>
      </c>
      <c r="H43" s="7">
        <f t="shared" si="10"/>
        <v>0.93500000000000005</v>
      </c>
      <c r="I43" s="52">
        <f t="shared" si="11"/>
        <v>1</v>
      </c>
      <c r="J43" s="53">
        <f t="shared" si="12"/>
        <v>1</v>
      </c>
      <c r="K43" s="54">
        <f t="shared" si="13"/>
        <v>1</v>
      </c>
      <c r="N43" s="70" t="s">
        <v>138</v>
      </c>
      <c r="O43" s="3" t="s">
        <v>151</v>
      </c>
    </row>
    <row r="44" spans="1:15" x14ac:dyDescent="0.2">
      <c r="A44" s="2">
        <v>10</v>
      </c>
      <c r="B44" s="47" t="s">
        <v>18</v>
      </c>
      <c r="C44" s="4">
        <f t="shared" si="5"/>
        <v>0</v>
      </c>
      <c r="D44" s="4">
        <f t="shared" si="6"/>
        <v>0</v>
      </c>
      <c r="E44" s="6">
        <f t="shared" si="7"/>
        <v>0</v>
      </c>
      <c r="F44" s="6">
        <f t="shared" si="8"/>
        <v>0</v>
      </c>
      <c r="G44" s="7">
        <f t="shared" si="9"/>
        <v>0</v>
      </c>
      <c r="H44" s="7">
        <f t="shared" si="10"/>
        <v>0</v>
      </c>
      <c r="I44" s="52" t="e">
        <f t="shared" si="11"/>
        <v>#DIV/0!</v>
      </c>
      <c r="J44" s="53" t="e">
        <f t="shared" si="12"/>
        <v>#DIV/0!</v>
      </c>
      <c r="K44" s="54" t="e">
        <f t="shared" si="13"/>
        <v>#DIV/0!</v>
      </c>
      <c r="N44" s="70"/>
      <c r="O44" s="3" t="s">
        <v>152</v>
      </c>
    </row>
    <row r="45" spans="1:15" x14ac:dyDescent="0.2">
      <c r="A45" s="2">
        <v>11</v>
      </c>
      <c r="B45" s="47" t="s">
        <v>19</v>
      </c>
      <c r="C45" s="4">
        <f t="shared" si="5"/>
        <v>1.3454999999999999</v>
      </c>
      <c r="D45" s="4">
        <f t="shared" si="6"/>
        <v>1.3454999999999999</v>
      </c>
      <c r="E45" s="6">
        <f t="shared" si="7"/>
        <v>1.3454999999999999</v>
      </c>
      <c r="F45" s="6">
        <f t="shared" si="8"/>
        <v>1.3454999999999999</v>
      </c>
      <c r="G45" s="7">
        <f t="shared" si="9"/>
        <v>1.3454999999999999</v>
      </c>
      <c r="H45" s="7">
        <f t="shared" si="10"/>
        <v>1.3454999999999999</v>
      </c>
      <c r="I45" s="52">
        <f t="shared" si="11"/>
        <v>1</v>
      </c>
      <c r="J45" s="53">
        <f t="shared" si="12"/>
        <v>1</v>
      </c>
      <c r="K45" s="54">
        <f t="shared" si="13"/>
        <v>1</v>
      </c>
    </row>
    <row r="46" spans="1:15" x14ac:dyDescent="0.2">
      <c r="A46" s="2">
        <v>12</v>
      </c>
      <c r="B46" s="47" t="s">
        <v>20</v>
      </c>
      <c r="C46" s="4">
        <f t="shared" si="5"/>
        <v>0</v>
      </c>
      <c r="D46" s="4">
        <f t="shared" si="6"/>
        <v>0</v>
      </c>
      <c r="E46" s="6">
        <f t="shared" si="7"/>
        <v>0</v>
      </c>
      <c r="F46" s="6">
        <f t="shared" si="8"/>
        <v>0</v>
      </c>
      <c r="G46" s="7">
        <f t="shared" si="9"/>
        <v>0</v>
      </c>
      <c r="H46" s="7">
        <f t="shared" si="10"/>
        <v>0</v>
      </c>
      <c r="I46" s="52" t="e">
        <f t="shared" si="11"/>
        <v>#DIV/0!</v>
      </c>
      <c r="J46" s="53" t="e">
        <f t="shared" si="12"/>
        <v>#DIV/0!</v>
      </c>
      <c r="K46" s="54" t="e">
        <f t="shared" si="13"/>
        <v>#DIV/0!</v>
      </c>
    </row>
    <row r="47" spans="1:15" x14ac:dyDescent="0.2">
      <c r="A47" s="2">
        <v>13</v>
      </c>
      <c r="B47" s="47" t="s">
        <v>21</v>
      </c>
      <c r="C47" s="4">
        <f t="shared" si="5"/>
        <v>776.81</v>
      </c>
      <c r="D47" s="4">
        <f t="shared" si="6"/>
        <v>776.81</v>
      </c>
      <c r="E47" s="6">
        <f t="shared" si="7"/>
        <v>776.81</v>
      </c>
      <c r="F47" s="6">
        <f t="shared" si="8"/>
        <v>776.81</v>
      </c>
      <c r="G47" s="7">
        <f t="shared" si="9"/>
        <v>776.81</v>
      </c>
      <c r="H47" s="7">
        <f t="shared" si="10"/>
        <v>776.81</v>
      </c>
      <c r="I47" s="52">
        <f t="shared" si="11"/>
        <v>1</v>
      </c>
      <c r="J47" s="53">
        <f t="shared" si="12"/>
        <v>1</v>
      </c>
      <c r="K47" s="54">
        <f t="shared" si="13"/>
        <v>1</v>
      </c>
    </row>
    <row r="48" spans="1:15" x14ac:dyDescent="0.2">
      <c r="A48" s="2">
        <v>14</v>
      </c>
      <c r="B48" s="51" t="s">
        <v>22</v>
      </c>
      <c r="C48" s="4">
        <f t="shared" si="5"/>
        <v>34885</v>
      </c>
      <c r="D48" s="4">
        <f t="shared" si="6"/>
        <v>34885</v>
      </c>
      <c r="E48" s="6">
        <f t="shared" si="7"/>
        <v>34885</v>
      </c>
      <c r="F48" s="6">
        <f t="shared" si="8"/>
        <v>34885</v>
      </c>
      <c r="G48" s="7">
        <f t="shared" si="9"/>
        <v>34885</v>
      </c>
      <c r="H48" s="7">
        <f t="shared" si="10"/>
        <v>34885</v>
      </c>
      <c r="I48" s="52">
        <f>D48/C48</f>
        <v>1</v>
      </c>
      <c r="J48" s="53">
        <f t="shared" si="12"/>
        <v>1</v>
      </c>
      <c r="K48" s="54">
        <f t="shared" si="13"/>
        <v>1</v>
      </c>
    </row>
    <row r="49" spans="1:11" x14ac:dyDescent="0.2">
      <c r="A49" s="2">
        <v>15</v>
      </c>
      <c r="B49" s="47" t="s">
        <v>23</v>
      </c>
      <c r="C49" s="4">
        <f t="shared" si="5"/>
        <v>776.81</v>
      </c>
      <c r="D49" s="4">
        <f t="shared" si="6"/>
        <v>776.81</v>
      </c>
      <c r="E49" s="6">
        <f t="shared" si="7"/>
        <v>776.81</v>
      </c>
      <c r="F49" s="6">
        <f t="shared" si="8"/>
        <v>776.81</v>
      </c>
      <c r="G49" s="7">
        <f t="shared" si="9"/>
        <v>776.81</v>
      </c>
      <c r="H49" s="7">
        <f t="shared" si="10"/>
        <v>776.81</v>
      </c>
      <c r="I49" s="52">
        <f t="shared" si="11"/>
        <v>1</v>
      </c>
      <c r="J49" s="53">
        <f t="shared" si="12"/>
        <v>1</v>
      </c>
      <c r="K49" s="54">
        <f t="shared" si="13"/>
        <v>1</v>
      </c>
    </row>
    <row r="50" spans="1:11" x14ac:dyDescent="0.2">
      <c r="A50" s="2">
        <v>16</v>
      </c>
      <c r="B50" s="51" t="s">
        <v>24</v>
      </c>
      <c r="C50" s="4">
        <f t="shared" si="5"/>
        <v>2047300</v>
      </c>
      <c r="D50" s="4">
        <f t="shared" si="6"/>
        <v>2047300</v>
      </c>
      <c r="E50" s="6">
        <f t="shared" si="7"/>
        <v>2047300</v>
      </c>
      <c r="F50" s="6">
        <f t="shared" si="8"/>
        <v>2047300</v>
      </c>
      <c r="G50" s="7">
        <f t="shared" si="9"/>
        <v>2047300</v>
      </c>
      <c r="H50" s="7">
        <f t="shared" si="10"/>
        <v>2047300</v>
      </c>
      <c r="I50" s="52">
        <f t="shared" si="11"/>
        <v>1</v>
      </c>
      <c r="J50" s="53">
        <f t="shared" si="12"/>
        <v>1</v>
      </c>
      <c r="K50" s="54">
        <f t="shared" si="13"/>
        <v>1</v>
      </c>
    </row>
    <row r="51" spans="1:11" x14ac:dyDescent="0.2">
      <c r="A51" s="2">
        <v>17</v>
      </c>
      <c r="B51" s="47" t="s">
        <v>25</v>
      </c>
      <c r="C51" s="4">
        <f t="shared" si="5"/>
        <v>130410000000</v>
      </c>
      <c r="D51" s="4">
        <f t="shared" si="6"/>
        <v>130410000000</v>
      </c>
      <c r="E51" s="6">
        <f t="shared" si="7"/>
        <v>130410000000</v>
      </c>
      <c r="F51" s="6">
        <f t="shared" si="8"/>
        <v>130410000000</v>
      </c>
      <c r="G51" s="7">
        <f t="shared" si="9"/>
        <v>130410000000</v>
      </c>
      <c r="H51" s="7">
        <f t="shared" si="10"/>
        <v>130410000000</v>
      </c>
      <c r="I51" s="52">
        <f t="shared" si="11"/>
        <v>1</v>
      </c>
      <c r="J51" s="53">
        <f t="shared" si="12"/>
        <v>1</v>
      </c>
      <c r="K51" s="54">
        <f t="shared" si="13"/>
        <v>1</v>
      </c>
    </row>
    <row r="52" spans="1:11" x14ac:dyDescent="0.2">
      <c r="A52" s="2">
        <v>18</v>
      </c>
      <c r="B52" s="47" t="s">
        <v>26</v>
      </c>
      <c r="C52" s="4">
        <f t="shared" si="5"/>
        <v>2596600000</v>
      </c>
      <c r="D52" s="4">
        <f t="shared" si="6"/>
        <v>2596600000</v>
      </c>
      <c r="E52" s="6">
        <f t="shared" si="7"/>
        <v>2596600000</v>
      </c>
      <c r="F52" s="6">
        <f t="shared" si="8"/>
        <v>2596600000</v>
      </c>
      <c r="G52" s="7">
        <f t="shared" si="9"/>
        <v>2596600000</v>
      </c>
      <c r="H52" s="7">
        <f t="shared" si="10"/>
        <v>2596600000</v>
      </c>
      <c r="I52" s="52">
        <f t="shared" si="11"/>
        <v>1</v>
      </c>
      <c r="J52" s="53">
        <f t="shared" si="12"/>
        <v>1</v>
      </c>
      <c r="K52" s="54">
        <f t="shared" si="13"/>
        <v>1</v>
      </c>
    </row>
    <row r="53" spans="1:11" x14ac:dyDescent="0.2">
      <c r="A53" s="2">
        <v>19</v>
      </c>
      <c r="B53" s="47" t="s">
        <v>27</v>
      </c>
      <c r="C53" s="4">
        <f t="shared" si="5"/>
        <v>5298.8</v>
      </c>
      <c r="D53" s="4">
        <f t="shared" si="6"/>
        <v>5298.8</v>
      </c>
      <c r="E53" s="6">
        <f t="shared" si="7"/>
        <v>5298.8</v>
      </c>
      <c r="F53" s="6">
        <f t="shared" si="8"/>
        <v>5298.8</v>
      </c>
      <c r="G53" s="7">
        <f t="shared" si="9"/>
        <v>5298.8</v>
      </c>
      <c r="H53" s="7">
        <f t="shared" si="10"/>
        <v>5298.8</v>
      </c>
      <c r="I53" s="52">
        <f t="shared" si="11"/>
        <v>1</v>
      </c>
      <c r="J53" s="53">
        <f t="shared" si="12"/>
        <v>1</v>
      </c>
      <c r="K53" s="54">
        <f t="shared" si="13"/>
        <v>1</v>
      </c>
    </row>
    <row r="54" spans="1:11" x14ac:dyDescent="0.2">
      <c r="A54" s="2">
        <v>20</v>
      </c>
      <c r="B54" s="51" t="s">
        <v>28</v>
      </c>
      <c r="C54" s="4">
        <f t="shared" si="5"/>
        <v>3.5767E-7</v>
      </c>
      <c r="D54" s="4">
        <f t="shared" si="6"/>
        <v>3.5767E-7</v>
      </c>
      <c r="E54" s="6">
        <f t="shared" si="7"/>
        <v>3.5767E-7</v>
      </c>
      <c r="F54" s="6">
        <f t="shared" si="8"/>
        <v>3.5767E-7</v>
      </c>
      <c r="G54" s="7">
        <f t="shared" si="9"/>
        <v>3.5767E-7</v>
      </c>
      <c r="H54" s="7">
        <f t="shared" si="10"/>
        <v>3.5767E-7</v>
      </c>
      <c r="I54" s="52">
        <f t="shared" si="11"/>
        <v>1</v>
      </c>
      <c r="J54" s="53">
        <f t="shared" si="12"/>
        <v>1</v>
      </c>
      <c r="K54" s="54">
        <f t="shared" si="13"/>
        <v>1</v>
      </c>
    </row>
    <row r="55" spans="1:11" x14ac:dyDescent="0.2">
      <c r="A55" s="2">
        <v>21</v>
      </c>
      <c r="B55" s="47" t="s">
        <v>29</v>
      </c>
      <c r="C55" s="4">
        <f t="shared" si="5"/>
        <v>266710</v>
      </c>
      <c r="D55" s="4">
        <f t="shared" si="6"/>
        <v>266710</v>
      </c>
      <c r="E55" s="6">
        <f t="shared" si="7"/>
        <v>266710</v>
      </c>
      <c r="F55" s="6">
        <f t="shared" si="8"/>
        <v>266710</v>
      </c>
      <c r="G55" s="7">
        <f t="shared" si="9"/>
        <v>266710</v>
      </c>
      <c r="H55" s="7">
        <f t="shared" si="10"/>
        <v>266710</v>
      </c>
      <c r="I55" s="52">
        <f t="shared" si="11"/>
        <v>1</v>
      </c>
      <c r="J55" s="53">
        <f t="shared" si="12"/>
        <v>1</v>
      </c>
      <c r="K55" s="54">
        <f t="shared" si="13"/>
        <v>1</v>
      </c>
    </row>
    <row r="56" spans="1:11" x14ac:dyDescent="0.2">
      <c r="A56" s="2">
        <v>22</v>
      </c>
      <c r="B56" s="51" t="s">
        <v>30</v>
      </c>
      <c r="C56" s="4">
        <f t="shared" si="5"/>
        <v>7.3349000000000002E-11</v>
      </c>
      <c r="D56" s="4">
        <f t="shared" si="6"/>
        <v>7.3349000000000002E-11</v>
      </c>
      <c r="E56" s="6">
        <f t="shared" si="7"/>
        <v>7.3349000000000002E-11</v>
      </c>
      <c r="F56" s="6">
        <f t="shared" si="8"/>
        <v>7.3349000000000002E-11</v>
      </c>
      <c r="G56" s="7">
        <f t="shared" si="9"/>
        <v>7.3349000000000002E-11</v>
      </c>
      <c r="H56" s="7">
        <f t="shared" si="10"/>
        <v>7.3349000000000002E-11</v>
      </c>
      <c r="I56" s="52">
        <f t="shared" si="11"/>
        <v>1</v>
      </c>
      <c r="J56" s="53">
        <f t="shared" si="12"/>
        <v>1</v>
      </c>
      <c r="K56" s="54">
        <f>H56/G56</f>
        <v>1</v>
      </c>
    </row>
  </sheetData>
  <mergeCells count="8">
    <mergeCell ref="N39:N40"/>
    <mergeCell ref="N41:N42"/>
    <mergeCell ref="N43:N44"/>
    <mergeCell ref="H5:L5"/>
    <mergeCell ref="C5:G5"/>
    <mergeCell ref="N12:S12"/>
    <mergeCell ref="N21:S21"/>
    <mergeCell ref="N37:N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1C2F-80E5-7C4A-8F73-FFBAB1946E50}">
  <dimension ref="A1"/>
  <sheetViews>
    <sheetView workbookViewId="0"/>
  </sheetViews>
  <sheetFormatPr baseColWidth="10" defaultRowHeight="16" x14ac:dyDescent="0.2"/>
  <sheetData>
    <row r="1" spans="1:1" x14ac:dyDescent="0.2">
      <c r="A1" s="58">
        <v>45146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197B-BC6A-3E4E-9365-8BA9FB8682EF}">
  <dimension ref="B3:R24"/>
  <sheetViews>
    <sheetView workbookViewId="0">
      <selection activeCell="N4" sqref="N4:N24"/>
    </sheetView>
  </sheetViews>
  <sheetFormatPr baseColWidth="10" defaultRowHeight="16" x14ac:dyDescent="0.2"/>
  <cols>
    <col min="3" max="3" width="23.1640625" bestFit="1" customWidth="1"/>
    <col min="4" max="4" width="23.83203125" bestFit="1" customWidth="1"/>
  </cols>
  <sheetData>
    <row r="3" spans="2:17" x14ac:dyDescent="0.2">
      <c r="B3">
        <v>1</v>
      </c>
      <c r="C3" t="s">
        <v>124</v>
      </c>
      <c r="D3" t="s">
        <v>125</v>
      </c>
      <c r="E3">
        <f xml:space="preserve">  8.3</f>
        <v>8.3000000000000007</v>
      </c>
      <c r="F3" s="1">
        <v>2</v>
      </c>
      <c r="G3" t="s">
        <v>126</v>
      </c>
      <c r="I3">
        <f xml:space="preserve">  0</f>
        <v>0</v>
      </c>
      <c r="J3">
        <v>0</v>
      </c>
      <c r="K3" t="s">
        <v>127</v>
      </c>
      <c r="L3" t="s">
        <v>128</v>
      </c>
      <c r="M3" s="1">
        <v>2</v>
      </c>
      <c r="N3" t="s">
        <v>129</v>
      </c>
      <c r="O3" t="s">
        <v>130</v>
      </c>
      <c r="P3" t="s">
        <v>131</v>
      </c>
      <c r="Q3" t="s">
        <v>132</v>
      </c>
    </row>
    <row r="4" spans="2:17" x14ac:dyDescent="0.2">
      <c r="C4">
        <v>2</v>
      </c>
      <c r="D4" t="s">
        <v>77</v>
      </c>
      <c r="E4" t="s">
        <v>72</v>
      </c>
      <c r="F4" s="1" t="s">
        <v>73</v>
      </c>
      <c r="G4" s="1">
        <v>5.5578E+16</v>
      </c>
      <c r="H4" t="s">
        <v>78</v>
      </c>
      <c r="I4" t="s">
        <v>79</v>
      </c>
      <c r="J4" t="s">
        <v>73</v>
      </c>
      <c r="K4">
        <v>1.5</v>
      </c>
      <c r="L4" t="s">
        <v>75</v>
      </c>
      <c r="M4" s="1" t="s">
        <v>73</v>
      </c>
      <c r="N4" s="1">
        <v>7.4708999999999998E-2</v>
      </c>
      <c r="O4" t="s">
        <v>80</v>
      </c>
      <c r="P4" t="s">
        <v>76</v>
      </c>
      <c r="Q4" t="s">
        <v>81</v>
      </c>
    </row>
    <row r="5" spans="2:17" x14ac:dyDescent="0.2">
      <c r="C5">
        <v>3</v>
      </c>
      <c r="D5" t="s">
        <v>82</v>
      </c>
      <c r="E5" t="s">
        <v>72</v>
      </c>
      <c r="F5" s="1" t="s">
        <v>73</v>
      </c>
      <c r="G5" s="1">
        <v>8.3028000000000005E-2</v>
      </c>
      <c r="I5" t="s">
        <v>74</v>
      </c>
      <c r="J5" t="s">
        <v>73</v>
      </c>
      <c r="K5">
        <v>0</v>
      </c>
      <c r="L5" t="s">
        <v>75</v>
      </c>
      <c r="M5" s="1" t="s">
        <v>73</v>
      </c>
      <c r="N5" s="1">
        <v>8.3028000000000005E-2</v>
      </c>
      <c r="P5" t="s">
        <v>76</v>
      </c>
      <c r="Q5" t="s">
        <v>83</v>
      </c>
    </row>
    <row r="6" spans="2:17" x14ac:dyDescent="0.2">
      <c r="C6">
        <v>4</v>
      </c>
      <c r="D6" t="s">
        <v>84</v>
      </c>
      <c r="E6" t="s">
        <v>72</v>
      </c>
      <c r="F6" s="1" t="s">
        <v>73</v>
      </c>
      <c r="G6" s="1">
        <v>2.7459E+16</v>
      </c>
      <c r="H6" t="s">
        <v>78</v>
      </c>
      <c r="I6" t="s">
        <v>79</v>
      </c>
      <c r="J6" t="s">
        <v>73</v>
      </c>
      <c r="K6">
        <v>1.5</v>
      </c>
      <c r="L6" t="s">
        <v>75</v>
      </c>
      <c r="M6" s="1" t="s">
        <v>73</v>
      </c>
      <c r="N6" s="1">
        <v>3.6910999999999999E-2</v>
      </c>
      <c r="O6" t="s">
        <v>80</v>
      </c>
      <c r="P6" t="s">
        <v>76</v>
      </c>
      <c r="Q6" t="s">
        <v>85</v>
      </c>
    </row>
    <row r="7" spans="2:17" x14ac:dyDescent="0.2">
      <c r="C7">
        <v>5</v>
      </c>
      <c r="D7" t="s">
        <v>86</v>
      </c>
      <c r="E7" t="s">
        <v>72</v>
      </c>
      <c r="F7" s="1" t="s">
        <v>73</v>
      </c>
      <c r="G7" s="1">
        <v>7862800000000</v>
      </c>
      <c r="I7" t="s">
        <v>74</v>
      </c>
      <c r="J7" t="s">
        <v>73</v>
      </c>
      <c r="K7">
        <v>0.53</v>
      </c>
      <c r="L7" t="s">
        <v>75</v>
      </c>
      <c r="M7" s="1" t="s">
        <v>73</v>
      </c>
      <c r="N7" s="1">
        <v>3810400</v>
      </c>
      <c r="P7" t="s">
        <v>76</v>
      </c>
      <c r="Q7" t="s">
        <v>87</v>
      </c>
    </row>
    <row r="8" spans="2:17" x14ac:dyDescent="0.2">
      <c r="C8">
        <v>6</v>
      </c>
      <c r="D8" t="s">
        <v>88</v>
      </c>
      <c r="E8" t="s">
        <v>72</v>
      </c>
      <c r="F8" s="1" t="s">
        <v>73</v>
      </c>
      <c r="G8" s="1">
        <v>5810800000000</v>
      </c>
      <c r="H8" t="s">
        <v>78</v>
      </c>
      <c r="I8" t="s">
        <v>79</v>
      </c>
      <c r="J8" t="s">
        <v>73</v>
      </c>
      <c r="K8">
        <v>0.37</v>
      </c>
      <c r="L8" t="s">
        <v>75</v>
      </c>
      <c r="M8" s="1" t="s">
        <v>73</v>
      </c>
      <c r="N8" s="1">
        <v>246420000</v>
      </c>
      <c r="O8" t="s">
        <v>80</v>
      </c>
      <c r="P8" t="s">
        <v>76</v>
      </c>
      <c r="Q8" t="s">
        <v>89</v>
      </c>
    </row>
    <row r="9" spans="2:17" x14ac:dyDescent="0.2">
      <c r="C9">
        <v>7</v>
      </c>
      <c r="D9" t="s">
        <v>90</v>
      </c>
      <c r="E9" t="s">
        <v>72</v>
      </c>
      <c r="F9" s="1" t="s">
        <v>73</v>
      </c>
      <c r="G9" s="1">
        <v>5395900000000</v>
      </c>
      <c r="I9" t="s">
        <v>74</v>
      </c>
      <c r="J9" t="s">
        <v>73</v>
      </c>
      <c r="K9">
        <v>0.26</v>
      </c>
      <c r="L9" t="s">
        <v>75</v>
      </c>
      <c r="M9" s="1" t="s">
        <v>73</v>
      </c>
      <c r="N9" s="1">
        <v>4308600000</v>
      </c>
      <c r="P9" t="s">
        <v>76</v>
      </c>
      <c r="Q9" t="s">
        <v>91</v>
      </c>
    </row>
    <row r="10" spans="2:17" x14ac:dyDescent="0.2">
      <c r="C10">
        <v>8</v>
      </c>
      <c r="D10" t="s">
        <v>92</v>
      </c>
      <c r="E10" t="s">
        <v>72</v>
      </c>
      <c r="F10" s="1" t="s">
        <v>73</v>
      </c>
      <c r="G10" s="1">
        <v>2665500000000</v>
      </c>
      <c r="H10" t="s">
        <v>78</v>
      </c>
      <c r="I10" t="s">
        <v>79</v>
      </c>
      <c r="J10" t="s">
        <v>73</v>
      </c>
      <c r="K10">
        <v>0.26</v>
      </c>
      <c r="L10" t="s">
        <v>75</v>
      </c>
      <c r="M10" s="1" t="s">
        <v>73</v>
      </c>
      <c r="N10" s="1">
        <v>2128400000</v>
      </c>
      <c r="O10" t="s">
        <v>80</v>
      </c>
      <c r="P10" t="s">
        <v>76</v>
      </c>
      <c r="Q10" t="s">
        <v>93</v>
      </c>
    </row>
    <row r="11" spans="2:17" x14ac:dyDescent="0.2">
      <c r="C11">
        <v>9</v>
      </c>
      <c r="D11" t="s">
        <v>94</v>
      </c>
      <c r="E11" t="s">
        <v>72</v>
      </c>
      <c r="F11" s="1" t="s">
        <v>73</v>
      </c>
      <c r="G11" s="1">
        <v>31161000000000</v>
      </c>
      <c r="I11" t="s">
        <v>74</v>
      </c>
      <c r="J11" t="s">
        <v>73</v>
      </c>
      <c r="K11">
        <v>1.1399999999999999</v>
      </c>
      <c r="L11" t="s">
        <v>75</v>
      </c>
      <c r="M11" s="1" t="s">
        <v>73</v>
      </c>
      <c r="N11" s="1">
        <v>0.93500000000000005</v>
      </c>
      <c r="P11" t="s">
        <v>76</v>
      </c>
      <c r="Q11" t="s">
        <v>95</v>
      </c>
    </row>
    <row r="12" spans="2:17" x14ac:dyDescent="0.2">
      <c r="C12">
        <v>10</v>
      </c>
      <c r="D12" t="s">
        <v>96</v>
      </c>
      <c r="E12" t="s">
        <v>72</v>
      </c>
      <c r="F12" s="1" t="s">
        <v>73</v>
      </c>
      <c r="G12" s="1">
        <v>0</v>
      </c>
      <c r="H12" t="s">
        <v>78</v>
      </c>
      <c r="I12" t="s">
        <v>79</v>
      </c>
      <c r="J12" t="s">
        <v>73</v>
      </c>
      <c r="K12">
        <v>1.72</v>
      </c>
      <c r="L12" t="s">
        <v>75</v>
      </c>
      <c r="M12" s="1" t="s">
        <v>73</v>
      </c>
      <c r="N12" s="1">
        <v>0</v>
      </c>
      <c r="O12" t="s">
        <v>80</v>
      </c>
      <c r="P12" t="s">
        <v>76</v>
      </c>
      <c r="Q12" t="s">
        <v>97</v>
      </c>
    </row>
    <row r="13" spans="2:17" x14ac:dyDescent="0.2">
      <c r="C13">
        <v>11</v>
      </c>
      <c r="D13" t="s">
        <v>98</v>
      </c>
      <c r="E13" t="s">
        <v>72</v>
      </c>
      <c r="F13" s="1" t="s">
        <v>73</v>
      </c>
      <c r="G13" s="1">
        <v>11375000000000</v>
      </c>
      <c r="I13" t="s">
        <v>74</v>
      </c>
      <c r="J13" t="s">
        <v>73</v>
      </c>
      <c r="K13">
        <v>1.08</v>
      </c>
      <c r="L13" t="s">
        <v>75</v>
      </c>
      <c r="M13" s="1" t="s">
        <v>73</v>
      </c>
      <c r="N13" s="1">
        <v>1.3454999999999999</v>
      </c>
      <c r="P13" t="s">
        <v>76</v>
      </c>
      <c r="Q13" t="s">
        <v>99</v>
      </c>
    </row>
    <row r="14" spans="2:17" x14ac:dyDescent="0.2">
      <c r="C14">
        <v>12</v>
      </c>
      <c r="D14" t="s">
        <v>100</v>
      </c>
      <c r="E14" t="s">
        <v>72</v>
      </c>
      <c r="F14" s="1" t="s">
        <v>73</v>
      </c>
      <c r="G14" s="1">
        <v>0</v>
      </c>
      <c r="H14" t="s">
        <v>78</v>
      </c>
      <c r="I14" t="s">
        <v>79</v>
      </c>
      <c r="J14" t="s">
        <v>73</v>
      </c>
      <c r="K14">
        <v>1.67</v>
      </c>
      <c r="L14" t="s">
        <v>75</v>
      </c>
      <c r="M14" s="1" t="s">
        <v>73</v>
      </c>
      <c r="N14" s="1">
        <v>0</v>
      </c>
      <c r="O14" t="s">
        <v>80</v>
      </c>
      <c r="P14" t="s">
        <v>76</v>
      </c>
      <c r="Q14" t="s">
        <v>101</v>
      </c>
    </row>
    <row r="15" spans="2:17" x14ac:dyDescent="0.2">
      <c r="C15">
        <v>13</v>
      </c>
      <c r="D15" t="s">
        <v>102</v>
      </c>
      <c r="E15" t="s">
        <v>72</v>
      </c>
      <c r="F15" s="1" t="s">
        <v>73</v>
      </c>
      <c r="G15" s="1">
        <v>776.81</v>
      </c>
      <c r="I15" t="s">
        <v>74</v>
      </c>
      <c r="J15" t="s">
        <v>73</v>
      </c>
      <c r="K15">
        <v>0</v>
      </c>
      <c r="L15" t="s">
        <v>75</v>
      </c>
      <c r="M15" s="1" t="s">
        <v>73</v>
      </c>
      <c r="N15" s="1">
        <v>776.81</v>
      </c>
      <c r="P15" t="s">
        <v>76</v>
      </c>
      <c r="Q15" t="s">
        <v>103</v>
      </c>
    </row>
    <row r="16" spans="2:17" x14ac:dyDescent="0.2">
      <c r="C16">
        <v>14</v>
      </c>
      <c r="D16" t="s">
        <v>104</v>
      </c>
      <c r="E16" t="s">
        <v>72</v>
      </c>
      <c r="F16" s="1" t="s">
        <v>73</v>
      </c>
      <c r="G16" s="1">
        <v>1.2998E+16</v>
      </c>
      <c r="H16" t="s">
        <v>78</v>
      </c>
      <c r="I16" t="s">
        <v>79</v>
      </c>
      <c r="J16" t="s">
        <v>73</v>
      </c>
      <c r="K16">
        <v>0.97</v>
      </c>
      <c r="L16" t="s">
        <v>75</v>
      </c>
      <c r="M16" s="1" t="s">
        <v>73</v>
      </c>
      <c r="N16" s="1">
        <v>34885</v>
      </c>
      <c r="O16" t="s">
        <v>80</v>
      </c>
      <c r="P16" t="s">
        <v>76</v>
      </c>
      <c r="Q16" t="s">
        <v>105</v>
      </c>
    </row>
    <row r="17" spans="3:18" x14ac:dyDescent="0.2">
      <c r="C17">
        <v>15</v>
      </c>
      <c r="D17" t="s">
        <v>106</v>
      </c>
      <c r="E17" t="s">
        <v>72</v>
      </c>
      <c r="F17" s="1" t="s">
        <v>73</v>
      </c>
      <c r="G17" s="1">
        <v>776.81</v>
      </c>
      <c r="I17" t="s">
        <v>74</v>
      </c>
      <c r="J17" t="s">
        <v>73</v>
      </c>
      <c r="K17">
        <v>0</v>
      </c>
      <c r="L17" t="s">
        <v>75</v>
      </c>
      <c r="M17" s="1" t="s">
        <v>73</v>
      </c>
      <c r="N17" s="1">
        <v>776.81</v>
      </c>
      <c r="P17" t="s">
        <v>76</v>
      </c>
      <c r="Q17" t="s">
        <v>107</v>
      </c>
    </row>
    <row r="18" spans="3:18" x14ac:dyDescent="0.2">
      <c r="C18">
        <v>16</v>
      </c>
      <c r="D18" t="s">
        <v>108</v>
      </c>
      <c r="E18" t="s">
        <v>72</v>
      </c>
      <c r="F18" s="1" t="s">
        <v>73</v>
      </c>
      <c r="G18" s="1">
        <v>1.405E+16</v>
      </c>
      <c r="H18" t="s">
        <v>78</v>
      </c>
      <c r="I18" t="s">
        <v>79</v>
      </c>
      <c r="J18" t="s">
        <v>73</v>
      </c>
      <c r="K18">
        <v>0.83</v>
      </c>
      <c r="L18" t="s">
        <v>75</v>
      </c>
      <c r="M18" s="1" t="s">
        <v>73</v>
      </c>
      <c r="N18" s="1">
        <v>2047300</v>
      </c>
      <c r="O18" t="s">
        <v>80</v>
      </c>
      <c r="P18" t="s">
        <v>76</v>
      </c>
      <c r="Q18" t="s">
        <v>109</v>
      </c>
    </row>
    <row r="19" spans="3:18" x14ac:dyDescent="0.2">
      <c r="C19">
        <v>17</v>
      </c>
      <c r="D19" t="s">
        <v>110</v>
      </c>
      <c r="E19" t="s">
        <v>72</v>
      </c>
      <c r="F19" s="1" t="s">
        <v>73</v>
      </c>
      <c r="G19" s="1">
        <v>2026500000000</v>
      </c>
      <c r="I19" t="s">
        <v>74</v>
      </c>
      <c r="J19" t="s">
        <v>73</v>
      </c>
      <c r="K19">
        <v>0.1</v>
      </c>
      <c r="L19" t="s">
        <v>75</v>
      </c>
      <c r="M19" s="1" t="s">
        <v>73</v>
      </c>
      <c r="N19" s="1">
        <v>130410000000</v>
      </c>
      <c r="P19" t="s">
        <v>76</v>
      </c>
      <c r="Q19" t="s">
        <v>111</v>
      </c>
    </row>
    <row r="20" spans="3:18" x14ac:dyDescent="0.2">
      <c r="C20">
        <v>18</v>
      </c>
      <c r="D20" t="s">
        <v>112</v>
      </c>
      <c r="E20" t="s">
        <v>72</v>
      </c>
      <c r="F20" s="1" t="s">
        <v>73</v>
      </c>
      <c r="G20" s="1">
        <v>2190600000000</v>
      </c>
      <c r="H20" t="s">
        <v>78</v>
      </c>
      <c r="I20" t="s">
        <v>79</v>
      </c>
      <c r="J20" t="s">
        <v>73</v>
      </c>
      <c r="K20">
        <v>0.25</v>
      </c>
      <c r="L20" t="s">
        <v>75</v>
      </c>
      <c r="M20" s="1" t="s">
        <v>73</v>
      </c>
      <c r="N20" s="1">
        <v>2596600000</v>
      </c>
      <c r="O20" t="s">
        <v>80</v>
      </c>
      <c r="P20" t="s">
        <v>76</v>
      </c>
      <c r="Q20" t="s">
        <v>113</v>
      </c>
    </row>
    <row r="21" spans="3:18" x14ac:dyDescent="0.2">
      <c r="C21">
        <v>19</v>
      </c>
      <c r="D21" t="s">
        <v>114</v>
      </c>
      <c r="E21" t="s">
        <v>72</v>
      </c>
      <c r="F21" s="1" t="s">
        <v>73</v>
      </c>
      <c r="G21" s="1">
        <v>13694000000000</v>
      </c>
      <c r="I21" t="s">
        <v>74</v>
      </c>
      <c r="J21" t="s">
        <v>73</v>
      </c>
      <c r="K21">
        <v>0.79</v>
      </c>
      <c r="L21" t="s">
        <v>75</v>
      </c>
      <c r="M21" s="1" t="s">
        <v>73</v>
      </c>
      <c r="N21" s="1">
        <v>5298.8</v>
      </c>
      <c r="P21" t="s">
        <v>76</v>
      </c>
      <c r="Q21" t="s">
        <v>115</v>
      </c>
      <c r="R21" t="e" cm="1">
        <f t="array" ref="R21">+  O*(hcp)</f>
        <v>#NAME?</v>
      </c>
    </row>
    <row r="22" spans="3:18" x14ac:dyDescent="0.2">
      <c r="C22">
        <v>20</v>
      </c>
      <c r="D22" t="s">
        <v>116</v>
      </c>
      <c r="E22" t="s">
        <v>72</v>
      </c>
      <c r="F22" s="1" t="s">
        <v>73</v>
      </c>
      <c r="G22" s="1">
        <v>36314000000000</v>
      </c>
      <c r="H22" t="s">
        <v>78</v>
      </c>
      <c r="I22" t="s">
        <v>79</v>
      </c>
      <c r="J22" t="s">
        <v>73</v>
      </c>
      <c r="K22">
        <v>1.68</v>
      </c>
      <c r="L22" t="s">
        <v>75</v>
      </c>
      <c r="M22" s="1" t="s">
        <v>73</v>
      </c>
      <c r="N22" s="1">
        <v>3.5767E-7</v>
      </c>
      <c r="O22" t="s">
        <v>80</v>
      </c>
      <c r="P22" t="s">
        <v>76</v>
      </c>
      <c r="Q22" t="s">
        <v>117</v>
      </c>
      <c r="R22" t="s">
        <v>118</v>
      </c>
    </row>
    <row r="23" spans="3:18" x14ac:dyDescent="0.2">
      <c r="C23">
        <v>21</v>
      </c>
      <c r="D23" t="s">
        <v>119</v>
      </c>
      <c r="E23" t="s">
        <v>72</v>
      </c>
      <c r="F23" s="1" t="s">
        <v>73</v>
      </c>
      <c r="G23" s="1">
        <v>14804000000000</v>
      </c>
      <c r="I23" t="s">
        <v>74</v>
      </c>
      <c r="J23" t="s">
        <v>73</v>
      </c>
      <c r="K23">
        <v>0.65</v>
      </c>
      <c r="L23" t="s">
        <v>75</v>
      </c>
      <c r="M23" s="1" t="s">
        <v>73</v>
      </c>
      <c r="N23" s="1">
        <v>266710</v>
      </c>
      <c r="P23" t="s">
        <v>76</v>
      </c>
      <c r="Q23" t="s">
        <v>120</v>
      </c>
      <c r="R23" t="e" cm="1">
        <f t="array" ref="R23">+  O*(fcc)</f>
        <v>#NAME?</v>
      </c>
    </row>
    <row r="24" spans="3:18" x14ac:dyDescent="0.2">
      <c r="C24">
        <v>22</v>
      </c>
      <c r="D24" t="s">
        <v>121</v>
      </c>
      <c r="E24" t="s">
        <v>72</v>
      </c>
      <c r="F24" s="1" t="s">
        <v>73</v>
      </c>
      <c r="G24" s="1">
        <v>66494000000000</v>
      </c>
      <c r="H24" t="s">
        <v>78</v>
      </c>
      <c r="I24" t="s">
        <v>79</v>
      </c>
      <c r="J24" t="s">
        <v>73</v>
      </c>
      <c r="K24">
        <v>2.0099999999999998</v>
      </c>
      <c r="L24" t="s">
        <v>75</v>
      </c>
      <c r="M24" s="1" t="s">
        <v>73</v>
      </c>
      <c r="N24" s="1">
        <v>7.3349000000000002E-11</v>
      </c>
      <c r="O24" t="s">
        <v>80</v>
      </c>
      <c r="P24" t="s">
        <v>76</v>
      </c>
      <c r="Q24" t="s">
        <v>122</v>
      </c>
      <c r="R2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5FD9-B326-484E-A3A2-077E170438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3079-2D35-D844-A7C4-52012AE66277}">
  <dimension ref="A1"/>
  <sheetViews>
    <sheetView workbookViewId="0">
      <selection activeCell="J40" sqref="J40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2328-77A6-BE4A-A4F6-5B4449406FB9}">
  <dimension ref="A4:K59"/>
  <sheetViews>
    <sheetView workbookViewId="0">
      <selection activeCell="H24" sqref="H24"/>
    </sheetView>
  </sheetViews>
  <sheetFormatPr baseColWidth="10" defaultRowHeight="16" x14ac:dyDescent="0.2"/>
  <cols>
    <col min="1" max="1" width="10.33203125" bestFit="1" customWidth="1"/>
    <col min="2" max="2" width="26.1640625" bestFit="1" customWidth="1"/>
    <col min="4" max="4" width="15" customWidth="1"/>
    <col min="6" max="6" width="26.33203125" bestFit="1" customWidth="1"/>
    <col min="7" max="7" width="27.6640625" bestFit="1" customWidth="1"/>
    <col min="8" max="8" width="17.83203125" bestFit="1" customWidth="1"/>
    <col min="9" max="9" width="18.33203125" bestFit="1" customWidth="1"/>
    <col min="10" max="10" width="17.83203125" bestFit="1" customWidth="1"/>
    <col min="11" max="11" width="25.33203125" bestFit="1" customWidth="1"/>
    <col min="12" max="12" width="22.5" bestFit="1" customWidth="1"/>
  </cols>
  <sheetData>
    <row r="4" spans="1:11" x14ac:dyDescent="0.2">
      <c r="A4" s="12" t="s">
        <v>32</v>
      </c>
      <c r="B4" s="13">
        <v>1E-4</v>
      </c>
    </row>
    <row r="5" spans="1:11" x14ac:dyDescent="0.2">
      <c r="A5" s="10"/>
      <c r="B5" s="11" t="s">
        <v>35</v>
      </c>
      <c r="E5" s="25"/>
      <c r="F5" s="68" t="s">
        <v>71</v>
      </c>
      <c r="G5" s="69"/>
      <c r="H5" s="31"/>
      <c r="I5" s="39" t="s">
        <v>68</v>
      </c>
      <c r="J5" s="39" t="s">
        <v>7</v>
      </c>
    </row>
    <row r="6" spans="1:11" x14ac:dyDescent="0.2">
      <c r="A6" s="2"/>
      <c r="B6" s="3"/>
      <c r="C6" s="14" t="s">
        <v>34</v>
      </c>
      <c r="D6" s="15" t="s">
        <v>70</v>
      </c>
      <c r="E6" s="3" t="s">
        <v>60</v>
      </c>
      <c r="F6" s="35" t="s">
        <v>56</v>
      </c>
      <c r="G6" s="37" t="s">
        <v>59</v>
      </c>
      <c r="H6" s="2"/>
      <c r="I6" s="2"/>
      <c r="J6" s="2"/>
    </row>
    <row r="7" spans="1:11" x14ac:dyDescent="0.2">
      <c r="A7" s="33">
        <v>1</v>
      </c>
      <c r="B7" s="34" t="s">
        <v>9</v>
      </c>
      <c r="C7" s="4">
        <v>8.3028000000000005E-2</v>
      </c>
      <c r="D7" s="6">
        <f>C7/B4</f>
        <v>830.28</v>
      </c>
      <c r="E7" s="25"/>
      <c r="F7" s="36">
        <f>(C7+C9)/2</f>
        <v>8.3028000000000005E-2</v>
      </c>
      <c r="G7" s="38">
        <f>(D7+D9)/2</f>
        <v>830.28</v>
      </c>
      <c r="H7" s="33" t="s">
        <v>60</v>
      </c>
      <c r="I7" s="40">
        <f>G7</f>
        <v>830.28</v>
      </c>
      <c r="J7" s="40">
        <f>G7</f>
        <v>830.28</v>
      </c>
    </row>
    <row r="8" spans="1:11" x14ac:dyDescent="0.2">
      <c r="A8" s="2">
        <v>2</v>
      </c>
      <c r="B8" s="3" t="s">
        <v>10</v>
      </c>
      <c r="C8" s="4">
        <v>7.4708999999999998E-2</v>
      </c>
      <c r="D8" s="6">
        <v>7.4708999999999998E-2</v>
      </c>
      <c r="E8" s="25"/>
      <c r="F8" s="35"/>
      <c r="G8" s="37"/>
      <c r="H8" s="33" t="s">
        <v>62</v>
      </c>
      <c r="I8" s="40">
        <f>(C8+C10)/2</f>
        <v>5.5809999999999998E-2</v>
      </c>
      <c r="J8" s="40">
        <f>(D8+D10)/2</f>
        <v>5.5809999999999998E-2</v>
      </c>
    </row>
    <row r="9" spans="1:11" x14ac:dyDescent="0.2">
      <c r="A9" s="33">
        <v>3</v>
      </c>
      <c r="B9" s="34" t="s">
        <v>11</v>
      </c>
      <c r="C9" s="4">
        <v>8.3028000000000005E-2</v>
      </c>
      <c r="D9" s="6">
        <f>C9/B4</f>
        <v>830.28</v>
      </c>
      <c r="E9" s="25"/>
      <c r="F9" s="35"/>
      <c r="G9" s="37"/>
      <c r="H9" s="2"/>
      <c r="I9" s="2"/>
      <c r="J9" s="2"/>
    </row>
    <row r="10" spans="1:11" x14ac:dyDescent="0.2">
      <c r="A10" s="2">
        <v>4</v>
      </c>
      <c r="B10" s="3" t="s">
        <v>12</v>
      </c>
      <c r="C10" s="4">
        <v>3.6910999999999999E-2</v>
      </c>
      <c r="D10" s="6">
        <v>3.6910999999999999E-2</v>
      </c>
      <c r="E10" s="3" t="s">
        <v>61</v>
      </c>
      <c r="F10" s="35" t="s">
        <v>57</v>
      </c>
      <c r="G10" s="37" t="s">
        <v>58</v>
      </c>
      <c r="H10" s="2"/>
      <c r="I10" s="2"/>
      <c r="J10" s="2"/>
    </row>
    <row r="11" spans="1:11" x14ac:dyDescent="0.2">
      <c r="A11" s="2">
        <v>5</v>
      </c>
      <c r="B11" s="3" t="s">
        <v>13</v>
      </c>
      <c r="C11" s="4">
        <v>3810400</v>
      </c>
      <c r="D11" s="6">
        <v>3810400</v>
      </c>
      <c r="E11" s="25"/>
      <c r="F11" s="36">
        <f>(C19+C21)/2</f>
        <v>776.81</v>
      </c>
      <c r="G11" s="38">
        <f>(D19+D21)/2</f>
        <v>7768099.9999999991</v>
      </c>
      <c r="H11" s="33" t="s">
        <v>61</v>
      </c>
      <c r="I11" s="40">
        <f>G11</f>
        <v>7768099.9999999991</v>
      </c>
      <c r="J11" s="40">
        <f>G11</f>
        <v>7768099.9999999991</v>
      </c>
    </row>
    <row r="12" spans="1:11" x14ac:dyDescent="0.2">
      <c r="A12" s="2">
        <v>6</v>
      </c>
      <c r="B12" s="3" t="s">
        <v>14</v>
      </c>
      <c r="C12" s="4">
        <v>246420000</v>
      </c>
      <c r="D12" s="6">
        <v>246420000</v>
      </c>
      <c r="H12" s="33" t="s">
        <v>63</v>
      </c>
      <c r="I12" s="40">
        <f>(C20+C22)/2</f>
        <v>4546540000</v>
      </c>
      <c r="J12" s="40">
        <f>(D20+D22)/2</f>
        <v>4546540000</v>
      </c>
    </row>
    <row r="13" spans="1:11" x14ac:dyDescent="0.2">
      <c r="A13" s="2">
        <v>7</v>
      </c>
      <c r="B13" s="3" t="s">
        <v>15</v>
      </c>
      <c r="C13" s="4">
        <v>4308600000</v>
      </c>
      <c r="D13" s="6">
        <v>4308600000</v>
      </c>
      <c r="H13" s="2"/>
      <c r="I13" s="2"/>
      <c r="J13" s="2"/>
    </row>
    <row r="14" spans="1:11" x14ac:dyDescent="0.2">
      <c r="A14" s="2">
        <v>8</v>
      </c>
      <c r="B14" s="3" t="s">
        <v>16</v>
      </c>
      <c r="C14" s="4">
        <v>2128400000</v>
      </c>
      <c r="D14" s="6">
        <v>2128400000</v>
      </c>
      <c r="H14" s="33" t="s">
        <v>64</v>
      </c>
      <c r="I14" s="40">
        <f>(C25+C27)/2</f>
        <v>136004.4</v>
      </c>
      <c r="J14" s="40">
        <f>(D25++D27)/2</f>
        <v>136004.4</v>
      </c>
    </row>
    <row r="15" spans="1:11" x14ac:dyDescent="0.2">
      <c r="A15" s="2">
        <v>9</v>
      </c>
      <c r="B15" s="3" t="s">
        <v>17</v>
      </c>
      <c r="C15" s="4">
        <v>0.93500000000000005</v>
      </c>
      <c r="D15" s="6">
        <v>0.93500000000000005</v>
      </c>
      <c r="H15" s="33" t="s">
        <v>65</v>
      </c>
      <c r="I15" s="40">
        <f>(C26+C28)/2</f>
        <v>4.6124382000000001E-11</v>
      </c>
      <c r="J15" s="40">
        <f>(D54+D56)/2</f>
        <v>1.788716745E-7</v>
      </c>
      <c r="K15" s="32" t="s">
        <v>69</v>
      </c>
    </row>
    <row r="16" spans="1:11" x14ac:dyDescent="0.2">
      <c r="A16" s="2">
        <v>10</v>
      </c>
      <c r="B16" s="3" t="s">
        <v>18</v>
      </c>
      <c r="C16" s="4">
        <v>0</v>
      </c>
      <c r="D16" s="6">
        <v>0</v>
      </c>
      <c r="H16" s="2"/>
      <c r="I16" s="2"/>
      <c r="J16" s="2"/>
    </row>
    <row r="17" spans="1:10" x14ac:dyDescent="0.2">
      <c r="A17" s="2">
        <v>11</v>
      </c>
      <c r="B17" s="3" t="s">
        <v>19</v>
      </c>
      <c r="C17" s="4">
        <v>1.3454999999999999</v>
      </c>
      <c r="D17" s="6">
        <v>1.3454999999999999</v>
      </c>
      <c r="H17" s="33" t="s">
        <v>66</v>
      </c>
      <c r="I17" s="40">
        <f>(C15+C17)/2</f>
        <v>1.14025</v>
      </c>
      <c r="J17" s="40">
        <f>(D15+D17)/2</f>
        <v>1.14025</v>
      </c>
    </row>
    <row r="18" spans="1:10" x14ac:dyDescent="0.2">
      <c r="A18" s="2">
        <v>12</v>
      </c>
      <c r="B18" s="3" t="s">
        <v>20</v>
      </c>
      <c r="C18" s="4">
        <v>0</v>
      </c>
      <c r="D18" s="6">
        <v>0</v>
      </c>
      <c r="H18" s="33" t="s">
        <v>67</v>
      </c>
      <c r="I18" s="40">
        <f>(C16+C18)</f>
        <v>0</v>
      </c>
      <c r="J18" s="40">
        <f>(D16+D18)</f>
        <v>0</v>
      </c>
    </row>
    <row r="19" spans="1:10" x14ac:dyDescent="0.2">
      <c r="A19" s="33">
        <v>13</v>
      </c>
      <c r="B19" s="34" t="s">
        <v>21</v>
      </c>
      <c r="C19" s="4">
        <v>776.81</v>
      </c>
      <c r="D19" s="6">
        <f>C19/B4</f>
        <v>7768099.9999999991</v>
      </c>
    </row>
    <row r="20" spans="1:10" x14ac:dyDescent="0.2">
      <c r="A20" s="2">
        <v>14</v>
      </c>
      <c r="B20" s="3" t="s">
        <v>22</v>
      </c>
      <c r="C20" s="4">
        <v>135280000</v>
      </c>
      <c r="D20" s="6">
        <v>135280000</v>
      </c>
    </row>
    <row r="21" spans="1:10" x14ac:dyDescent="0.2">
      <c r="A21" s="33">
        <v>15</v>
      </c>
      <c r="B21" s="34" t="s">
        <v>23</v>
      </c>
      <c r="C21" s="4">
        <v>776.81</v>
      </c>
      <c r="D21" s="6">
        <f>C21/B4</f>
        <v>7768099.9999999991</v>
      </c>
    </row>
    <row r="22" spans="1:10" x14ac:dyDescent="0.2">
      <c r="A22" s="2">
        <v>16</v>
      </c>
      <c r="B22" s="3" t="s">
        <v>24</v>
      </c>
      <c r="C22" s="4">
        <v>8957800000</v>
      </c>
      <c r="D22" s="6">
        <v>8957800000</v>
      </c>
    </row>
    <row r="23" spans="1:10" x14ac:dyDescent="0.2">
      <c r="A23" s="2">
        <v>17</v>
      </c>
      <c r="B23" s="3" t="s">
        <v>25</v>
      </c>
      <c r="C23" s="4">
        <v>130410000000</v>
      </c>
      <c r="D23" s="6">
        <v>130410000000</v>
      </c>
    </row>
    <row r="24" spans="1:10" x14ac:dyDescent="0.2">
      <c r="A24" s="2">
        <v>18</v>
      </c>
      <c r="B24" s="3" t="s">
        <v>26</v>
      </c>
      <c r="C24" s="4">
        <v>2301300000</v>
      </c>
      <c r="D24" s="6">
        <v>2301300000</v>
      </c>
    </row>
    <row r="25" spans="1:10" x14ac:dyDescent="0.2">
      <c r="A25" s="2">
        <v>19</v>
      </c>
      <c r="B25" s="3" t="s">
        <v>27</v>
      </c>
      <c r="C25" s="4">
        <v>5298.8</v>
      </c>
      <c r="D25" s="6">
        <v>5298.8</v>
      </c>
    </row>
    <row r="26" spans="1:10" x14ac:dyDescent="0.2">
      <c r="A26" s="2">
        <v>20</v>
      </c>
      <c r="B26" s="3" t="s">
        <v>28</v>
      </c>
      <c r="C26" s="4">
        <v>9.2232000000000005E-11</v>
      </c>
      <c r="D26" s="6">
        <v>9.2232000000000005E-11</v>
      </c>
    </row>
    <row r="27" spans="1:10" x14ac:dyDescent="0.2">
      <c r="A27" s="2">
        <v>21</v>
      </c>
      <c r="B27" s="3" t="s">
        <v>29</v>
      </c>
      <c r="C27" s="4">
        <v>266710</v>
      </c>
      <c r="D27" s="6">
        <v>266710</v>
      </c>
    </row>
    <row r="28" spans="1:10" x14ac:dyDescent="0.2">
      <c r="A28" s="2">
        <v>22</v>
      </c>
      <c r="B28" s="3" t="s">
        <v>30</v>
      </c>
      <c r="C28" s="4">
        <v>1.6763999999999999E-14</v>
      </c>
      <c r="D28" s="6">
        <v>1.6763999999999999E-14</v>
      </c>
    </row>
    <row r="30" spans="1:10" x14ac:dyDescent="0.2">
      <c r="B30" s="3" t="s">
        <v>53</v>
      </c>
    </row>
    <row r="32" spans="1:10" x14ac:dyDescent="0.2">
      <c r="A32" s="12" t="s">
        <v>32</v>
      </c>
      <c r="B32" s="13">
        <v>1E-4</v>
      </c>
    </row>
    <row r="33" spans="1:11" x14ac:dyDescent="0.2">
      <c r="A33" s="10"/>
      <c r="B33" s="11" t="s">
        <v>35</v>
      </c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2">
      <c r="A34" s="2"/>
      <c r="B34" s="3"/>
      <c r="C34" s="14" t="s">
        <v>34</v>
      </c>
      <c r="D34" s="14" t="s">
        <v>38</v>
      </c>
      <c r="E34" s="15" t="s">
        <v>31</v>
      </c>
      <c r="F34" s="15" t="s">
        <v>41</v>
      </c>
      <c r="G34" s="16" t="s">
        <v>33</v>
      </c>
      <c r="H34" s="16" t="s">
        <v>42</v>
      </c>
      <c r="I34" s="19" t="s">
        <v>39</v>
      </c>
      <c r="J34" s="17" t="s">
        <v>40</v>
      </c>
      <c r="K34" s="16" t="s">
        <v>40</v>
      </c>
    </row>
    <row r="35" spans="1:11" x14ac:dyDescent="0.2">
      <c r="A35" s="2">
        <v>1</v>
      </c>
      <c r="B35" s="3" t="s">
        <v>9</v>
      </c>
      <c r="C35" s="4">
        <v>8.3028000000000005E-2</v>
      </c>
      <c r="D35" s="4">
        <v>8.3028000000000005E-2</v>
      </c>
      <c r="E35" s="6">
        <v>8.3028000000000005E-2</v>
      </c>
      <c r="F35" s="6">
        <v>8.3028000000000005E-2</v>
      </c>
      <c r="G35" s="7">
        <v>8.3028000000000005E-2</v>
      </c>
      <c r="H35" s="7">
        <v>8.3028000000000005E-2</v>
      </c>
      <c r="I35" s="20">
        <f>D35/C35</f>
        <v>1</v>
      </c>
      <c r="J35" s="5">
        <f>F35/E35</f>
        <v>1</v>
      </c>
      <c r="K35" s="8">
        <f>H35/G35</f>
        <v>1</v>
      </c>
    </row>
    <row r="36" spans="1:11" x14ac:dyDescent="0.2">
      <c r="A36" s="2">
        <v>2</v>
      </c>
      <c r="B36" s="3" t="s">
        <v>10</v>
      </c>
      <c r="C36" s="4">
        <v>7.4708999999999998E-2</v>
      </c>
      <c r="D36" s="4">
        <v>7.4708999999999998E-2</v>
      </c>
      <c r="E36" s="6">
        <v>7.4708999999999998E-2</v>
      </c>
      <c r="F36" s="6">
        <v>7.4708999999999998E-2</v>
      </c>
      <c r="G36" s="7">
        <v>7.4708999999999998E-2</v>
      </c>
      <c r="H36" s="7">
        <v>7.4708999999999998E-2</v>
      </c>
      <c r="I36" s="20">
        <f t="shared" ref="I36:I56" si="0">D36/C36</f>
        <v>1</v>
      </c>
      <c r="J36" s="5">
        <f t="shared" ref="J36:J56" si="1">F36/E36</f>
        <v>1</v>
      </c>
      <c r="K36" s="8">
        <f t="shared" ref="K36:K56" si="2">H36/G36</f>
        <v>1</v>
      </c>
    </row>
    <row r="37" spans="1:11" x14ac:dyDescent="0.2">
      <c r="A37" s="2">
        <v>3</v>
      </c>
      <c r="B37" s="3" t="s">
        <v>11</v>
      </c>
      <c r="C37" s="4">
        <v>8.3028000000000005E-2</v>
      </c>
      <c r="D37" s="4">
        <v>8.3028000000000005E-2</v>
      </c>
      <c r="E37" s="6">
        <v>8.3028000000000005E-2</v>
      </c>
      <c r="F37" s="6">
        <v>8.3028000000000005E-2</v>
      </c>
      <c r="G37" s="7">
        <v>8.3028000000000005E-2</v>
      </c>
      <c r="H37" s="7">
        <v>8.3028000000000005E-2</v>
      </c>
      <c r="I37" s="20">
        <f t="shared" si="0"/>
        <v>1</v>
      </c>
      <c r="J37" s="5">
        <f t="shared" si="1"/>
        <v>1</v>
      </c>
      <c r="K37" s="8">
        <f t="shared" si="2"/>
        <v>1</v>
      </c>
    </row>
    <row r="38" spans="1:11" x14ac:dyDescent="0.2">
      <c r="A38" s="2">
        <v>4</v>
      </c>
      <c r="B38" s="3" t="s">
        <v>12</v>
      </c>
      <c r="C38" s="4">
        <v>3.6910999999999999E-2</v>
      </c>
      <c r="D38" s="4">
        <v>3.6910999999999999E-2</v>
      </c>
      <c r="E38" s="6">
        <v>3.6910999999999999E-2</v>
      </c>
      <c r="F38" s="6">
        <v>3.6910999999999999E-2</v>
      </c>
      <c r="G38" s="7">
        <v>3.6910999999999999E-2</v>
      </c>
      <c r="H38" s="7">
        <v>3.6910999999999999E-2</v>
      </c>
      <c r="I38" s="20">
        <f t="shared" si="0"/>
        <v>1</v>
      </c>
      <c r="J38" s="5">
        <f t="shared" si="1"/>
        <v>1</v>
      </c>
      <c r="K38" s="8">
        <f t="shared" si="2"/>
        <v>1</v>
      </c>
    </row>
    <row r="39" spans="1:11" x14ac:dyDescent="0.2">
      <c r="A39" s="2">
        <v>5</v>
      </c>
      <c r="B39" s="3" t="s">
        <v>13</v>
      </c>
      <c r="C39" s="4">
        <v>3810400</v>
      </c>
      <c r="D39" s="4">
        <v>3810400</v>
      </c>
      <c r="E39" s="6">
        <v>3810400</v>
      </c>
      <c r="F39" s="6">
        <v>3810400</v>
      </c>
      <c r="G39" s="7">
        <v>3810400</v>
      </c>
      <c r="H39" s="7">
        <v>3810400</v>
      </c>
      <c r="I39" s="20">
        <f t="shared" si="0"/>
        <v>1</v>
      </c>
      <c r="J39" s="5">
        <f t="shared" si="1"/>
        <v>1</v>
      </c>
      <c r="K39" s="8">
        <f t="shared" si="2"/>
        <v>1</v>
      </c>
    </row>
    <row r="40" spans="1:11" x14ac:dyDescent="0.2">
      <c r="A40" s="2">
        <v>6</v>
      </c>
      <c r="B40" s="3" t="s">
        <v>14</v>
      </c>
      <c r="C40" s="4">
        <v>246420000</v>
      </c>
      <c r="D40" s="4">
        <v>246420000</v>
      </c>
      <c r="E40" s="6">
        <v>246420000</v>
      </c>
      <c r="F40" s="6">
        <v>246420000</v>
      </c>
      <c r="G40" s="7">
        <v>246420000</v>
      </c>
      <c r="H40" s="7">
        <v>246420000</v>
      </c>
      <c r="I40" s="20">
        <f t="shared" si="0"/>
        <v>1</v>
      </c>
      <c r="J40" s="5">
        <f t="shared" si="1"/>
        <v>1</v>
      </c>
      <c r="K40" s="8">
        <f t="shared" si="2"/>
        <v>1</v>
      </c>
    </row>
    <row r="41" spans="1:11" x14ac:dyDescent="0.2">
      <c r="A41" s="2">
        <v>7</v>
      </c>
      <c r="B41" s="3" t="s">
        <v>15</v>
      </c>
      <c r="C41" s="4">
        <v>4308600000</v>
      </c>
      <c r="D41" s="4">
        <v>4308600000</v>
      </c>
      <c r="E41" s="6">
        <v>4308600000</v>
      </c>
      <c r="F41" s="6">
        <v>4308600000</v>
      </c>
      <c r="G41" s="7">
        <v>4308600000</v>
      </c>
      <c r="H41" s="7">
        <v>4308600000</v>
      </c>
      <c r="I41" s="20">
        <f t="shared" si="0"/>
        <v>1</v>
      </c>
      <c r="J41" s="5">
        <f t="shared" si="1"/>
        <v>1</v>
      </c>
      <c r="K41" s="8">
        <f t="shared" si="2"/>
        <v>1</v>
      </c>
    </row>
    <row r="42" spans="1:11" x14ac:dyDescent="0.2">
      <c r="A42" s="2">
        <v>8</v>
      </c>
      <c r="B42" s="3" t="s">
        <v>16</v>
      </c>
      <c r="C42" s="4">
        <v>2128400000</v>
      </c>
      <c r="D42" s="4">
        <v>2128400000</v>
      </c>
      <c r="E42" s="6">
        <v>2128400000</v>
      </c>
      <c r="F42" s="6">
        <v>2128400000</v>
      </c>
      <c r="G42" s="7">
        <v>2128400000</v>
      </c>
      <c r="H42" s="7">
        <v>2128400000</v>
      </c>
      <c r="I42" s="20">
        <f t="shared" si="0"/>
        <v>1</v>
      </c>
      <c r="J42" s="5">
        <f t="shared" si="1"/>
        <v>1</v>
      </c>
      <c r="K42" s="8">
        <f t="shared" si="2"/>
        <v>1</v>
      </c>
    </row>
    <row r="43" spans="1:11" x14ac:dyDescent="0.2">
      <c r="A43" s="2">
        <v>9</v>
      </c>
      <c r="B43" s="3" t="s">
        <v>17</v>
      </c>
      <c r="C43" s="4">
        <v>0.93500000000000005</v>
      </c>
      <c r="D43" s="4">
        <v>0.93500000000000005</v>
      </c>
      <c r="E43" s="6">
        <v>0.93500000000000005</v>
      </c>
      <c r="F43" s="6">
        <v>0.93500000000000005</v>
      </c>
      <c r="G43" s="7">
        <v>0.93500000000000005</v>
      </c>
      <c r="H43" s="7">
        <v>0.93500000000000005</v>
      </c>
      <c r="I43" s="20">
        <f t="shared" si="0"/>
        <v>1</v>
      </c>
      <c r="J43" s="5">
        <f t="shared" si="1"/>
        <v>1</v>
      </c>
      <c r="K43" s="8">
        <f t="shared" si="2"/>
        <v>1</v>
      </c>
    </row>
    <row r="44" spans="1:11" x14ac:dyDescent="0.2">
      <c r="A44" s="2">
        <v>10</v>
      </c>
      <c r="B44" s="3" t="s">
        <v>18</v>
      </c>
      <c r="C44" s="4">
        <v>0</v>
      </c>
      <c r="D44" s="4">
        <v>0</v>
      </c>
      <c r="E44" s="6">
        <v>0</v>
      </c>
      <c r="F44" s="6">
        <v>0</v>
      </c>
      <c r="G44" s="7">
        <v>0</v>
      </c>
      <c r="H44" s="7">
        <v>0</v>
      </c>
      <c r="I44" s="20" t="e">
        <f t="shared" si="0"/>
        <v>#DIV/0!</v>
      </c>
      <c r="J44" s="5" t="e">
        <f t="shared" si="1"/>
        <v>#DIV/0!</v>
      </c>
      <c r="K44" s="8" t="e">
        <f t="shared" si="2"/>
        <v>#DIV/0!</v>
      </c>
    </row>
    <row r="45" spans="1:11" x14ac:dyDescent="0.2">
      <c r="A45" s="2">
        <v>11</v>
      </c>
      <c r="B45" s="3" t="s">
        <v>19</v>
      </c>
      <c r="C45" s="4">
        <v>1.3454999999999999</v>
      </c>
      <c r="D45" s="4">
        <v>1.3454999999999999</v>
      </c>
      <c r="E45" s="6">
        <v>1.3454999999999999</v>
      </c>
      <c r="F45" s="6">
        <v>1.3454999999999999</v>
      </c>
      <c r="G45" s="7">
        <v>1.3454999999999999</v>
      </c>
      <c r="H45" s="7">
        <v>1.3454999999999999</v>
      </c>
      <c r="I45" s="20">
        <f t="shared" si="0"/>
        <v>1</v>
      </c>
      <c r="J45" s="5">
        <f t="shared" si="1"/>
        <v>1</v>
      </c>
      <c r="K45" s="8">
        <f t="shared" si="2"/>
        <v>1</v>
      </c>
    </row>
    <row r="46" spans="1:11" x14ac:dyDescent="0.2">
      <c r="A46" s="2">
        <v>12</v>
      </c>
      <c r="B46" s="3" t="s">
        <v>20</v>
      </c>
      <c r="C46" s="4">
        <v>0</v>
      </c>
      <c r="D46" s="4">
        <v>0</v>
      </c>
      <c r="E46" s="6">
        <v>0</v>
      </c>
      <c r="F46" s="6">
        <v>0</v>
      </c>
      <c r="G46" s="7">
        <v>0</v>
      </c>
      <c r="H46" s="7">
        <v>0</v>
      </c>
      <c r="I46" s="20" t="e">
        <f t="shared" si="0"/>
        <v>#DIV/0!</v>
      </c>
      <c r="J46" s="5" t="e">
        <f t="shared" si="1"/>
        <v>#DIV/0!</v>
      </c>
      <c r="K46" s="8" t="e">
        <f t="shared" si="2"/>
        <v>#DIV/0!</v>
      </c>
    </row>
    <row r="47" spans="1:11" x14ac:dyDescent="0.2">
      <c r="A47" s="2">
        <v>13</v>
      </c>
      <c r="B47" s="3" t="s">
        <v>21</v>
      </c>
      <c r="C47" s="4">
        <v>776.81</v>
      </c>
      <c r="D47" s="4">
        <v>776.81</v>
      </c>
      <c r="E47" s="6">
        <v>776.81</v>
      </c>
      <c r="F47" s="6">
        <v>776.81</v>
      </c>
      <c r="G47" s="7">
        <v>776.81</v>
      </c>
      <c r="H47" s="7">
        <v>776.81</v>
      </c>
      <c r="I47" s="20">
        <f t="shared" si="0"/>
        <v>1</v>
      </c>
      <c r="J47" s="5">
        <f t="shared" si="1"/>
        <v>1</v>
      </c>
      <c r="K47" s="8">
        <f t="shared" si="2"/>
        <v>1</v>
      </c>
    </row>
    <row r="48" spans="1:11" x14ac:dyDescent="0.2">
      <c r="A48" s="2">
        <v>14</v>
      </c>
      <c r="B48" s="3" t="s">
        <v>22</v>
      </c>
      <c r="C48" s="4">
        <v>135280000</v>
      </c>
      <c r="D48" s="4">
        <v>34885</v>
      </c>
      <c r="E48" s="6">
        <v>135280000</v>
      </c>
      <c r="F48" s="6">
        <v>34885</v>
      </c>
      <c r="G48" s="7">
        <v>135280000</v>
      </c>
      <c r="H48" s="7">
        <v>34885</v>
      </c>
      <c r="I48" s="20">
        <f t="shared" si="0"/>
        <v>2.5787256061502069E-4</v>
      </c>
      <c r="J48" s="5">
        <f t="shared" si="1"/>
        <v>2.5787256061502069E-4</v>
      </c>
      <c r="K48" s="8">
        <f t="shared" si="2"/>
        <v>2.5787256061502069E-4</v>
      </c>
    </row>
    <row r="49" spans="1:11" x14ac:dyDescent="0.2">
      <c r="A49" s="2">
        <v>15</v>
      </c>
      <c r="B49" s="3" t="s">
        <v>23</v>
      </c>
      <c r="C49" s="4">
        <v>776.81</v>
      </c>
      <c r="D49" s="4">
        <v>776.81</v>
      </c>
      <c r="E49" s="6">
        <v>776.81</v>
      </c>
      <c r="F49" s="6">
        <v>776.81</v>
      </c>
      <c r="G49" s="7">
        <v>776.81</v>
      </c>
      <c r="H49" s="7">
        <v>776.81</v>
      </c>
      <c r="I49" s="20">
        <f t="shared" si="0"/>
        <v>1</v>
      </c>
      <c r="J49" s="5">
        <f t="shared" si="1"/>
        <v>1</v>
      </c>
      <c r="K49" s="8">
        <f t="shared" si="2"/>
        <v>1</v>
      </c>
    </row>
    <row r="50" spans="1:11" x14ac:dyDescent="0.2">
      <c r="A50" s="2">
        <v>16</v>
      </c>
      <c r="B50" s="3" t="s">
        <v>24</v>
      </c>
      <c r="C50" s="4">
        <v>8957800000</v>
      </c>
      <c r="D50" s="4">
        <v>2047300</v>
      </c>
      <c r="E50" s="6">
        <v>8957800000</v>
      </c>
      <c r="F50" s="6">
        <v>2047300</v>
      </c>
      <c r="G50" s="7">
        <v>8957800000</v>
      </c>
      <c r="H50" s="7">
        <v>2047300</v>
      </c>
      <c r="I50" s="20">
        <f t="shared" si="0"/>
        <v>2.2854942061666927E-4</v>
      </c>
      <c r="J50" s="5">
        <f t="shared" si="1"/>
        <v>2.2854942061666927E-4</v>
      </c>
      <c r="K50" s="8">
        <f t="shared" si="2"/>
        <v>2.2854942061666927E-4</v>
      </c>
    </row>
    <row r="51" spans="1:11" x14ac:dyDescent="0.2">
      <c r="A51" s="2">
        <v>17</v>
      </c>
      <c r="B51" s="3" t="s">
        <v>25</v>
      </c>
      <c r="C51" s="4">
        <v>130410000000</v>
      </c>
      <c r="D51" s="4">
        <v>130410000000</v>
      </c>
      <c r="E51" s="6">
        <v>130410000000</v>
      </c>
      <c r="F51" s="6">
        <v>130410000000</v>
      </c>
      <c r="G51" s="7">
        <v>130410000000</v>
      </c>
      <c r="H51" s="7">
        <v>130410000000</v>
      </c>
      <c r="I51" s="20">
        <f t="shared" si="0"/>
        <v>1</v>
      </c>
      <c r="J51" s="5">
        <f t="shared" si="1"/>
        <v>1</v>
      </c>
      <c r="K51" s="8">
        <f t="shared" si="2"/>
        <v>1</v>
      </c>
    </row>
    <row r="52" spans="1:11" x14ac:dyDescent="0.2">
      <c r="A52" s="2">
        <v>18</v>
      </c>
      <c r="B52" s="3" t="s">
        <v>26</v>
      </c>
      <c r="C52" s="4">
        <v>2301300000</v>
      </c>
      <c r="D52" s="4">
        <v>2596600000</v>
      </c>
      <c r="E52" s="6">
        <v>2301300000</v>
      </c>
      <c r="F52" s="6">
        <v>2596600000</v>
      </c>
      <c r="G52" s="7">
        <v>2301300000</v>
      </c>
      <c r="H52" s="7">
        <v>2596600000</v>
      </c>
      <c r="I52" s="20">
        <f t="shared" si="0"/>
        <v>1.1283187763438056</v>
      </c>
      <c r="J52" s="5">
        <f t="shared" si="1"/>
        <v>1.1283187763438056</v>
      </c>
      <c r="K52" s="8">
        <f t="shared" si="2"/>
        <v>1.1283187763438056</v>
      </c>
    </row>
    <row r="53" spans="1:11" x14ac:dyDescent="0.2">
      <c r="A53" s="2">
        <v>19</v>
      </c>
      <c r="B53" s="3" t="s">
        <v>27</v>
      </c>
      <c r="C53" s="4">
        <v>5298.8</v>
      </c>
      <c r="D53" s="4">
        <v>5298.8</v>
      </c>
      <c r="E53" s="6">
        <v>5298.8</v>
      </c>
      <c r="F53" s="6">
        <v>5298.8</v>
      </c>
      <c r="G53" s="7">
        <v>5298.8</v>
      </c>
      <c r="H53" s="7">
        <v>5298.8</v>
      </c>
      <c r="I53" s="20">
        <f t="shared" si="0"/>
        <v>1</v>
      </c>
      <c r="J53" s="5">
        <f t="shared" si="1"/>
        <v>1</v>
      </c>
      <c r="K53" s="8">
        <f t="shared" si="2"/>
        <v>1</v>
      </c>
    </row>
    <row r="54" spans="1:11" x14ac:dyDescent="0.2">
      <c r="A54" s="22">
        <v>20</v>
      </c>
      <c r="B54" s="23" t="s">
        <v>28</v>
      </c>
      <c r="C54" s="4">
        <v>9.2232000000000005E-11</v>
      </c>
      <c r="D54" s="4">
        <v>3.5767E-7</v>
      </c>
      <c r="E54" s="6">
        <v>9.2232000000000005E-11</v>
      </c>
      <c r="F54" s="6">
        <v>3.5767E-7</v>
      </c>
      <c r="G54" s="7">
        <v>9.2232000000000005E-11</v>
      </c>
      <c r="H54" s="7">
        <v>3.5767E-7</v>
      </c>
      <c r="I54" s="20">
        <f>D54/C54</f>
        <v>3877.9382426923407</v>
      </c>
      <c r="J54" s="5">
        <f t="shared" si="1"/>
        <v>3877.9382426923407</v>
      </c>
      <c r="K54" s="8">
        <f t="shared" si="2"/>
        <v>3877.9382426923407</v>
      </c>
    </row>
    <row r="55" spans="1:11" x14ac:dyDescent="0.2">
      <c r="A55" s="2">
        <v>21</v>
      </c>
      <c r="B55" s="3" t="s">
        <v>29</v>
      </c>
      <c r="C55" s="4">
        <v>266710</v>
      </c>
      <c r="D55" s="4">
        <v>266710</v>
      </c>
      <c r="E55" s="6">
        <v>266710</v>
      </c>
      <c r="F55" s="6">
        <v>266710</v>
      </c>
      <c r="G55" s="7">
        <v>266710</v>
      </c>
      <c r="H55" s="7">
        <v>266710</v>
      </c>
      <c r="I55" s="20">
        <f t="shared" si="0"/>
        <v>1</v>
      </c>
      <c r="J55" s="5">
        <f t="shared" si="1"/>
        <v>1</v>
      </c>
      <c r="K55" s="8">
        <f t="shared" si="2"/>
        <v>1</v>
      </c>
    </row>
    <row r="56" spans="1:11" x14ac:dyDescent="0.2">
      <c r="A56" s="22">
        <v>22</v>
      </c>
      <c r="B56" s="23" t="s">
        <v>30</v>
      </c>
      <c r="C56" s="4">
        <v>1.6763999999999999E-14</v>
      </c>
      <c r="D56" s="4">
        <v>7.3349000000000002E-11</v>
      </c>
      <c r="E56" s="6">
        <v>1.6763999999999999E-14</v>
      </c>
      <c r="F56" s="6">
        <v>7.3349000000000002E-11</v>
      </c>
      <c r="G56" s="7">
        <v>1.6763999999999999E-14</v>
      </c>
      <c r="H56" s="7">
        <v>7.3349000000000002E-11</v>
      </c>
      <c r="I56" s="20">
        <f t="shared" si="0"/>
        <v>4375.3877356239564</v>
      </c>
      <c r="J56" s="5">
        <f t="shared" si="1"/>
        <v>4375.3877356239564</v>
      </c>
      <c r="K56" s="8">
        <f t="shared" si="2"/>
        <v>4375.3877356239564</v>
      </c>
    </row>
    <row r="59" spans="1:11" x14ac:dyDescent="0.2">
      <c r="J59">
        <f>(I54+I56)/2</f>
        <v>4126.6629891581488</v>
      </c>
    </row>
  </sheetData>
  <mergeCells count="1"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CO_ADSORPTIONISOTHERM</vt:lpstr>
      <vt:lpstr>CO Oxidation_CONSTANT_PRESSURE</vt:lpstr>
      <vt:lpstr>Sheet4</vt:lpstr>
      <vt:lpstr>00_00</vt:lpstr>
      <vt:lpstr>55_44</vt:lpstr>
      <vt:lpstr>00_88</vt:lpstr>
      <vt:lpstr>CO Oxidation_corrected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Kusima, Kenneth L</dc:creator>
  <cp:lastModifiedBy>Kusima, Kenneth L</cp:lastModifiedBy>
  <dcterms:created xsi:type="dcterms:W3CDTF">2023-08-07T20:42:25Z</dcterms:created>
  <dcterms:modified xsi:type="dcterms:W3CDTF">2023-11-01T15:44:51Z</dcterms:modified>
</cp:coreProperties>
</file>