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Desktop/RASH_Research/CO_ox/Kinetics/OOP_Kinetics/MiKi/OOP5_NO_NORM_MORE_CONSTRAINTS/"/>
    </mc:Choice>
  </mc:AlternateContent>
  <xr:revisionPtr revIDLastSave="0" documentId="13_ncr:1_{DB881746-E208-9448-8E49-C2A1F362F859}" xr6:coauthVersionLast="47" xr6:coauthVersionMax="47" xr10:uidLastSave="{00000000-0000-0000-0000-000000000000}"/>
  <bookViews>
    <workbookView xWindow="-34480" yWindow="500" windowWidth="34480" windowHeight="19620" activeTab="4" xr2:uid="{DA9D6E6E-FC40-CD4F-8404-2BB44FCB639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5" l="1"/>
  <c r="G10" i="5"/>
  <c r="D13" i="5"/>
  <c r="D14" i="5"/>
  <c r="D12" i="5"/>
  <c r="D11" i="5"/>
  <c r="D10" i="5"/>
  <c r="D9" i="5"/>
  <c r="D8" i="5"/>
  <c r="D7" i="5"/>
</calcChain>
</file>

<file path=xl/sharedStrings.xml><?xml version="1.0" encoding="utf-8"?>
<sst xmlns="http://schemas.openxmlformats.org/spreadsheetml/2006/main" count="209" uniqueCount="115">
  <si>
    <t>Parameter</t>
  </si>
  <si>
    <t>Values</t>
  </si>
  <si>
    <t>Units</t>
  </si>
  <si>
    <t>T</t>
  </si>
  <si>
    <t>K</t>
  </si>
  <si>
    <t>R</t>
  </si>
  <si>
    <t>JK^-1mol^-1</t>
  </si>
  <si>
    <t>CO</t>
  </si>
  <si>
    <t>P1</t>
  </si>
  <si>
    <t>bar</t>
  </si>
  <si>
    <t>O2</t>
  </si>
  <si>
    <t>P2</t>
  </si>
  <si>
    <t>CO2</t>
  </si>
  <si>
    <t>P3</t>
  </si>
  <si>
    <t>r1</t>
  </si>
  <si>
    <t>k1f</t>
  </si>
  <si>
    <t>k1r</t>
  </si>
  <si>
    <t>r2</t>
  </si>
  <si>
    <t>k2f</t>
  </si>
  <si>
    <t>k2r</t>
  </si>
  <si>
    <t>r3</t>
  </si>
  <si>
    <t>k3f</t>
  </si>
  <si>
    <t>k3r</t>
  </si>
  <si>
    <t>r4</t>
  </si>
  <si>
    <t>k4f</t>
  </si>
  <si>
    <t>k4r</t>
  </si>
  <si>
    <t>Reaction/Description</t>
  </si>
  <si>
    <t>H2O</t>
  </si>
  <si>
    <t>H2</t>
  </si>
  <si>
    <t>P4</t>
  </si>
  <si>
    <t>r5</t>
  </si>
  <si>
    <t>r6</t>
  </si>
  <si>
    <t>r7</t>
  </si>
  <si>
    <t>1/s</t>
  </si>
  <si>
    <t>k5f</t>
  </si>
  <si>
    <t>k6f</t>
  </si>
  <si>
    <t>k7f</t>
  </si>
  <si>
    <t>k5r</t>
  </si>
  <si>
    <t>k6r</t>
  </si>
  <si>
    <t>k7r</t>
  </si>
  <si>
    <t>STEADY STATE VALUES</t>
  </si>
  <si>
    <t>∗</t>
  </si>
  <si>
    <t>𝐶𝑂∗</t>
  </si>
  <si>
    <t>𝑂∗</t>
  </si>
  <si>
    <t>𝑂2∗</t>
  </si>
  <si>
    <t>SS Coverages: Model 1</t>
  </si>
  <si>
    <t>SS Rates of Production: Model 1</t>
  </si>
  <si>
    <t>𝐻2𝑂∗</t>
  </si>
  <si>
    <t>𝐻∗</t>
  </si>
  <si>
    <t>𝑂𝐻∗</t>
  </si>
  <si>
    <t>𝐶𝑂𝑂𝐻∗</t>
  </si>
  <si>
    <t>𝐶𝑂2∗</t>
  </si>
  <si>
    <t>SS Coverages: Model 2</t>
  </si>
  <si>
    <t>SS Rates of Production: Model 2</t>
  </si>
  <si>
    <t xml:space="preserve">DYNAMCIE </t>
  </si>
  <si>
    <t>Model 1</t>
  </si>
  <si>
    <t>State 1</t>
  </si>
  <si>
    <t>State 2</t>
  </si>
  <si>
    <r>
      <t>P</t>
    </r>
    <r>
      <rPr>
        <b/>
        <vertAlign val="subscript"/>
        <sz val="12"/>
        <color theme="1"/>
        <rFont val="Calibri (Body)"/>
      </rPr>
      <t>CO</t>
    </r>
  </si>
  <si>
    <r>
      <t>P</t>
    </r>
    <r>
      <rPr>
        <b/>
        <vertAlign val="subscript"/>
        <sz val="12"/>
        <color theme="1"/>
        <rFont val="Calibri (Body)"/>
      </rPr>
      <t>O2</t>
    </r>
  </si>
  <si>
    <r>
      <t>P</t>
    </r>
    <r>
      <rPr>
        <b/>
        <vertAlign val="subscript"/>
        <sz val="12"/>
        <color theme="1"/>
        <rFont val="Calibri (Body)"/>
      </rPr>
      <t>CO2</t>
    </r>
  </si>
  <si>
    <t>Model 2</t>
  </si>
  <si>
    <r>
      <t>P</t>
    </r>
    <r>
      <rPr>
        <b/>
        <vertAlign val="subscript"/>
        <sz val="12"/>
        <color theme="1"/>
        <rFont val="Calibri (Body)"/>
      </rPr>
      <t>H2</t>
    </r>
  </si>
  <si>
    <r>
      <t>P</t>
    </r>
    <r>
      <rPr>
        <b/>
        <vertAlign val="subscript"/>
        <sz val="12"/>
        <color theme="1"/>
        <rFont val="Calibri (Body)"/>
      </rPr>
      <t>H2O</t>
    </r>
  </si>
  <si>
    <t>SENSITIVITY ANALYSIS</t>
  </si>
  <si>
    <t>CONDITIONS:</t>
  </si>
  <si>
    <t>Rate constants,</t>
  </si>
  <si>
    <t>Equilibrium constants,</t>
  </si>
  <si>
    <t>K_i</t>
  </si>
  <si>
    <t>rxn1</t>
  </si>
  <si>
    <t>rxn2</t>
  </si>
  <si>
    <t>rxn3</t>
  </si>
  <si>
    <t>rxn4</t>
  </si>
  <si>
    <t>k_i ,[1/s]</t>
  </si>
  <si>
    <t>kf_1</t>
  </si>
  <si>
    <t>kr_1</t>
  </si>
  <si>
    <t>kf_2</t>
  </si>
  <si>
    <t>kr_2</t>
  </si>
  <si>
    <t>kf_3</t>
  </si>
  <si>
    <t>kr_3</t>
  </si>
  <si>
    <t>kf_4</t>
  </si>
  <si>
    <t>kr_4</t>
  </si>
  <si>
    <t>Steady State</t>
  </si>
  <si>
    <t>Steady State Degree of Rate Control, X_RC</t>
  </si>
  <si>
    <t>XRC Variable table</t>
  </si>
  <si>
    <r>
      <t>〖</t>
    </r>
    <r>
      <rPr>
        <sz val="12"/>
        <color theme="1"/>
        <rFont val="Cambria Math"/>
        <family val="1"/>
      </rPr>
      <t>K</t>
    </r>
    <r>
      <rPr>
        <sz val="12"/>
        <color rgb="FF836967"/>
        <rFont val="Cambria Math"/>
        <family val="1"/>
      </rPr>
      <t>_</t>
    </r>
    <r>
      <rPr>
        <sz val="12"/>
        <color theme="1"/>
        <rFont val="Cambria Math"/>
        <family val="1"/>
      </rPr>
      <t>i</t>
    </r>
    <r>
      <rPr>
        <sz val="12"/>
        <color rgb="FF836967"/>
        <rFont val="Calibri"/>
        <family val="2"/>
        <scheme val="minor"/>
      </rPr>
      <t>〗^</t>
    </r>
    <r>
      <rPr>
        <sz val="12"/>
        <color theme="1"/>
        <rFont val="Calibri"/>
        <family val="2"/>
        <scheme val="minor"/>
      </rPr>
      <t>°</t>
    </r>
  </si>
  <si>
    <r>
      <t>〖</t>
    </r>
    <r>
      <rPr>
        <sz val="12"/>
        <color theme="1"/>
        <rFont val="Cambria Math"/>
        <family val="1"/>
      </rPr>
      <t xml:space="preserve"> K</t>
    </r>
    <r>
      <rPr>
        <sz val="12"/>
        <color rgb="FF836967"/>
        <rFont val="Calibri"/>
        <family val="2"/>
        <scheme val="minor"/>
      </rPr>
      <t>〗_</t>
    </r>
    <r>
      <rPr>
        <sz val="12"/>
        <color theme="1"/>
        <rFont val="Cambria Math"/>
        <family val="1"/>
      </rPr>
      <t xml:space="preserve">i  </t>
    </r>
  </si>
  <si>
    <r>
      <t>〖</t>
    </r>
    <r>
      <rPr>
        <sz val="12"/>
        <color theme="1"/>
        <rFont val="Cambria Math"/>
        <family val="1"/>
      </rP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i,fwd</t>
    </r>
    <r>
      <rPr>
        <sz val="12"/>
        <color rgb="FF836967"/>
        <rFont val="Cambria Math"/>
        <family val="1"/>
      </rPr>
      <t>)〗^</t>
    </r>
    <r>
      <rPr>
        <sz val="12"/>
        <color theme="1"/>
        <rFont val="Calibri"/>
        <family val="2"/>
        <scheme val="minor"/>
      </rPr>
      <t>°</t>
    </r>
  </si>
  <si>
    <r>
      <t>〖</t>
    </r>
    <r>
      <rPr>
        <sz val="12"/>
        <color theme="1"/>
        <rFont val="Cambria Math"/>
        <family val="1"/>
      </rP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i,rev</t>
    </r>
    <r>
      <rPr>
        <sz val="12"/>
        <color rgb="FF836967"/>
        <rFont val="Cambria Math"/>
        <family val="1"/>
      </rPr>
      <t>)〗^</t>
    </r>
    <r>
      <rPr>
        <sz val="12"/>
        <color theme="1"/>
        <rFont val="Calibri"/>
        <family val="2"/>
        <scheme val="minor"/>
      </rPr>
      <t>°</t>
    </r>
  </si>
  <si>
    <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i,fwd</t>
    </r>
    <r>
      <rPr>
        <sz val="12"/>
        <color rgb="FF836967"/>
        <rFont val="Cambria Math"/>
        <family val="1"/>
      </rPr>
      <t>)</t>
    </r>
  </si>
  <si>
    <r>
      <t>k</t>
    </r>
    <r>
      <rPr>
        <sz val="12"/>
        <color rgb="FF836967"/>
        <rFont val="Cambria Math"/>
        <family val="1"/>
      </rPr>
      <t>_(</t>
    </r>
    <r>
      <rPr>
        <sz val="12"/>
        <color theme="1"/>
        <rFont val="Cambria Math"/>
        <family val="1"/>
      </rPr>
      <t>i,rev</t>
    </r>
    <r>
      <rPr>
        <sz val="12"/>
        <color rgb="FF836967"/>
        <rFont val="Cambria Math"/>
        <family val="1"/>
      </rPr>
      <t>)</t>
    </r>
  </si>
  <si>
    <t>ϵ</t>
  </si>
  <si>
    <r>
      <t>r</t>
    </r>
    <r>
      <rPr>
        <sz val="12"/>
        <color rgb="FF836967"/>
        <rFont val="Cambria Math"/>
        <family val="1"/>
      </rPr>
      <t>_</t>
    </r>
    <r>
      <rPr>
        <sz val="12"/>
        <color theme="1"/>
        <rFont val="Cambria Math"/>
        <family val="1"/>
      </rPr>
      <t>i</t>
    </r>
  </si>
  <si>
    <r>
      <t>〖</t>
    </r>
    <r>
      <rPr>
        <sz val="12"/>
        <color theme="1"/>
        <rFont val="Cambria Math"/>
        <family val="1"/>
      </rPr>
      <t>r</t>
    </r>
    <r>
      <rPr>
        <sz val="12"/>
        <color rgb="FF836967"/>
        <rFont val="Cambria Math"/>
        <family val="1"/>
      </rPr>
      <t>^</t>
    </r>
    <r>
      <rPr>
        <sz val="12"/>
        <color theme="1"/>
        <rFont val="Calibri"/>
        <family val="2"/>
        <scheme val="minor"/>
      </rPr>
      <t>°</t>
    </r>
    <r>
      <rPr>
        <sz val="12"/>
        <color rgb="FF836967"/>
        <rFont val="Calibri"/>
        <family val="2"/>
        <scheme val="minor"/>
      </rPr>
      <t>〗_</t>
    </r>
    <r>
      <rPr>
        <sz val="12"/>
        <color theme="1"/>
        <rFont val="Cambria Math"/>
        <family val="1"/>
      </rPr>
      <t>i</t>
    </r>
  </si>
  <si>
    <t>Equilibrium constant of an unperturbed step i</t>
  </si>
  <si>
    <t>Equilibrium constant of a perturbed step i</t>
  </si>
  <si>
    <t>Reverse reaction rate unperturbed rate constant of step i</t>
  </si>
  <si>
    <t>Forward reaction rate unperturbed rate constant of step i</t>
  </si>
  <si>
    <t>Forward reaction rate perturbed rate constant of step i</t>
  </si>
  <si>
    <t>Reverse reaction rate perturbed rate constant of step i</t>
  </si>
  <si>
    <t>Percent of perturbation (i.e percent increase or decrease of the rate constant)</t>
  </si>
  <si>
    <t>Net rate of the overall reaction obtained using perturbed rate constants of the step i</t>
  </si>
  <si>
    <t>Net rate of the overall reaction obtained using unerturbed rate constants of the step i</t>
  </si>
  <si>
    <t xml:space="preserve">Variable </t>
  </si>
  <si>
    <t>Description</t>
  </si>
  <si>
    <t>Fitting</t>
  </si>
  <si>
    <t>Parameters</t>
  </si>
  <si>
    <t>rx 19 and 21</t>
  </si>
  <si>
    <t>rx 20 and 22</t>
  </si>
  <si>
    <t>rx 10 and 12</t>
  </si>
  <si>
    <t>rx 9 and 11</t>
  </si>
  <si>
    <t>rx 1 and 3</t>
  </si>
  <si>
    <t>rx 2 and 4</t>
  </si>
  <si>
    <t>rx 13 and 15</t>
  </si>
  <si>
    <t>rx 14 and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</si>
</sst>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2"/>
      <color theme="1"/>
      <name val="Calibri (Body)"/>
    </font>
    <font>
      <sz val="14"/>
      <color rgb="FF000000"/>
      <name val="Calibri"/>
      <family val="2"/>
      <scheme val="minor"/>
    </font>
    <font>
      <sz val="12"/>
      <color rgb="FF836967"/>
      <name val="Calibri"/>
      <family val="2"/>
      <scheme val="minor"/>
    </font>
    <font>
      <sz val="12"/>
      <color theme="1"/>
      <name val="Cambria Math"/>
      <family val="1"/>
    </font>
    <font>
      <sz val="12"/>
      <color rgb="FF836967"/>
      <name val="Cambria Math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4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C567DD-0F4B-D446-BD99-1E67FC6A7DCC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B1B2-AC5D-1248-A3C3-55C1E72C346A}">
  <dimension ref="A1:J21"/>
  <sheetViews>
    <sheetView workbookViewId="0">
      <selection activeCell="G4" sqref="G4:G7"/>
    </sheetView>
  </sheetViews>
  <sheetFormatPr baseColWidth="10" defaultRowHeight="16" x14ac:dyDescent="0.2"/>
  <cols>
    <col min="1" max="1" width="18.6640625" bestFit="1" customWidth="1"/>
    <col min="7" max="7" width="18.5" bestFit="1" customWidth="1"/>
  </cols>
  <sheetData>
    <row r="1" spans="1:10" x14ac:dyDescent="0.2">
      <c r="A1" s="5" t="s">
        <v>26</v>
      </c>
      <c r="B1" s="5" t="s">
        <v>0</v>
      </c>
      <c r="C1" s="5" t="s">
        <v>1</v>
      </c>
      <c r="D1" s="5" t="s">
        <v>2</v>
      </c>
      <c r="G1" s="5" t="s">
        <v>26</v>
      </c>
      <c r="H1" s="5" t="s">
        <v>0</v>
      </c>
      <c r="I1" s="5" t="s">
        <v>1</v>
      </c>
      <c r="J1" s="5" t="s">
        <v>2</v>
      </c>
    </row>
    <row r="2" spans="1:10" x14ac:dyDescent="0.2">
      <c r="A2" s="2"/>
      <c r="B2" s="10" t="s">
        <v>3</v>
      </c>
      <c r="C2" s="10">
        <v>320</v>
      </c>
      <c r="D2" s="10" t="s">
        <v>4</v>
      </c>
      <c r="G2" s="2"/>
      <c r="H2" s="10" t="s">
        <v>3</v>
      </c>
      <c r="I2" s="10">
        <v>623</v>
      </c>
      <c r="J2" s="10" t="s">
        <v>4</v>
      </c>
    </row>
    <row r="3" spans="1:10" x14ac:dyDescent="0.2">
      <c r="A3" s="2"/>
      <c r="B3" s="10" t="s">
        <v>5</v>
      </c>
      <c r="C3" s="10">
        <v>8.3144600000000004</v>
      </c>
      <c r="D3" s="10" t="s">
        <v>6</v>
      </c>
      <c r="G3" s="2"/>
      <c r="H3" s="10" t="s">
        <v>5</v>
      </c>
      <c r="I3" s="10">
        <v>8.3144600000000004</v>
      </c>
      <c r="J3" s="10" t="s">
        <v>6</v>
      </c>
    </row>
    <row r="4" spans="1:10" x14ac:dyDescent="0.2">
      <c r="A4" s="6" t="s">
        <v>7</v>
      </c>
      <c r="B4" s="6" t="s">
        <v>8</v>
      </c>
      <c r="C4" s="7">
        <v>1E-8</v>
      </c>
      <c r="D4" s="6" t="s">
        <v>9</v>
      </c>
      <c r="G4" s="6" t="s">
        <v>7</v>
      </c>
      <c r="H4" s="6" t="s">
        <v>8</v>
      </c>
      <c r="I4" s="7">
        <v>1E-8</v>
      </c>
      <c r="J4" s="6" t="s">
        <v>9</v>
      </c>
    </row>
    <row r="5" spans="1:10" x14ac:dyDescent="0.2">
      <c r="A5" s="6" t="s">
        <v>10</v>
      </c>
      <c r="B5" s="6" t="s">
        <v>11</v>
      </c>
      <c r="C5" s="7">
        <v>1E-8</v>
      </c>
      <c r="D5" s="6" t="s">
        <v>9</v>
      </c>
      <c r="G5" s="6" t="s">
        <v>27</v>
      </c>
      <c r="H5" s="6" t="s">
        <v>11</v>
      </c>
      <c r="I5" s="7">
        <v>1E-8</v>
      </c>
      <c r="J5" s="6" t="s">
        <v>9</v>
      </c>
    </row>
    <row r="6" spans="1:10" x14ac:dyDescent="0.2">
      <c r="A6" s="6" t="s">
        <v>12</v>
      </c>
      <c r="B6" s="6" t="s">
        <v>13</v>
      </c>
      <c r="C6" s="7">
        <v>1E-8</v>
      </c>
      <c r="D6" s="6" t="s">
        <v>9</v>
      </c>
      <c r="G6" s="6" t="s">
        <v>12</v>
      </c>
      <c r="H6" s="6" t="s">
        <v>13</v>
      </c>
      <c r="I6" s="7">
        <v>1E-8</v>
      </c>
      <c r="J6" s="6" t="s">
        <v>9</v>
      </c>
    </row>
    <row r="7" spans="1:10" x14ac:dyDescent="0.2">
      <c r="A7" s="8" t="s">
        <v>14</v>
      </c>
      <c r="B7" s="8" t="s">
        <v>15</v>
      </c>
      <c r="C7" s="9">
        <v>2</v>
      </c>
      <c r="D7" s="8" t="s">
        <v>33</v>
      </c>
      <c r="G7" s="6" t="s">
        <v>28</v>
      </c>
      <c r="H7" s="6" t="s">
        <v>29</v>
      </c>
      <c r="I7" s="7">
        <v>1E-8</v>
      </c>
      <c r="J7" s="6" t="s">
        <v>9</v>
      </c>
    </row>
    <row r="8" spans="1:10" x14ac:dyDescent="0.2">
      <c r="A8" s="8"/>
      <c r="B8" s="8" t="s">
        <v>16</v>
      </c>
      <c r="C8" s="9">
        <v>6.65E-9</v>
      </c>
      <c r="D8" s="8" t="s">
        <v>33</v>
      </c>
      <c r="G8" s="8" t="s">
        <v>14</v>
      </c>
      <c r="H8" s="8" t="s">
        <v>15</v>
      </c>
      <c r="I8" s="9">
        <v>462000000000</v>
      </c>
      <c r="J8" s="8" t="s">
        <v>33</v>
      </c>
    </row>
    <row r="9" spans="1:10" x14ac:dyDescent="0.2">
      <c r="A9" s="8" t="s">
        <v>17</v>
      </c>
      <c r="B9" s="8" t="s">
        <v>18</v>
      </c>
      <c r="C9" s="9">
        <v>231</v>
      </c>
      <c r="D9" s="8" t="s">
        <v>33</v>
      </c>
      <c r="G9" s="8"/>
      <c r="H9" s="8" t="s">
        <v>16</v>
      </c>
      <c r="I9" s="9">
        <v>221000000000</v>
      </c>
      <c r="J9" s="8" t="s">
        <v>33</v>
      </c>
    </row>
    <row r="10" spans="1:10" x14ac:dyDescent="0.2">
      <c r="A10" s="8"/>
      <c r="B10" s="8" t="s">
        <v>19</v>
      </c>
      <c r="C10" s="9">
        <v>115000</v>
      </c>
      <c r="D10" s="8" t="s">
        <v>33</v>
      </c>
      <c r="G10" s="8" t="s">
        <v>17</v>
      </c>
      <c r="H10" s="8" t="s">
        <v>18</v>
      </c>
      <c r="I10" s="9">
        <v>576000000000</v>
      </c>
      <c r="J10" s="8" t="s">
        <v>33</v>
      </c>
    </row>
    <row r="11" spans="1:10" x14ac:dyDescent="0.2">
      <c r="A11" s="8" t="s">
        <v>20</v>
      </c>
      <c r="B11" s="8" t="s">
        <v>21</v>
      </c>
      <c r="C11" s="9">
        <v>613000000</v>
      </c>
      <c r="D11" s="8" t="s">
        <v>33</v>
      </c>
      <c r="G11" s="8"/>
      <c r="H11" s="8" t="s">
        <v>19</v>
      </c>
      <c r="I11" s="9">
        <v>21800000000</v>
      </c>
      <c r="J11" s="8" t="s">
        <v>33</v>
      </c>
    </row>
    <row r="12" spans="1:10" x14ac:dyDescent="0.2">
      <c r="A12" s="8"/>
      <c r="B12" s="8" t="s">
        <v>22</v>
      </c>
      <c r="C12" s="9">
        <v>2.1399999999999999E-2</v>
      </c>
      <c r="D12" s="8" t="s">
        <v>33</v>
      </c>
      <c r="G12" s="8" t="s">
        <v>20</v>
      </c>
      <c r="H12" s="8" t="s">
        <v>21</v>
      </c>
      <c r="I12" s="9">
        <v>12100000000000</v>
      </c>
      <c r="J12" s="8" t="s">
        <v>33</v>
      </c>
    </row>
    <row r="13" spans="1:10" x14ac:dyDescent="0.2">
      <c r="A13" s="8" t="s">
        <v>23</v>
      </c>
      <c r="B13" s="8" t="s">
        <v>24</v>
      </c>
      <c r="C13" s="9">
        <v>2.8499999999999998E-6</v>
      </c>
      <c r="D13" s="8" t="s">
        <v>33</v>
      </c>
      <c r="G13" s="8"/>
      <c r="H13" s="8" t="s">
        <v>22</v>
      </c>
      <c r="I13" s="9">
        <v>657000000000000</v>
      </c>
      <c r="J13" s="8" t="s">
        <v>33</v>
      </c>
    </row>
    <row r="14" spans="1:10" x14ac:dyDescent="0.2">
      <c r="A14" s="8"/>
      <c r="B14" s="8" t="s">
        <v>25</v>
      </c>
      <c r="C14" s="9">
        <v>500</v>
      </c>
      <c r="D14" s="8" t="s">
        <v>33</v>
      </c>
      <c r="G14" s="8" t="s">
        <v>23</v>
      </c>
      <c r="H14" s="8" t="s">
        <v>24</v>
      </c>
      <c r="I14" s="9">
        <v>60900000000</v>
      </c>
      <c r="J14" s="8" t="s">
        <v>33</v>
      </c>
    </row>
    <row r="15" spans="1:10" x14ac:dyDescent="0.2">
      <c r="G15" s="8"/>
      <c r="H15" s="8" t="s">
        <v>25</v>
      </c>
      <c r="I15" s="9">
        <v>140000</v>
      </c>
      <c r="J15" s="8" t="s">
        <v>33</v>
      </c>
    </row>
    <row r="16" spans="1:10" x14ac:dyDescent="0.2">
      <c r="G16" s="8" t="s">
        <v>30</v>
      </c>
      <c r="H16" s="8" t="s">
        <v>34</v>
      </c>
      <c r="I16" s="9">
        <v>18600000000000</v>
      </c>
      <c r="J16" s="8" t="s">
        <v>33</v>
      </c>
    </row>
    <row r="17" spans="7:10" x14ac:dyDescent="0.2">
      <c r="G17" s="8"/>
      <c r="H17" s="8" t="s">
        <v>37</v>
      </c>
      <c r="I17" s="9">
        <v>656000000000000</v>
      </c>
      <c r="J17" s="8" t="s">
        <v>33</v>
      </c>
    </row>
    <row r="18" spans="7:10" x14ac:dyDescent="0.2">
      <c r="G18" s="8" t="s">
        <v>31</v>
      </c>
      <c r="H18" s="8" t="s">
        <v>35</v>
      </c>
      <c r="I18" s="9">
        <v>82700000000</v>
      </c>
      <c r="J18" s="8" t="s">
        <v>33</v>
      </c>
    </row>
    <row r="19" spans="7:10" x14ac:dyDescent="0.2">
      <c r="G19" s="8"/>
      <c r="H19" s="8" t="s">
        <v>38</v>
      </c>
      <c r="I19" s="9">
        <v>386000000</v>
      </c>
      <c r="J19" s="8" t="s">
        <v>33</v>
      </c>
    </row>
    <row r="20" spans="7:10" x14ac:dyDescent="0.2">
      <c r="G20" s="8" t="s">
        <v>32</v>
      </c>
      <c r="H20" s="8" t="s">
        <v>36</v>
      </c>
      <c r="I20" s="9">
        <v>1620000000000</v>
      </c>
      <c r="J20" s="8" t="s">
        <v>33</v>
      </c>
    </row>
    <row r="21" spans="7:10" x14ac:dyDescent="0.2">
      <c r="G21" s="8"/>
      <c r="H21" s="8" t="s">
        <v>39</v>
      </c>
      <c r="I21" s="9">
        <v>368000000000</v>
      </c>
      <c r="J21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DF93-03CA-1445-8D99-2289806F1361}">
  <dimension ref="A1:L14"/>
  <sheetViews>
    <sheetView workbookViewId="0">
      <selection activeCell="K3" sqref="K3:L14"/>
    </sheetView>
  </sheetViews>
  <sheetFormatPr baseColWidth="10" defaultRowHeight="16" x14ac:dyDescent="0.2"/>
  <cols>
    <col min="1" max="1" width="20.33203125" bestFit="1" customWidth="1"/>
    <col min="5" max="5" width="16.5" customWidth="1"/>
    <col min="6" max="6" width="13.5" customWidth="1"/>
    <col min="7" max="7" width="11" customWidth="1"/>
    <col min="11" max="11" width="17" customWidth="1"/>
    <col min="12" max="12" width="13.6640625" customWidth="1"/>
  </cols>
  <sheetData>
    <row r="1" spans="1:12" x14ac:dyDescent="0.2">
      <c r="A1" t="s">
        <v>40</v>
      </c>
    </row>
    <row r="3" spans="1:12" x14ac:dyDescent="0.2">
      <c r="B3" s="18" t="s">
        <v>45</v>
      </c>
      <c r="C3" s="18"/>
      <c r="E3" s="18" t="s">
        <v>46</v>
      </c>
      <c r="F3" s="18"/>
      <c r="H3" s="18" t="s">
        <v>52</v>
      </c>
      <c r="I3" s="18"/>
      <c r="J3" s="4"/>
      <c r="K3" s="18" t="s">
        <v>53</v>
      </c>
      <c r="L3" s="18"/>
    </row>
    <row r="4" spans="1:12" x14ac:dyDescent="0.2">
      <c r="B4" s="6" t="s">
        <v>42</v>
      </c>
      <c r="C4" s="3">
        <v>0.56846997099999996</v>
      </c>
      <c r="E4" s="6" t="s">
        <v>7</v>
      </c>
      <c r="F4" s="3">
        <v>-1.1276109900000001E-9</v>
      </c>
      <c r="H4" s="6" t="s">
        <v>42</v>
      </c>
      <c r="I4" s="3">
        <v>1.6254770350569702E-5</v>
      </c>
      <c r="J4" s="4"/>
      <c r="K4" s="6" t="s">
        <v>7</v>
      </c>
      <c r="L4" s="3">
        <v>-21817.6792883253</v>
      </c>
    </row>
    <row r="5" spans="1:12" x14ac:dyDescent="0.2">
      <c r="B5" s="6" t="s">
        <v>43</v>
      </c>
      <c r="C5" s="3">
        <v>0.18613321399999999</v>
      </c>
      <c r="E5" s="6" t="s">
        <v>10</v>
      </c>
      <c r="F5" s="3">
        <v>-6.6424366400000002E-11</v>
      </c>
      <c r="H5" s="6" t="s">
        <v>47</v>
      </c>
      <c r="I5" s="3">
        <v>5.4455108507678997E-5</v>
      </c>
      <c r="J5" s="4"/>
      <c r="K5" s="6" t="s">
        <v>27</v>
      </c>
      <c r="L5" s="3">
        <v>60641.8038785506</v>
      </c>
    </row>
    <row r="6" spans="1:12" x14ac:dyDescent="0.2">
      <c r="B6" s="6" t="s">
        <v>44</v>
      </c>
      <c r="C6" s="3">
        <v>4.9286975500000004E-12</v>
      </c>
      <c r="E6" s="6" t="s">
        <v>12</v>
      </c>
      <c r="F6" s="3">
        <v>4.6377270599999999E-10</v>
      </c>
      <c r="H6" s="6" t="s">
        <v>48</v>
      </c>
      <c r="I6" s="3">
        <v>4.4502559730183699E-5</v>
      </c>
      <c r="J6" s="4"/>
      <c r="K6" s="6" t="s">
        <v>12</v>
      </c>
      <c r="L6" s="3">
        <v>21815.736390157999</v>
      </c>
    </row>
    <row r="7" spans="1:12" x14ac:dyDescent="0.2">
      <c r="B7" s="6" t="s">
        <v>41</v>
      </c>
      <c r="C7" s="3">
        <v>0.24539681499999999</v>
      </c>
      <c r="E7" s="6" t="s">
        <v>42</v>
      </c>
      <c r="F7" s="3">
        <v>6.6383828699999995E-10</v>
      </c>
      <c r="H7" s="6" t="s">
        <v>49</v>
      </c>
      <c r="I7" s="3">
        <v>2.20379289942687E-2</v>
      </c>
      <c r="J7" s="4"/>
      <c r="K7" s="6" t="s">
        <v>28</v>
      </c>
      <c r="L7" s="3">
        <v>160.09464396338799</v>
      </c>
    </row>
    <row r="8" spans="1:12" x14ac:dyDescent="0.2">
      <c r="E8" s="6" t="s">
        <v>43</v>
      </c>
      <c r="F8" s="3">
        <v>-3.3090907300000002E-10</v>
      </c>
      <c r="H8" s="6" t="s">
        <v>50</v>
      </c>
      <c r="I8" s="3">
        <v>1.22463958714102E-9</v>
      </c>
      <c r="J8" s="4"/>
      <c r="K8" s="6" t="s">
        <v>42</v>
      </c>
      <c r="L8" s="3">
        <v>1.9916404130890399</v>
      </c>
    </row>
    <row r="9" spans="1:12" x14ac:dyDescent="0.2">
      <c r="E9" s="6" t="s">
        <v>44</v>
      </c>
      <c r="F9" s="3">
        <v>-7.4499544099999995E-15</v>
      </c>
      <c r="H9" s="6" t="s">
        <v>51</v>
      </c>
      <c r="I9" s="3">
        <v>1.56877856589233E-8</v>
      </c>
      <c r="J9" s="4"/>
      <c r="K9" s="6" t="s">
        <v>47</v>
      </c>
      <c r="L9" s="3">
        <v>-21614.618558888498</v>
      </c>
    </row>
    <row r="10" spans="1:12" x14ac:dyDescent="0.2">
      <c r="E10" s="6" t="s">
        <v>41</v>
      </c>
      <c r="F10" s="3">
        <v>-3.3292176299999999E-10</v>
      </c>
      <c r="H10" s="6" t="s">
        <v>41</v>
      </c>
      <c r="I10" s="3">
        <v>0.97784684165698998</v>
      </c>
      <c r="J10" s="4"/>
      <c r="K10" s="6" t="s">
        <v>48</v>
      </c>
      <c r="L10" s="3">
        <v>-17531.673673563299</v>
      </c>
    </row>
    <row r="11" spans="1:12" x14ac:dyDescent="0.2">
      <c r="H11" s="4"/>
      <c r="I11" s="4"/>
      <c r="J11" s="4"/>
      <c r="K11" s="6" t="s">
        <v>49</v>
      </c>
      <c r="L11" s="3">
        <v>-60842.872967574302</v>
      </c>
    </row>
    <row r="12" spans="1:12" x14ac:dyDescent="0.2">
      <c r="H12" s="4"/>
      <c r="I12" s="4"/>
      <c r="J12" s="4"/>
      <c r="K12" s="6" t="s">
        <v>50</v>
      </c>
      <c r="L12" s="3">
        <v>-1.32861132624384E-2</v>
      </c>
    </row>
    <row r="13" spans="1:12" x14ac:dyDescent="0.2">
      <c r="H13" s="4"/>
      <c r="I13" s="4"/>
      <c r="J13" s="4"/>
      <c r="K13" s="6" t="s">
        <v>51</v>
      </c>
      <c r="L13" s="3">
        <v>-3.5456132536637597E-2</v>
      </c>
    </row>
    <row r="14" spans="1:12" x14ac:dyDescent="0.2">
      <c r="H14" s="4"/>
      <c r="I14" s="4"/>
      <c r="J14" s="4"/>
      <c r="K14" s="6" t="s">
        <v>41</v>
      </c>
      <c r="L14" s="3">
        <v>99987.222301858899</v>
      </c>
    </row>
  </sheetData>
  <mergeCells count="4">
    <mergeCell ref="B3:C3"/>
    <mergeCell ref="E3:F3"/>
    <mergeCell ref="H3:I3"/>
    <mergeCell ref="K3:L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2E71-8176-0C42-9B2C-C0A9A675720E}">
  <dimension ref="A1:K7"/>
  <sheetViews>
    <sheetView workbookViewId="0">
      <selection activeCell="H19" sqref="H19"/>
    </sheetView>
  </sheetViews>
  <sheetFormatPr baseColWidth="10" defaultRowHeight="16" x14ac:dyDescent="0.2"/>
  <sheetData>
    <row r="1" spans="1:11" x14ac:dyDescent="0.2">
      <c r="A1" t="s">
        <v>54</v>
      </c>
    </row>
    <row r="4" spans="1:11" x14ac:dyDescent="0.2">
      <c r="B4" s="18" t="s">
        <v>55</v>
      </c>
      <c r="C4" s="18"/>
      <c r="D4" s="18"/>
      <c r="E4" s="18"/>
      <c r="G4" s="2"/>
      <c r="H4" s="18" t="s">
        <v>61</v>
      </c>
      <c r="I4" s="18"/>
      <c r="J4" s="18"/>
      <c r="K4" s="18"/>
    </row>
    <row r="5" spans="1:11" ht="18" x14ac:dyDescent="0.2">
      <c r="B5" s="2"/>
      <c r="C5" s="11" t="s">
        <v>58</v>
      </c>
      <c r="D5" s="11" t="s">
        <v>59</v>
      </c>
      <c r="E5" s="11" t="s">
        <v>60</v>
      </c>
      <c r="G5" s="2"/>
      <c r="H5" s="11" t="s">
        <v>58</v>
      </c>
      <c r="I5" s="11" t="s">
        <v>63</v>
      </c>
      <c r="J5" s="11" t="s">
        <v>60</v>
      </c>
      <c r="K5" s="11" t="s">
        <v>62</v>
      </c>
    </row>
    <row r="6" spans="1:11" x14ac:dyDescent="0.2">
      <c r="B6" s="11" t="s">
        <v>56</v>
      </c>
      <c r="C6" s="3">
        <v>2.0000000000000001E-10</v>
      </c>
      <c r="D6" s="3">
        <v>1.9999999999999999E-6</v>
      </c>
      <c r="E6" s="3">
        <v>1E-8</v>
      </c>
      <c r="G6" s="11" t="s">
        <v>56</v>
      </c>
      <c r="H6" s="3">
        <v>2.0000000000000001E-10</v>
      </c>
      <c r="I6" s="3">
        <v>1.9999999999999999E-6</v>
      </c>
      <c r="J6" s="3">
        <v>1E-8</v>
      </c>
      <c r="K6" s="3">
        <v>1E-8</v>
      </c>
    </row>
    <row r="7" spans="1:11" x14ac:dyDescent="0.2">
      <c r="B7" s="11" t="s">
        <v>57</v>
      </c>
      <c r="C7" s="3">
        <v>7.9999999999999996E-6</v>
      </c>
      <c r="D7" s="3">
        <v>1.9999999999999999E-6</v>
      </c>
      <c r="E7" s="3">
        <v>1E-8</v>
      </c>
      <c r="G7" s="11" t="s">
        <v>57</v>
      </c>
      <c r="H7" s="3">
        <v>7.9999999999999996E-6</v>
      </c>
      <c r="I7" s="3">
        <v>1.9999999999999999E-6</v>
      </c>
      <c r="J7" s="3">
        <v>1E-8</v>
      </c>
      <c r="K7" s="3">
        <v>1E-8</v>
      </c>
    </row>
  </sheetData>
  <mergeCells count="2">
    <mergeCell ref="B4:E4"/>
    <mergeCell ref="H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4DD4-6192-244D-9C69-64BC4D1DB22F}">
  <dimension ref="A1:N26"/>
  <sheetViews>
    <sheetView workbookViewId="0">
      <selection activeCell="B5" sqref="B5:D14"/>
    </sheetView>
  </sheetViews>
  <sheetFormatPr baseColWidth="10" defaultRowHeight="16" x14ac:dyDescent="0.2"/>
  <cols>
    <col min="2" max="2" width="13.33203125" bestFit="1" customWidth="1"/>
    <col min="3" max="3" width="4.83203125" bestFit="1" customWidth="1"/>
    <col min="4" max="4" width="13.83203125" bestFit="1" customWidth="1"/>
    <col min="5" max="5" width="19.5" bestFit="1" customWidth="1"/>
    <col min="8" max="8" width="26.6640625" customWidth="1"/>
    <col min="13" max="13" width="13.33203125" bestFit="1" customWidth="1"/>
    <col min="14" max="14" width="72.83203125" bestFit="1" customWidth="1"/>
  </cols>
  <sheetData>
    <row r="1" spans="1:12" x14ac:dyDescent="0.2">
      <c r="A1" t="s">
        <v>64</v>
      </c>
    </row>
    <row r="3" spans="1:12" x14ac:dyDescent="0.2">
      <c r="B3" t="s">
        <v>65</v>
      </c>
      <c r="G3" t="s">
        <v>82</v>
      </c>
    </row>
    <row r="5" spans="1:12" x14ac:dyDescent="0.2">
      <c r="B5" s="23"/>
      <c r="C5" s="24"/>
      <c r="D5" s="11" t="s">
        <v>66</v>
      </c>
      <c r="E5" s="11" t="s">
        <v>67</v>
      </c>
    </row>
    <row r="6" spans="1:12" x14ac:dyDescent="0.2">
      <c r="B6" s="25"/>
      <c r="C6" s="26"/>
      <c r="D6" s="11" t="s">
        <v>73</v>
      </c>
      <c r="E6" s="11" t="s">
        <v>68</v>
      </c>
    </row>
    <row r="7" spans="1:12" ht="34" x14ac:dyDescent="0.2">
      <c r="B7" s="19" t="s">
        <v>69</v>
      </c>
      <c r="C7" s="11" t="s">
        <v>74</v>
      </c>
      <c r="D7" s="3">
        <v>7790270.0099999998</v>
      </c>
      <c r="E7" s="27">
        <v>2817.75144</v>
      </c>
      <c r="G7" s="12"/>
      <c r="H7" s="14" t="s">
        <v>83</v>
      </c>
    </row>
    <row r="8" spans="1:12" ht="19" x14ac:dyDescent="0.2">
      <c r="B8" s="20"/>
      <c r="C8" s="11" t="s">
        <v>75</v>
      </c>
      <c r="D8" s="3">
        <v>2764.7115699999999</v>
      </c>
      <c r="E8" s="28"/>
      <c r="G8" s="11" t="s">
        <v>69</v>
      </c>
      <c r="H8" s="13">
        <v>0.91154771196512896</v>
      </c>
    </row>
    <row r="9" spans="1:12" ht="19" x14ac:dyDescent="0.2">
      <c r="B9" s="19" t="s">
        <v>70</v>
      </c>
      <c r="C9" s="11" t="s">
        <v>76</v>
      </c>
      <c r="D9" s="3">
        <v>9333380.9700000007</v>
      </c>
      <c r="E9" s="27">
        <v>1499601.37</v>
      </c>
      <c r="G9" s="11" t="s">
        <v>70</v>
      </c>
      <c r="H9" s="13">
        <v>-6.5557551617302895E-2</v>
      </c>
    </row>
    <row r="10" spans="1:12" ht="19" x14ac:dyDescent="0.2">
      <c r="B10" s="20"/>
      <c r="C10" s="11" t="s">
        <v>77</v>
      </c>
      <c r="D10" s="3">
        <v>6.2239080199999997</v>
      </c>
      <c r="E10" s="28"/>
      <c r="G10" s="11" t="s">
        <v>71</v>
      </c>
      <c r="H10" s="13">
        <v>-7.4902751753659995E-7</v>
      </c>
    </row>
    <row r="11" spans="1:12" ht="19" x14ac:dyDescent="0.2">
      <c r="B11" s="19" t="s">
        <v>71</v>
      </c>
      <c r="C11" s="11" t="s">
        <v>78</v>
      </c>
      <c r="D11" s="3">
        <v>933374.875</v>
      </c>
      <c r="E11" s="27">
        <v>59.866431900000002</v>
      </c>
      <c r="G11" s="11" t="s">
        <v>72</v>
      </c>
      <c r="H11" s="13">
        <v>0.140385585538566</v>
      </c>
    </row>
    <row r="12" spans="1:12" x14ac:dyDescent="0.2">
      <c r="B12" s="20"/>
      <c r="C12" s="11" t="s">
        <v>79</v>
      </c>
      <c r="D12" s="3">
        <v>15590.9555</v>
      </c>
      <c r="E12" s="28"/>
    </row>
    <row r="13" spans="1:12" x14ac:dyDescent="0.2">
      <c r="B13" s="19" t="s">
        <v>72</v>
      </c>
      <c r="C13" s="11" t="s">
        <v>80</v>
      </c>
      <c r="D13" s="3">
        <v>38622.707799999996</v>
      </c>
      <c r="E13" s="21">
        <v>7.2500000000000004E-3</v>
      </c>
    </row>
    <row r="14" spans="1:12" x14ac:dyDescent="0.2">
      <c r="B14" s="20"/>
      <c r="C14" s="11" t="s">
        <v>81</v>
      </c>
      <c r="D14" s="3">
        <v>5327818.8099999996</v>
      </c>
      <c r="E14" s="22"/>
    </row>
    <row r="16" spans="1:12" x14ac:dyDescent="0.2">
      <c r="L16" t="s">
        <v>84</v>
      </c>
    </row>
    <row r="17" spans="13:14" x14ac:dyDescent="0.2">
      <c r="M17" s="15" t="s">
        <v>103</v>
      </c>
      <c r="N17" s="15" t="s">
        <v>104</v>
      </c>
    </row>
    <row r="18" spans="13:14" x14ac:dyDescent="0.2">
      <c r="M18" s="16" t="s">
        <v>85</v>
      </c>
      <c r="N18" s="1" t="s">
        <v>94</v>
      </c>
    </row>
    <row r="19" spans="13:14" x14ac:dyDescent="0.2">
      <c r="M19" s="16" t="s">
        <v>86</v>
      </c>
      <c r="N19" s="1" t="s">
        <v>95</v>
      </c>
    </row>
    <row r="20" spans="13:14" x14ac:dyDescent="0.2">
      <c r="M20" s="16" t="s">
        <v>87</v>
      </c>
      <c r="N20" s="1" t="s">
        <v>97</v>
      </c>
    </row>
    <row r="21" spans="13:14" x14ac:dyDescent="0.2">
      <c r="M21" s="16" t="s">
        <v>88</v>
      </c>
      <c r="N21" s="1" t="s">
        <v>96</v>
      </c>
    </row>
    <row r="22" spans="13:14" x14ac:dyDescent="0.2">
      <c r="M22" s="17" t="s">
        <v>89</v>
      </c>
      <c r="N22" s="1" t="s">
        <v>98</v>
      </c>
    </row>
    <row r="23" spans="13:14" x14ac:dyDescent="0.2">
      <c r="M23" s="17" t="s">
        <v>90</v>
      </c>
      <c r="N23" s="1" t="s">
        <v>99</v>
      </c>
    </row>
    <row r="24" spans="13:14" x14ac:dyDescent="0.2">
      <c r="M24" s="17" t="s">
        <v>91</v>
      </c>
      <c r="N24" s="1" t="s">
        <v>100</v>
      </c>
    </row>
    <row r="25" spans="13:14" x14ac:dyDescent="0.2">
      <c r="M25" s="17" t="s">
        <v>92</v>
      </c>
      <c r="N25" s="1" t="s">
        <v>101</v>
      </c>
    </row>
    <row r="26" spans="13:14" x14ac:dyDescent="0.2">
      <c r="M26" s="16" t="s">
        <v>93</v>
      </c>
      <c r="N26" s="1" t="s">
        <v>102</v>
      </c>
    </row>
  </sheetData>
  <mergeCells count="9">
    <mergeCell ref="B13:B14"/>
    <mergeCell ref="E13:E14"/>
    <mergeCell ref="B5:C6"/>
    <mergeCell ref="B7:B8"/>
    <mergeCell ref="E7:E8"/>
    <mergeCell ref="B9:B10"/>
    <mergeCell ref="E9:E10"/>
    <mergeCell ref="B11:B12"/>
    <mergeCell ref="E11:E1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320A-3EFE-7147-A3B0-6E3C73C8AAAC}">
  <dimension ref="A1:G14"/>
  <sheetViews>
    <sheetView tabSelected="1" workbookViewId="0">
      <selection activeCell="G12" sqref="G12"/>
    </sheetView>
  </sheetViews>
  <sheetFormatPr baseColWidth="10" defaultRowHeight="16" x14ac:dyDescent="0.2"/>
  <cols>
    <col min="4" max="4" width="13.83203125" bestFit="1" customWidth="1"/>
    <col min="7" max="7" width="12.1640625" bestFit="1" customWidth="1"/>
  </cols>
  <sheetData>
    <row r="1" spans="1:7" x14ac:dyDescent="0.2">
      <c r="A1" t="s">
        <v>105</v>
      </c>
    </row>
    <row r="3" spans="1:7" x14ac:dyDescent="0.2">
      <c r="A3" t="s">
        <v>106</v>
      </c>
    </row>
    <row r="5" spans="1:7" x14ac:dyDescent="0.2">
      <c r="B5" s="23"/>
      <c r="C5" s="24"/>
      <c r="D5" s="11" t="s">
        <v>66</v>
      </c>
    </row>
    <row r="6" spans="1:7" x14ac:dyDescent="0.2">
      <c r="B6" s="25"/>
      <c r="C6" s="26"/>
      <c r="D6" s="11" t="s">
        <v>73</v>
      </c>
    </row>
    <row r="7" spans="1:7" x14ac:dyDescent="0.2">
      <c r="B7" s="19" t="s">
        <v>69</v>
      </c>
      <c r="C7" s="11" t="s">
        <v>74</v>
      </c>
      <c r="D7" s="3">
        <f>(0.083028 + 0.083028)/2</f>
        <v>8.3028000000000005E-2</v>
      </c>
      <c r="F7" t="s">
        <v>111</v>
      </c>
    </row>
    <row r="8" spans="1:7" x14ac:dyDescent="0.2">
      <c r="B8" s="20"/>
      <c r="C8" s="11" t="s">
        <v>75</v>
      </c>
      <c r="D8" s="3">
        <f>(0.074709 + 0.036911)/2</f>
        <v>5.5809999999999998E-2</v>
      </c>
      <c r="F8" t="s">
        <v>112</v>
      </c>
    </row>
    <row r="9" spans="1:7" x14ac:dyDescent="0.2">
      <c r="B9" s="19" t="s">
        <v>70</v>
      </c>
      <c r="C9" s="11" t="s">
        <v>76</v>
      </c>
      <c r="D9" s="3">
        <f>(776.81 + 776.81)/2</f>
        <v>776.81</v>
      </c>
      <c r="F9" t="s">
        <v>113</v>
      </c>
    </row>
    <row r="10" spans="1:7" x14ac:dyDescent="0.2">
      <c r="B10" s="20"/>
      <c r="C10" s="11" t="s">
        <v>77</v>
      </c>
      <c r="D10" s="3">
        <f>(135280000 + 8957800000)/2</f>
        <v>4546540000</v>
      </c>
      <c r="F10" t="s">
        <v>114</v>
      </c>
      <c r="G10">
        <f>(34885+2047300)/2</f>
        <v>1041092.5</v>
      </c>
    </row>
    <row r="11" spans="1:7" x14ac:dyDescent="0.2">
      <c r="B11" s="19" t="s">
        <v>71</v>
      </c>
      <c r="C11" s="11" t="s">
        <v>78</v>
      </c>
      <c r="D11" s="3">
        <f>(5298.8 + 266710)/2</f>
        <v>136004.4</v>
      </c>
      <c r="F11" t="s">
        <v>107</v>
      </c>
    </row>
    <row r="12" spans="1:7" x14ac:dyDescent="0.2">
      <c r="B12" s="20"/>
      <c r="C12" s="11" t="s">
        <v>79</v>
      </c>
      <c r="D12" s="3">
        <f>(0.000000000092232 + 0.000000000000016764)/2</f>
        <v>4.6124382000000001E-11</v>
      </c>
      <c r="F12" t="s">
        <v>108</v>
      </c>
      <c r="G12">
        <f>(0.00000035767+0.000000000073349)/2</f>
        <v>1.788716745E-7</v>
      </c>
    </row>
    <row r="13" spans="1:7" x14ac:dyDescent="0.2">
      <c r="B13" s="19" t="s">
        <v>72</v>
      </c>
      <c r="C13" s="11" t="s">
        <v>80</v>
      </c>
      <c r="D13" s="3">
        <f>(0.935 + 1.3455)/2</f>
        <v>1.14025</v>
      </c>
      <c r="F13" t="s">
        <v>110</v>
      </c>
    </row>
    <row r="14" spans="1:7" x14ac:dyDescent="0.2">
      <c r="B14" s="20"/>
      <c r="C14" s="11" t="s">
        <v>81</v>
      </c>
      <c r="D14" s="3">
        <f>(0+0)/2</f>
        <v>0</v>
      </c>
      <c r="F14" t="s">
        <v>109</v>
      </c>
    </row>
  </sheetData>
  <mergeCells count="5">
    <mergeCell ref="B5:C6"/>
    <mergeCell ref="B7:B8"/>
    <mergeCell ref="B9:B10"/>
    <mergeCell ref="B11:B12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2023-06-25T00:04:39Z</dcterms:created>
  <dcterms:modified xsi:type="dcterms:W3CDTF">2023-06-27T14:56:37Z</dcterms:modified>
</cp:coreProperties>
</file>