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ra/2020GhentWork/202104MonocultbiomeNGS/20211020MonocultbiomeDataProc/mono-source/taxonomy/"/>
    </mc:Choice>
  </mc:AlternateContent>
  <xr:revisionPtr revIDLastSave="0" documentId="13_ncr:40009_{FEC25CA5-4819-1347-AE13-DAC77C4E9FC5}" xr6:coauthVersionLast="47" xr6:coauthVersionMax="47" xr10:uidLastSave="{00000000-0000-0000-0000-000000000000}"/>
  <bookViews>
    <workbookView xWindow="38740" yWindow="1080" windowWidth="33500" windowHeight="19160" activeTab="1"/>
  </bookViews>
  <sheets>
    <sheet name="level-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I4" i="2" l="1"/>
  <c r="AI3" i="2"/>
  <c r="AI2" i="2"/>
  <c r="AI1" i="2"/>
  <c r="AE3" i="2"/>
  <c r="AE19" i="2"/>
  <c r="AE20" i="2"/>
  <c r="AE5" i="2"/>
  <c r="AE8" i="2"/>
  <c r="AE10" i="2"/>
  <c r="AE9" i="2"/>
  <c r="AE4" i="2"/>
  <c r="AE6" i="2"/>
  <c r="AE21" i="2"/>
  <c r="AE22" i="2"/>
  <c r="AE11" i="2"/>
  <c r="AE23" i="2"/>
  <c r="AE24" i="2"/>
  <c r="AE7" i="2"/>
  <c r="AE25" i="2"/>
  <c r="AE26" i="2"/>
  <c r="AE27" i="2"/>
  <c r="AE18" i="2"/>
  <c r="AE15" i="2"/>
  <c r="AE28" i="2"/>
  <c r="AE29" i="2"/>
  <c r="AE30" i="2"/>
  <c r="AE16" i="2"/>
  <c r="AE17" i="2"/>
  <c r="AE31" i="2"/>
  <c r="AE32" i="2"/>
  <c r="AE33" i="2"/>
  <c r="AE34" i="2"/>
  <c r="AE13" i="2"/>
  <c r="AE35" i="2"/>
  <c r="AE14" i="2"/>
  <c r="AE12" i="2"/>
  <c r="AE36" i="2"/>
  <c r="AE37" i="2"/>
  <c r="AE38" i="2"/>
  <c r="AE2" i="2"/>
  <c r="AB35" i="2"/>
  <c r="AA35" i="2"/>
  <c r="AB21" i="2"/>
  <c r="AA21" i="2"/>
  <c r="AB10" i="2"/>
  <c r="AA10" i="2"/>
  <c r="AB14" i="2"/>
  <c r="AA14" i="2"/>
  <c r="AB11" i="2"/>
  <c r="AA11" i="2"/>
  <c r="AC11" i="2" s="1"/>
  <c r="AD11" i="2" s="1"/>
  <c r="AB32" i="2"/>
  <c r="AA32" i="2"/>
  <c r="AB13" i="2"/>
  <c r="AA13" i="2"/>
  <c r="AB18" i="2"/>
  <c r="AA18" i="2"/>
  <c r="AB12" i="2"/>
  <c r="AA12" i="2"/>
  <c r="AB27" i="2"/>
  <c r="AA27" i="2"/>
  <c r="AB29" i="2"/>
  <c r="AA29" i="2"/>
  <c r="AB4" i="2"/>
  <c r="AA4" i="2"/>
  <c r="AB26" i="2"/>
  <c r="AA26" i="2"/>
  <c r="AB3" i="2"/>
  <c r="AA3" i="2"/>
  <c r="AB2" i="2"/>
  <c r="AA2" i="2"/>
  <c r="AB37" i="2"/>
  <c r="AA37" i="2"/>
  <c r="AB33" i="2"/>
  <c r="AA33" i="2"/>
  <c r="AC33" i="2" s="1"/>
  <c r="AD33" i="2" s="1"/>
  <c r="AB20" i="2"/>
  <c r="AA20" i="2"/>
  <c r="AB38" i="2"/>
  <c r="AA38" i="2"/>
  <c r="AB24" i="2"/>
  <c r="AA24" i="2"/>
  <c r="AB25" i="2"/>
  <c r="AA25" i="2"/>
  <c r="AB8" i="2"/>
  <c r="AA8" i="2"/>
  <c r="AB28" i="2"/>
  <c r="AA28" i="2"/>
  <c r="AB5" i="2"/>
  <c r="AA5" i="2"/>
  <c r="AB7" i="2"/>
  <c r="AA7" i="2"/>
  <c r="AB34" i="2"/>
  <c r="AA34" i="2"/>
  <c r="AB15" i="2"/>
  <c r="AA15" i="2"/>
  <c r="AB6" i="2"/>
  <c r="AA6" i="2"/>
  <c r="AB31" i="2"/>
  <c r="AA31" i="2"/>
  <c r="AB16" i="2"/>
  <c r="AA16" i="2"/>
  <c r="AB22" i="2"/>
  <c r="AA22" i="2"/>
  <c r="AB23" i="2"/>
  <c r="AA23" i="2"/>
  <c r="AB36" i="2"/>
  <c r="AA36" i="2"/>
  <c r="AB30" i="2"/>
  <c r="AA30" i="2"/>
  <c r="AB17" i="2"/>
  <c r="AA17" i="2"/>
  <c r="AB19" i="2"/>
  <c r="AA19" i="2"/>
  <c r="AB9" i="2"/>
  <c r="AA9" i="2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B30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B29" i="1"/>
  <c r="B28" i="1"/>
  <c r="AC16" i="2" l="1"/>
  <c r="AD16" i="2" s="1"/>
  <c r="AC4" i="2"/>
  <c r="AD4" i="2" s="1"/>
  <c r="AC7" i="2"/>
  <c r="AD7" i="2" s="1"/>
  <c r="AC36" i="2"/>
  <c r="AD36" i="2" s="1"/>
  <c r="AC37" i="2"/>
  <c r="AD37" i="2" s="1"/>
  <c r="AC31" i="2"/>
  <c r="AD31" i="2" s="1"/>
  <c r="AC20" i="2"/>
  <c r="AD20" i="2" s="1"/>
  <c r="AC24" i="2"/>
  <c r="AD24" i="2" s="1"/>
  <c r="AC32" i="2"/>
  <c r="AD32" i="2" s="1"/>
  <c r="AC30" i="2"/>
  <c r="AD30" i="2" s="1"/>
  <c r="AC6" i="2"/>
  <c r="AD6" i="2" s="1"/>
  <c r="AC27" i="2"/>
  <c r="AD27" i="2" s="1"/>
  <c r="AC29" i="2"/>
  <c r="AD29" i="2" s="1"/>
  <c r="AC25" i="2"/>
  <c r="AD25" i="2" s="1"/>
  <c r="AC34" i="2"/>
  <c r="AD34" i="2" s="1"/>
  <c r="AC23" i="2"/>
  <c r="AD23" i="2" s="1"/>
  <c r="AC12" i="2"/>
  <c r="AD12" i="2" s="1"/>
  <c r="AC3" i="2"/>
  <c r="AD3" i="2" s="1"/>
  <c r="AC18" i="2"/>
  <c r="AD18" i="2" s="1"/>
  <c r="AC8" i="2"/>
  <c r="AD8" i="2" s="1"/>
  <c r="AC14" i="2"/>
  <c r="AD14" i="2" s="1"/>
  <c r="AC5" i="2"/>
  <c r="AD5" i="2" s="1"/>
  <c r="AC26" i="2"/>
  <c r="AD26" i="2" s="1"/>
  <c r="AC2" i="2"/>
  <c r="AD2" i="2" s="1"/>
  <c r="AC9" i="2"/>
  <c r="AD9" i="2" s="1"/>
  <c r="AC38" i="2"/>
  <c r="AD38" i="2" s="1"/>
  <c r="AC19" i="2"/>
  <c r="AD19" i="2" s="1"/>
  <c r="AC21" i="2"/>
  <c r="AD21" i="2" s="1"/>
  <c r="AC28" i="2"/>
  <c r="AD28" i="2" s="1"/>
  <c r="AC15" i="2"/>
  <c r="AD15" i="2" s="1"/>
  <c r="AC22" i="2"/>
  <c r="AD22" i="2" s="1"/>
  <c r="AC17" i="2"/>
  <c r="AD17" i="2" s="1"/>
  <c r="AC13" i="2"/>
  <c r="AD13" i="2" s="1"/>
  <c r="AC10" i="2"/>
  <c r="AD10" i="2" s="1"/>
  <c r="AC35" i="2"/>
  <c r="AD35" i="2" s="1"/>
</calcChain>
</file>

<file path=xl/sharedStrings.xml><?xml version="1.0" encoding="utf-8"?>
<sst xmlns="http://schemas.openxmlformats.org/spreadsheetml/2006/main" count="177" uniqueCount="76">
  <si>
    <t>index</t>
  </si>
  <si>
    <t>d__Bacteria;p__Proteobacteria</t>
  </si>
  <si>
    <t>d__Bacteria;p__Bacteroidota</t>
  </si>
  <si>
    <t>d__Bacteria;p__Chloroflexi</t>
  </si>
  <si>
    <t>d__Bacteria;p__Actinobacteriota</t>
  </si>
  <si>
    <t>d__Bacteria;p__Bdellovibrionota</t>
  </si>
  <si>
    <t>d__Bacteria;p__Myxococcota</t>
  </si>
  <si>
    <t>d__Bacteria;p__Acidobacteriota</t>
  </si>
  <si>
    <t>d__Bacteria;p__Planctomycetota</t>
  </si>
  <si>
    <t>d__Bacteria;p__Verrucomicrobiota</t>
  </si>
  <si>
    <t>d__Bacteria;p__Patescibacteria</t>
  </si>
  <si>
    <t>d__Bacteria;p__Fusobacteriota</t>
  </si>
  <si>
    <t>d__Bacteria;p__Campilobacterota</t>
  </si>
  <si>
    <t>d__Archaea;p__Crenarchaeota</t>
  </si>
  <si>
    <t>d__Bacteria;p__NB1-j</t>
  </si>
  <si>
    <t>d__Archaea;p__Halobacterota</t>
  </si>
  <si>
    <t>d__Bacteria;p__Deferribacterota</t>
  </si>
  <si>
    <t>d__Bacteria;p__Firmicutes</t>
  </si>
  <si>
    <t>d__Bacteria;p__Desulfobacterota</t>
  </si>
  <si>
    <t>d__Bacteria;p__Cyanobacteria</t>
  </si>
  <si>
    <t>d__Bacteria;p__Spirochaetota</t>
  </si>
  <si>
    <t>d__Bacteria;p__Fibrobacterota</t>
  </si>
  <si>
    <t>d__Bacteria;p__Deinococcota</t>
  </si>
  <si>
    <t>d__Archaea;p__Nanoarchaeota</t>
  </si>
  <si>
    <t>d__Bacteria;p__SAR324_clade(Marine_group_B)</t>
  </si>
  <si>
    <t>d__Bacteria;p__Sumerlaeota</t>
  </si>
  <si>
    <t>d__Bacteria;p__Calditrichota</t>
  </si>
  <si>
    <t>d__Bacteria;p__Latescibacterota</t>
  </si>
  <si>
    <t>d__Bacteria;p__Gemmatimonadota</t>
  </si>
  <si>
    <t>d__Bacteria;p__Dependentiae</t>
  </si>
  <si>
    <t>d__Bacteria;p__WPS-2</t>
  </si>
  <si>
    <t>d__Bacteria;p__MBNT15</t>
  </si>
  <si>
    <t>d__Bacteria;p__Nitrospirota</t>
  </si>
  <si>
    <t>d__Bacteria;p__Hydrogenedentes</t>
  </si>
  <si>
    <t>d__Bacteria;p__Elusimicrobiota</t>
  </si>
  <si>
    <t>d__Bacteria;p__Synergistota</t>
  </si>
  <si>
    <t>d__Bacteria;p__Margulisbacteria</t>
  </si>
  <si>
    <t>d__Bacteria;p__Dadabacteria</t>
  </si>
  <si>
    <t>KF0052</t>
  </si>
  <si>
    <t>KF0053</t>
  </si>
  <si>
    <t>KF0054</t>
  </si>
  <si>
    <t>KF0060</t>
  </si>
  <si>
    <t>KF0070</t>
  </si>
  <si>
    <t>KF0077</t>
  </si>
  <si>
    <t>KF0123</t>
  </si>
  <si>
    <t>KF0129</t>
  </si>
  <si>
    <t>KF0136</t>
  </si>
  <si>
    <t>KF0147</t>
  </si>
  <si>
    <t>KF0150</t>
  </si>
  <si>
    <t>KF0168</t>
  </si>
  <si>
    <t>KF0170</t>
  </si>
  <si>
    <t>KF0177</t>
  </si>
  <si>
    <t>KF0178</t>
  </si>
  <si>
    <t>KF0179</t>
  </si>
  <si>
    <t>KF0181</t>
  </si>
  <si>
    <t>KF0182</t>
  </si>
  <si>
    <t>KF0183</t>
  </si>
  <si>
    <t>TB89</t>
  </si>
  <si>
    <t>TB90</t>
  </si>
  <si>
    <t>TB115</t>
  </si>
  <si>
    <t>TB139</t>
  </si>
  <si>
    <t>TB140</t>
  </si>
  <si>
    <t>TB155</t>
  </si>
  <si>
    <t>monosum</t>
  </si>
  <si>
    <t>sourcesum</t>
  </si>
  <si>
    <t>status</t>
  </si>
  <si>
    <t>mono*source</t>
  </si>
  <si>
    <t>BOTH</t>
  </si>
  <si>
    <t>Taxa</t>
  </si>
  <si>
    <t>statusmanual</t>
  </si>
  <si>
    <t>MONO</t>
  </si>
  <si>
    <t>SOURCE</t>
  </si>
  <si>
    <t xml:space="preserve">mono </t>
  </si>
  <si>
    <t>source</t>
  </si>
  <si>
    <t>shared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</si>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</sst>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7" fillId="3" borderId="0" xfId="7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>
      <selection activeCell="A31" sqref="A1:AL31"/>
    </sheetView>
  </sheetViews>
  <sheetFormatPr baseColWidth="10" defaultRowHeight="16" x14ac:dyDescent="0.2"/>
  <cols>
    <col min="2" max="2" width="12.1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 t="s">
        <v>38</v>
      </c>
      <c r="B2">
        <v>55550</v>
      </c>
      <c r="C2">
        <v>10029</v>
      </c>
      <c r="D2">
        <v>0</v>
      </c>
      <c r="E2">
        <v>0</v>
      </c>
      <c r="F2">
        <v>0</v>
      </c>
      <c r="G2">
        <v>0</v>
      </c>
      <c r="H2">
        <v>0</v>
      </c>
      <c r="I2">
        <v>12764</v>
      </c>
      <c r="J2">
        <v>60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159</v>
      </c>
      <c r="AJ2">
        <v>0</v>
      </c>
      <c r="AK2">
        <v>0</v>
      </c>
      <c r="AL2">
        <v>0</v>
      </c>
    </row>
    <row r="3" spans="1:38" x14ac:dyDescent="0.2">
      <c r="A3" t="s">
        <v>39</v>
      </c>
      <c r="B3">
        <v>40108</v>
      </c>
      <c r="C3">
        <v>10527</v>
      </c>
      <c r="D3">
        <v>0</v>
      </c>
      <c r="E3">
        <v>0</v>
      </c>
      <c r="F3">
        <v>0</v>
      </c>
      <c r="G3">
        <v>3495</v>
      </c>
      <c r="H3">
        <v>0</v>
      </c>
      <c r="I3">
        <v>7975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 t="s">
        <v>40</v>
      </c>
      <c r="B4">
        <v>62713</v>
      </c>
      <c r="C4">
        <v>7527</v>
      </c>
      <c r="D4">
        <v>0</v>
      </c>
      <c r="E4">
        <v>2</v>
      </c>
      <c r="F4">
        <v>0</v>
      </c>
      <c r="G4">
        <v>4</v>
      </c>
      <c r="H4">
        <v>0</v>
      </c>
      <c r="I4">
        <v>6120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 t="s">
        <v>41</v>
      </c>
      <c r="B5">
        <v>44597</v>
      </c>
      <c r="C5">
        <v>24849</v>
      </c>
      <c r="D5">
        <v>0</v>
      </c>
      <c r="E5">
        <v>0</v>
      </c>
      <c r="F5">
        <v>0</v>
      </c>
      <c r="G5">
        <v>0</v>
      </c>
      <c r="H5">
        <v>0</v>
      </c>
      <c r="I5">
        <v>22237</v>
      </c>
      <c r="J5">
        <v>227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</v>
      </c>
      <c r="AI5">
        <v>0</v>
      </c>
      <c r="AJ5">
        <v>0</v>
      </c>
      <c r="AK5">
        <v>0</v>
      </c>
      <c r="AL5">
        <v>0</v>
      </c>
    </row>
    <row r="6" spans="1:38" x14ac:dyDescent="0.2">
      <c r="A6" t="s">
        <v>42</v>
      </c>
      <c r="B6">
        <v>78149</v>
      </c>
      <c r="C6">
        <v>17086</v>
      </c>
      <c r="D6">
        <v>0</v>
      </c>
      <c r="E6">
        <v>0</v>
      </c>
      <c r="F6">
        <v>0</v>
      </c>
      <c r="G6">
        <v>0</v>
      </c>
      <c r="H6">
        <v>0</v>
      </c>
      <c r="I6">
        <v>1764</v>
      </c>
      <c r="J6">
        <v>0</v>
      </c>
      <c r="K6">
        <v>0</v>
      </c>
      <c r="L6">
        <v>0</v>
      </c>
      <c r="M6">
        <v>0</v>
      </c>
      <c r="N6">
        <v>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 t="s">
        <v>43</v>
      </c>
      <c r="B7">
        <v>36999</v>
      </c>
      <c r="C7">
        <v>42992</v>
      </c>
      <c r="D7">
        <v>0</v>
      </c>
      <c r="E7">
        <v>5</v>
      </c>
      <c r="F7">
        <v>0</v>
      </c>
      <c r="G7">
        <v>0</v>
      </c>
      <c r="H7">
        <v>0</v>
      </c>
      <c r="I7">
        <v>27102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</v>
      </c>
      <c r="S7">
        <v>685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70</v>
      </c>
      <c r="AI7">
        <v>0</v>
      </c>
      <c r="AJ7">
        <v>0</v>
      </c>
      <c r="AK7">
        <v>0</v>
      </c>
      <c r="AL7">
        <v>0</v>
      </c>
    </row>
    <row r="8" spans="1:38" x14ac:dyDescent="0.2">
      <c r="A8" t="s">
        <v>44</v>
      </c>
      <c r="B8">
        <v>87046</v>
      </c>
      <c r="C8">
        <v>7507</v>
      </c>
      <c r="D8">
        <v>189</v>
      </c>
      <c r="E8">
        <v>145</v>
      </c>
      <c r="F8">
        <v>0</v>
      </c>
      <c r="G8">
        <v>4951</v>
      </c>
      <c r="H8">
        <v>0</v>
      </c>
      <c r="I8">
        <v>331</v>
      </c>
      <c r="J8">
        <v>460</v>
      </c>
      <c r="K8">
        <v>0</v>
      </c>
      <c r="L8">
        <v>0</v>
      </c>
      <c r="M8">
        <v>0</v>
      </c>
      <c r="N8">
        <v>0</v>
      </c>
      <c r="O8">
        <v>7</v>
      </c>
      <c r="P8">
        <v>0</v>
      </c>
      <c r="Q8">
        <v>0</v>
      </c>
      <c r="R8">
        <v>1634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">
      <c r="A9" t="s">
        <v>45</v>
      </c>
      <c r="B9">
        <v>70796</v>
      </c>
      <c r="C9">
        <v>10414</v>
      </c>
      <c r="D9">
        <v>0</v>
      </c>
      <c r="E9">
        <v>2522</v>
      </c>
      <c r="F9">
        <v>0</v>
      </c>
      <c r="G9">
        <v>4101</v>
      </c>
      <c r="H9">
        <v>0</v>
      </c>
      <c r="I9">
        <v>287</v>
      </c>
      <c r="J9">
        <v>324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345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">
      <c r="A10" t="s">
        <v>46</v>
      </c>
      <c r="B10">
        <v>143788</v>
      </c>
      <c r="C10">
        <v>14985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">
      <c r="A11" t="s">
        <v>47</v>
      </c>
      <c r="B11">
        <v>78594</v>
      </c>
      <c r="C11">
        <v>2523</v>
      </c>
      <c r="D11">
        <v>0</v>
      </c>
      <c r="E11">
        <v>0</v>
      </c>
      <c r="F11">
        <v>0</v>
      </c>
      <c r="G11">
        <v>0</v>
      </c>
      <c r="H11">
        <v>0</v>
      </c>
      <c r="I11">
        <v>132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">
      <c r="A12" t="s">
        <v>48</v>
      </c>
      <c r="B12">
        <v>56306</v>
      </c>
      <c r="C12">
        <v>24028</v>
      </c>
      <c r="D12">
        <v>0</v>
      </c>
      <c r="E12">
        <v>4</v>
      </c>
      <c r="F12">
        <v>0</v>
      </c>
      <c r="G12">
        <v>0</v>
      </c>
      <c r="H12">
        <v>0</v>
      </c>
      <c r="I12">
        <v>5604</v>
      </c>
      <c r="J12">
        <v>442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4130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">
      <c r="A13" t="s">
        <v>49</v>
      </c>
      <c r="B13">
        <v>65370</v>
      </c>
      <c r="C13">
        <v>14090</v>
      </c>
      <c r="D13">
        <v>0</v>
      </c>
      <c r="E13">
        <v>0</v>
      </c>
      <c r="F13">
        <v>0</v>
      </c>
      <c r="G13">
        <v>101</v>
      </c>
      <c r="H13">
        <v>0</v>
      </c>
      <c r="I13">
        <v>3101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18910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">
      <c r="A14" t="s">
        <v>50</v>
      </c>
      <c r="B14">
        <v>82668</v>
      </c>
      <c r="C14">
        <v>13718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">
      <c r="A15" t="s">
        <v>51</v>
      </c>
      <c r="B15">
        <v>65033</v>
      </c>
      <c r="C15">
        <v>31158</v>
      </c>
      <c r="D15">
        <v>0</v>
      </c>
      <c r="E15">
        <v>0</v>
      </c>
      <c r="F15">
        <v>0</v>
      </c>
      <c r="G15">
        <v>0</v>
      </c>
      <c r="H15">
        <v>0</v>
      </c>
      <c r="I15">
        <v>3612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1959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">
      <c r="A16" t="s">
        <v>52</v>
      </c>
      <c r="B16">
        <v>26279</v>
      </c>
      <c r="C16">
        <v>5981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">
      <c r="A17" t="s">
        <v>53</v>
      </c>
      <c r="B17">
        <v>103638</v>
      </c>
      <c r="C17">
        <v>1645</v>
      </c>
      <c r="D17">
        <v>0</v>
      </c>
      <c r="E17">
        <v>0</v>
      </c>
      <c r="F17">
        <v>0</v>
      </c>
      <c r="G17">
        <v>0</v>
      </c>
      <c r="H17">
        <v>0</v>
      </c>
      <c r="I17">
        <v>1222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">
      <c r="A18" t="s">
        <v>54</v>
      </c>
      <c r="B18">
        <v>35229</v>
      </c>
      <c r="C18">
        <v>20684</v>
      </c>
      <c r="D18">
        <v>0</v>
      </c>
      <c r="E18">
        <v>0</v>
      </c>
      <c r="F18">
        <v>0</v>
      </c>
      <c r="G18">
        <v>0</v>
      </c>
      <c r="H18">
        <v>0</v>
      </c>
      <c r="I18">
        <v>2399</v>
      </c>
      <c r="J18">
        <v>126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2037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">
      <c r="A19" t="s">
        <v>55</v>
      </c>
      <c r="B19">
        <v>115748</v>
      </c>
      <c r="C19">
        <v>5097</v>
      </c>
      <c r="D19">
        <v>0</v>
      </c>
      <c r="E19">
        <v>0</v>
      </c>
      <c r="F19">
        <v>0</v>
      </c>
      <c r="G19">
        <v>0</v>
      </c>
      <c r="H19">
        <v>0</v>
      </c>
      <c r="I19">
        <v>7</v>
      </c>
      <c r="J19">
        <v>71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">
      <c r="A20" t="s">
        <v>56</v>
      </c>
      <c r="B20">
        <v>22803</v>
      </c>
      <c r="C20">
        <v>11016</v>
      </c>
      <c r="D20">
        <v>0</v>
      </c>
      <c r="E20">
        <v>0</v>
      </c>
      <c r="F20">
        <v>443</v>
      </c>
      <c r="G20">
        <v>0</v>
      </c>
      <c r="H20">
        <v>0</v>
      </c>
      <c r="I20">
        <v>426</v>
      </c>
      <c r="J20">
        <v>72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694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">
      <c r="A21" t="s">
        <v>57</v>
      </c>
      <c r="B21">
        <v>24609</v>
      </c>
      <c r="C21">
        <v>10634</v>
      </c>
      <c r="D21">
        <v>674</v>
      </c>
      <c r="E21">
        <v>2156</v>
      </c>
      <c r="F21">
        <v>9629</v>
      </c>
      <c r="G21">
        <v>2839</v>
      </c>
      <c r="H21">
        <v>167</v>
      </c>
      <c r="I21">
        <v>159</v>
      </c>
      <c r="J21">
        <v>59</v>
      </c>
      <c r="K21">
        <v>0</v>
      </c>
      <c r="L21">
        <v>0</v>
      </c>
      <c r="M21">
        <v>283</v>
      </c>
      <c r="N21">
        <v>0</v>
      </c>
      <c r="O21">
        <v>0</v>
      </c>
      <c r="P21">
        <v>0</v>
      </c>
      <c r="Q21">
        <v>15</v>
      </c>
      <c r="R21">
        <v>100</v>
      </c>
      <c r="S21">
        <v>761</v>
      </c>
      <c r="T21">
        <v>348</v>
      </c>
      <c r="U21">
        <v>28</v>
      </c>
      <c r="V21">
        <v>5</v>
      </c>
      <c r="W21">
        <v>2297</v>
      </c>
      <c r="X21">
        <v>0</v>
      </c>
      <c r="Y21">
        <v>8</v>
      </c>
      <c r="Z21">
        <v>0</v>
      </c>
      <c r="AA21">
        <v>0</v>
      </c>
      <c r="AB21">
        <v>0</v>
      </c>
      <c r="AC21">
        <v>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">
      <c r="A22" t="s">
        <v>58</v>
      </c>
      <c r="B22">
        <v>23487</v>
      </c>
      <c r="C22">
        <v>7730</v>
      </c>
      <c r="D22">
        <v>426</v>
      </c>
      <c r="E22">
        <v>2905</v>
      </c>
      <c r="F22">
        <v>29534</v>
      </c>
      <c r="G22">
        <v>1250</v>
      </c>
      <c r="H22">
        <v>286</v>
      </c>
      <c r="I22">
        <v>29</v>
      </c>
      <c r="J22">
        <v>104</v>
      </c>
      <c r="K22">
        <v>10</v>
      </c>
      <c r="L22">
        <v>0</v>
      </c>
      <c r="M22">
        <v>282</v>
      </c>
      <c r="N22">
        <v>0</v>
      </c>
      <c r="O22">
        <v>0</v>
      </c>
      <c r="P22">
        <v>0</v>
      </c>
      <c r="Q22">
        <v>0</v>
      </c>
      <c r="R22">
        <v>189</v>
      </c>
      <c r="S22">
        <v>382</v>
      </c>
      <c r="T22">
        <v>342</v>
      </c>
      <c r="U22">
        <v>41</v>
      </c>
      <c r="V22">
        <v>0</v>
      </c>
      <c r="W22">
        <v>378</v>
      </c>
      <c r="X22">
        <v>0</v>
      </c>
      <c r="Y22">
        <v>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">
      <c r="A23" t="s">
        <v>59</v>
      </c>
      <c r="B23">
        <v>80623</v>
      </c>
      <c r="C23">
        <v>29368</v>
      </c>
      <c r="D23">
        <v>2146</v>
      </c>
      <c r="E23">
        <v>294</v>
      </c>
      <c r="F23">
        <v>2259</v>
      </c>
      <c r="G23">
        <v>1788</v>
      </c>
      <c r="H23">
        <v>5153</v>
      </c>
      <c r="I23">
        <v>3993</v>
      </c>
      <c r="J23">
        <v>12885</v>
      </c>
      <c r="K23">
        <v>96</v>
      </c>
      <c r="L23">
        <v>16</v>
      </c>
      <c r="M23">
        <v>3543</v>
      </c>
      <c r="N23">
        <v>49</v>
      </c>
      <c r="O23">
        <v>411</v>
      </c>
      <c r="P23">
        <v>17</v>
      </c>
      <c r="Q23">
        <v>24</v>
      </c>
      <c r="R23">
        <v>488</v>
      </c>
      <c r="S23">
        <v>1189</v>
      </c>
      <c r="T23">
        <v>709</v>
      </c>
      <c r="U23">
        <v>174</v>
      </c>
      <c r="V23">
        <v>0</v>
      </c>
      <c r="W23">
        <v>1031</v>
      </c>
      <c r="X23">
        <v>24</v>
      </c>
      <c r="Y23">
        <v>56</v>
      </c>
      <c r="Z23">
        <v>0</v>
      </c>
      <c r="AA23">
        <v>60</v>
      </c>
      <c r="AB23">
        <v>0</v>
      </c>
      <c r="AC23">
        <v>0</v>
      </c>
      <c r="AD23">
        <v>15</v>
      </c>
      <c r="AE23">
        <v>49</v>
      </c>
      <c r="AF23">
        <v>3</v>
      </c>
      <c r="AG23">
        <v>27</v>
      </c>
      <c r="AH23">
        <v>0</v>
      </c>
      <c r="AI23">
        <v>0</v>
      </c>
      <c r="AJ23">
        <v>0</v>
      </c>
      <c r="AK23">
        <v>0</v>
      </c>
      <c r="AL23">
        <v>5</v>
      </c>
    </row>
    <row r="24" spans="1:38" x14ac:dyDescent="0.2">
      <c r="A24" t="s">
        <v>60</v>
      </c>
      <c r="B24">
        <v>87504</v>
      </c>
      <c r="C24">
        <v>24543</v>
      </c>
      <c r="D24">
        <v>419</v>
      </c>
      <c r="E24">
        <v>2237</v>
      </c>
      <c r="F24">
        <v>5228</v>
      </c>
      <c r="G24">
        <v>1331</v>
      </c>
      <c r="H24">
        <v>4131</v>
      </c>
      <c r="I24">
        <v>5702</v>
      </c>
      <c r="J24">
        <v>1006</v>
      </c>
      <c r="K24">
        <v>56</v>
      </c>
      <c r="L24">
        <v>10</v>
      </c>
      <c r="M24">
        <v>196</v>
      </c>
      <c r="N24">
        <v>31</v>
      </c>
      <c r="O24">
        <v>291</v>
      </c>
      <c r="P24">
        <v>0</v>
      </c>
      <c r="Q24">
        <v>34</v>
      </c>
      <c r="R24">
        <v>332</v>
      </c>
      <c r="S24">
        <v>492</v>
      </c>
      <c r="T24">
        <v>12712</v>
      </c>
      <c r="U24">
        <v>31</v>
      </c>
      <c r="V24">
        <v>0</v>
      </c>
      <c r="W24">
        <v>41</v>
      </c>
      <c r="X24">
        <v>14</v>
      </c>
      <c r="Y24">
        <v>63</v>
      </c>
      <c r="Z24">
        <v>17</v>
      </c>
      <c r="AA24">
        <v>0</v>
      </c>
      <c r="AB24">
        <v>5</v>
      </c>
      <c r="AC24">
        <v>58</v>
      </c>
      <c r="AD24">
        <v>0</v>
      </c>
      <c r="AE24">
        <v>13</v>
      </c>
      <c r="AF24">
        <v>4</v>
      </c>
      <c r="AG24">
        <v>19</v>
      </c>
      <c r="AH24">
        <v>7</v>
      </c>
      <c r="AI24">
        <v>0</v>
      </c>
      <c r="AJ24">
        <v>2</v>
      </c>
      <c r="AK24">
        <v>0</v>
      </c>
      <c r="AL24">
        <v>6</v>
      </c>
    </row>
    <row r="25" spans="1:38" x14ac:dyDescent="0.2">
      <c r="A25" t="s">
        <v>61</v>
      </c>
      <c r="B25">
        <v>88057</v>
      </c>
      <c r="C25">
        <v>23016</v>
      </c>
      <c r="D25">
        <v>809</v>
      </c>
      <c r="E25">
        <v>5265</v>
      </c>
      <c r="F25">
        <v>16482</v>
      </c>
      <c r="G25">
        <v>2471</v>
      </c>
      <c r="H25">
        <v>3270</v>
      </c>
      <c r="I25">
        <v>1102</v>
      </c>
      <c r="J25">
        <v>885</v>
      </c>
      <c r="K25">
        <v>327</v>
      </c>
      <c r="L25">
        <v>21</v>
      </c>
      <c r="M25">
        <v>172</v>
      </c>
      <c r="N25">
        <v>0</v>
      </c>
      <c r="O25">
        <v>33</v>
      </c>
      <c r="P25">
        <v>0</v>
      </c>
      <c r="Q25">
        <v>0</v>
      </c>
      <c r="R25">
        <v>279</v>
      </c>
      <c r="S25">
        <v>530</v>
      </c>
      <c r="T25">
        <v>2725</v>
      </c>
      <c r="U25">
        <v>86</v>
      </c>
      <c r="V25">
        <v>0</v>
      </c>
      <c r="W25">
        <v>261</v>
      </c>
      <c r="X25">
        <v>0</v>
      </c>
      <c r="Y25">
        <v>37</v>
      </c>
      <c r="Z25">
        <v>0</v>
      </c>
      <c r="AA25">
        <v>16</v>
      </c>
      <c r="AB25">
        <v>0</v>
      </c>
      <c r="AC25">
        <v>0</v>
      </c>
      <c r="AD25">
        <v>0</v>
      </c>
      <c r="AE25">
        <v>14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4</v>
      </c>
      <c r="AL25">
        <v>0</v>
      </c>
    </row>
    <row r="26" spans="1:38" x14ac:dyDescent="0.2">
      <c r="A26" t="s">
        <v>62</v>
      </c>
      <c r="B26">
        <v>85041</v>
      </c>
      <c r="C26">
        <v>43727</v>
      </c>
      <c r="D26">
        <v>514</v>
      </c>
      <c r="E26">
        <v>170</v>
      </c>
      <c r="F26">
        <v>1398</v>
      </c>
      <c r="G26">
        <v>888</v>
      </c>
      <c r="H26">
        <v>581</v>
      </c>
      <c r="I26">
        <v>917</v>
      </c>
      <c r="J26">
        <v>1089</v>
      </c>
      <c r="K26">
        <v>443</v>
      </c>
      <c r="L26">
        <v>109</v>
      </c>
      <c r="M26">
        <v>22622</v>
      </c>
      <c r="N26">
        <v>4</v>
      </c>
      <c r="O26">
        <v>4</v>
      </c>
      <c r="P26">
        <v>0</v>
      </c>
      <c r="Q26">
        <v>154</v>
      </c>
      <c r="R26">
        <v>4394</v>
      </c>
      <c r="S26">
        <v>4601</v>
      </c>
      <c r="T26">
        <v>754</v>
      </c>
      <c r="U26">
        <v>304</v>
      </c>
      <c r="V26">
        <v>0</v>
      </c>
      <c r="W26">
        <v>7308</v>
      </c>
      <c r="X26">
        <v>64</v>
      </c>
      <c r="Y26">
        <v>3</v>
      </c>
      <c r="Z26">
        <v>7</v>
      </c>
      <c r="AA26">
        <v>5</v>
      </c>
      <c r="AB26">
        <v>0</v>
      </c>
      <c r="AC26">
        <v>0</v>
      </c>
      <c r="AD26">
        <v>7</v>
      </c>
      <c r="AE26">
        <v>43</v>
      </c>
      <c r="AF26">
        <v>0</v>
      </c>
      <c r="AG26">
        <v>5</v>
      </c>
      <c r="AH26">
        <v>0</v>
      </c>
      <c r="AI26">
        <v>0</v>
      </c>
      <c r="AJ26">
        <v>0</v>
      </c>
      <c r="AK26">
        <v>0</v>
      </c>
      <c r="AL26">
        <v>0</v>
      </c>
    </row>
    <row r="28" spans="1:38" x14ac:dyDescent="0.2">
      <c r="A28" t="s">
        <v>63</v>
      </c>
      <c r="B28">
        <f>SUM(B2:B20)</f>
        <v>1271414</v>
      </c>
      <c r="C28">
        <f t="shared" ref="C28:AL28" si="0">SUM(C2:C20)</f>
        <v>275856</v>
      </c>
      <c r="D28">
        <f t="shared" si="0"/>
        <v>189</v>
      </c>
      <c r="E28">
        <f t="shared" si="0"/>
        <v>2678</v>
      </c>
      <c r="F28">
        <f t="shared" si="0"/>
        <v>443</v>
      </c>
      <c r="G28">
        <f t="shared" si="0"/>
        <v>12652</v>
      </c>
      <c r="H28">
        <f t="shared" si="0"/>
        <v>0</v>
      </c>
      <c r="I28">
        <f t="shared" si="0"/>
        <v>95083</v>
      </c>
      <c r="J28">
        <f t="shared" si="0"/>
        <v>1782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8</v>
      </c>
      <c r="O28">
        <f t="shared" si="0"/>
        <v>7</v>
      </c>
      <c r="P28">
        <f t="shared" si="0"/>
        <v>0</v>
      </c>
      <c r="Q28">
        <f t="shared" si="0"/>
        <v>0</v>
      </c>
      <c r="R28">
        <f t="shared" si="0"/>
        <v>2000</v>
      </c>
      <c r="S28">
        <f t="shared" si="0"/>
        <v>28423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19</v>
      </c>
      <c r="AA28">
        <f t="shared" si="0"/>
        <v>0</v>
      </c>
      <c r="AB28">
        <f t="shared" si="0"/>
        <v>0</v>
      </c>
      <c r="AC28">
        <f t="shared" si="0"/>
        <v>133</v>
      </c>
      <c r="AD28">
        <f t="shared" si="0"/>
        <v>0</v>
      </c>
      <c r="AE28">
        <f t="shared" si="0"/>
        <v>3</v>
      </c>
      <c r="AF28">
        <f t="shared" si="0"/>
        <v>0</v>
      </c>
      <c r="AG28">
        <f t="shared" si="0"/>
        <v>0</v>
      </c>
      <c r="AH28">
        <f t="shared" si="0"/>
        <v>79</v>
      </c>
      <c r="AI28">
        <f t="shared" si="0"/>
        <v>159</v>
      </c>
      <c r="AJ28">
        <f t="shared" si="0"/>
        <v>0</v>
      </c>
      <c r="AK28">
        <f t="shared" si="0"/>
        <v>0</v>
      </c>
      <c r="AL28">
        <f t="shared" si="0"/>
        <v>0</v>
      </c>
    </row>
    <row r="29" spans="1:38" x14ac:dyDescent="0.2">
      <c r="A29" t="s">
        <v>64</v>
      </c>
      <c r="B29">
        <f>SUM(B21:B26)</f>
        <v>389321</v>
      </c>
      <c r="C29">
        <f t="shared" ref="C29:AL29" si="1">SUM(C21:C26)</f>
        <v>139018</v>
      </c>
      <c r="D29">
        <f t="shared" si="1"/>
        <v>4988</v>
      </c>
      <c r="E29">
        <f t="shared" si="1"/>
        <v>13027</v>
      </c>
      <c r="F29">
        <f t="shared" si="1"/>
        <v>64530</v>
      </c>
      <c r="G29">
        <f t="shared" si="1"/>
        <v>10567</v>
      </c>
      <c r="H29">
        <f t="shared" si="1"/>
        <v>13588</v>
      </c>
      <c r="I29">
        <f t="shared" si="1"/>
        <v>11902</v>
      </c>
      <c r="J29">
        <f t="shared" si="1"/>
        <v>16028</v>
      </c>
      <c r="K29">
        <f t="shared" si="1"/>
        <v>932</v>
      </c>
      <c r="L29">
        <f t="shared" si="1"/>
        <v>156</v>
      </c>
      <c r="M29">
        <f t="shared" si="1"/>
        <v>27098</v>
      </c>
      <c r="N29">
        <f t="shared" si="1"/>
        <v>84</v>
      </c>
      <c r="O29">
        <f t="shared" si="1"/>
        <v>739</v>
      </c>
      <c r="P29">
        <f t="shared" si="1"/>
        <v>17</v>
      </c>
      <c r="Q29">
        <f t="shared" si="1"/>
        <v>227</v>
      </c>
      <c r="R29">
        <f t="shared" si="1"/>
        <v>5782</v>
      </c>
      <c r="S29">
        <f t="shared" si="1"/>
        <v>7955</v>
      </c>
      <c r="T29">
        <f t="shared" si="1"/>
        <v>17590</v>
      </c>
      <c r="U29">
        <f t="shared" si="1"/>
        <v>664</v>
      </c>
      <c r="V29">
        <f t="shared" si="1"/>
        <v>5</v>
      </c>
      <c r="W29">
        <f t="shared" si="1"/>
        <v>11316</v>
      </c>
      <c r="X29">
        <f t="shared" si="1"/>
        <v>102</v>
      </c>
      <c r="Y29">
        <f t="shared" si="1"/>
        <v>174</v>
      </c>
      <c r="Z29">
        <f t="shared" si="1"/>
        <v>24</v>
      </c>
      <c r="AA29">
        <f t="shared" si="1"/>
        <v>81</v>
      </c>
      <c r="AB29">
        <f t="shared" si="1"/>
        <v>5</v>
      </c>
      <c r="AC29">
        <f t="shared" si="1"/>
        <v>63</v>
      </c>
      <c r="AD29">
        <f t="shared" si="1"/>
        <v>22</v>
      </c>
      <c r="AE29">
        <f t="shared" si="1"/>
        <v>119</v>
      </c>
      <c r="AF29">
        <f t="shared" si="1"/>
        <v>7</v>
      </c>
      <c r="AG29">
        <f t="shared" si="1"/>
        <v>51</v>
      </c>
      <c r="AH29">
        <f t="shared" si="1"/>
        <v>7</v>
      </c>
      <c r="AI29">
        <f t="shared" si="1"/>
        <v>0</v>
      </c>
      <c r="AJ29">
        <f t="shared" si="1"/>
        <v>2</v>
      </c>
      <c r="AK29">
        <f t="shared" si="1"/>
        <v>4</v>
      </c>
      <c r="AL29">
        <f t="shared" si="1"/>
        <v>11</v>
      </c>
    </row>
    <row r="30" spans="1:38" x14ac:dyDescent="0.2">
      <c r="A30" t="s">
        <v>66</v>
      </c>
      <c r="B30">
        <f>B29*B28</f>
        <v>494988169894</v>
      </c>
      <c r="C30">
        <f t="shared" ref="C30:AL30" si="2">C29*C28</f>
        <v>38348949408</v>
      </c>
      <c r="D30">
        <f t="shared" si="2"/>
        <v>942732</v>
      </c>
      <c r="E30">
        <f t="shared" si="2"/>
        <v>34886306</v>
      </c>
      <c r="F30">
        <f t="shared" si="2"/>
        <v>28586790</v>
      </c>
      <c r="G30">
        <f t="shared" si="2"/>
        <v>133693684</v>
      </c>
      <c r="H30">
        <f t="shared" si="2"/>
        <v>0</v>
      </c>
      <c r="I30">
        <f t="shared" si="2"/>
        <v>1131677866</v>
      </c>
      <c r="J30">
        <f t="shared" si="2"/>
        <v>28561896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672</v>
      </c>
      <c r="O30">
        <f t="shared" si="2"/>
        <v>5173</v>
      </c>
      <c r="P30">
        <f t="shared" si="2"/>
        <v>0</v>
      </c>
      <c r="Q30">
        <f t="shared" si="2"/>
        <v>0</v>
      </c>
      <c r="R30">
        <f t="shared" si="2"/>
        <v>11564000</v>
      </c>
      <c r="S30">
        <f t="shared" si="2"/>
        <v>226104965</v>
      </c>
      <c r="T30">
        <f t="shared" si="2"/>
        <v>0</v>
      </c>
      <c r="U30">
        <f t="shared" si="2"/>
        <v>0</v>
      </c>
      <c r="V30">
        <f t="shared" si="2"/>
        <v>0</v>
      </c>
      <c r="W30">
        <f t="shared" si="2"/>
        <v>0</v>
      </c>
      <c r="X30">
        <f t="shared" si="2"/>
        <v>0</v>
      </c>
      <c r="Y30">
        <f t="shared" si="2"/>
        <v>0</v>
      </c>
      <c r="Z30">
        <f t="shared" si="2"/>
        <v>456</v>
      </c>
      <c r="AA30">
        <f t="shared" si="2"/>
        <v>0</v>
      </c>
      <c r="AB30">
        <f t="shared" si="2"/>
        <v>0</v>
      </c>
      <c r="AC30">
        <f t="shared" si="2"/>
        <v>8379</v>
      </c>
      <c r="AD30">
        <f t="shared" si="2"/>
        <v>0</v>
      </c>
      <c r="AE30">
        <f t="shared" si="2"/>
        <v>357</v>
      </c>
      <c r="AF30">
        <f t="shared" si="2"/>
        <v>0</v>
      </c>
      <c r="AG30">
        <f t="shared" si="2"/>
        <v>0</v>
      </c>
      <c r="AH30">
        <f t="shared" si="2"/>
        <v>553</v>
      </c>
      <c r="AI30">
        <f t="shared" si="2"/>
        <v>0</v>
      </c>
      <c r="AJ30">
        <f t="shared" si="2"/>
        <v>0</v>
      </c>
      <c r="AK30">
        <f t="shared" si="2"/>
        <v>0</v>
      </c>
      <c r="AL30">
        <f t="shared" si="2"/>
        <v>0</v>
      </c>
    </row>
    <row r="31" spans="1:38" x14ac:dyDescent="0.2">
      <c r="A31" t="s">
        <v>65</v>
      </c>
      <c r="B31" t="str">
        <f>IF(B30 &gt; 0, "BOTH", 0)</f>
        <v>BOTH</v>
      </c>
      <c r="C31" t="str">
        <f t="shared" ref="C31:AL31" si="3">IF(C30 &gt; 0, "BOTH", 0)</f>
        <v>BOTH</v>
      </c>
      <c r="D31" t="str">
        <f t="shared" si="3"/>
        <v>BOTH</v>
      </c>
      <c r="E31" t="str">
        <f t="shared" si="3"/>
        <v>BOTH</v>
      </c>
      <c r="F31" t="str">
        <f t="shared" si="3"/>
        <v>BOTH</v>
      </c>
      <c r="G31" t="str">
        <f t="shared" si="3"/>
        <v>BOTH</v>
      </c>
      <c r="H31">
        <f t="shared" si="3"/>
        <v>0</v>
      </c>
      <c r="I31" t="str">
        <f t="shared" si="3"/>
        <v>BOTH</v>
      </c>
      <c r="J31" t="str">
        <f t="shared" si="3"/>
        <v>BOTH</v>
      </c>
      <c r="K31">
        <f t="shared" si="3"/>
        <v>0</v>
      </c>
      <c r="L31">
        <f t="shared" si="3"/>
        <v>0</v>
      </c>
      <c r="M31">
        <f t="shared" si="3"/>
        <v>0</v>
      </c>
      <c r="N31" t="str">
        <f t="shared" si="3"/>
        <v>BOTH</v>
      </c>
      <c r="O31" t="str">
        <f t="shared" si="3"/>
        <v>BOTH</v>
      </c>
      <c r="P31">
        <f t="shared" si="3"/>
        <v>0</v>
      </c>
      <c r="Q31">
        <f t="shared" si="3"/>
        <v>0</v>
      </c>
      <c r="R31" t="str">
        <f t="shared" si="3"/>
        <v>BOTH</v>
      </c>
      <c r="S31" t="str">
        <f t="shared" si="3"/>
        <v>BOTH</v>
      </c>
      <c r="T31">
        <f t="shared" si="3"/>
        <v>0</v>
      </c>
      <c r="U31">
        <f t="shared" si="3"/>
        <v>0</v>
      </c>
      <c r="V31">
        <f t="shared" si="3"/>
        <v>0</v>
      </c>
      <c r="W31">
        <f t="shared" si="3"/>
        <v>0</v>
      </c>
      <c r="X31">
        <f t="shared" si="3"/>
        <v>0</v>
      </c>
      <c r="Y31">
        <f t="shared" si="3"/>
        <v>0</v>
      </c>
      <c r="Z31" t="str">
        <f t="shared" si="3"/>
        <v>BOTH</v>
      </c>
      <c r="AA31">
        <f t="shared" si="3"/>
        <v>0</v>
      </c>
      <c r="AB31">
        <f t="shared" si="3"/>
        <v>0</v>
      </c>
      <c r="AC31" t="str">
        <f t="shared" si="3"/>
        <v>BOTH</v>
      </c>
      <c r="AD31">
        <f t="shared" si="3"/>
        <v>0</v>
      </c>
      <c r="AE31" t="str">
        <f t="shared" si="3"/>
        <v>BOTH</v>
      </c>
      <c r="AF31">
        <f t="shared" si="3"/>
        <v>0</v>
      </c>
      <c r="AG31">
        <f t="shared" si="3"/>
        <v>0</v>
      </c>
      <c r="AH31" t="str">
        <f t="shared" si="3"/>
        <v>BOTH</v>
      </c>
      <c r="AI31">
        <f t="shared" si="3"/>
        <v>0</v>
      </c>
      <c r="AJ31">
        <f t="shared" si="3"/>
        <v>0</v>
      </c>
      <c r="AK31">
        <f t="shared" si="3"/>
        <v>0</v>
      </c>
      <c r="AL31">
        <f t="shared" si="3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abSelected="1" topLeftCell="W1" workbookViewId="0">
      <selection activeCell="AI4" sqref="AE4:AI4"/>
    </sheetView>
  </sheetViews>
  <sheetFormatPr baseColWidth="10" defaultRowHeight="16" x14ac:dyDescent="0.2"/>
  <cols>
    <col min="29" max="29" width="12.1640625" bestFit="1" customWidth="1"/>
    <col min="31" max="31" width="42.1640625" bestFit="1" customWidth="1"/>
  </cols>
  <sheetData>
    <row r="1" spans="1:35" x14ac:dyDescent="0.2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66</v>
      </c>
      <c r="AD1" t="s">
        <v>65</v>
      </c>
      <c r="AE1" t="s">
        <v>68</v>
      </c>
      <c r="AF1" t="s">
        <v>69</v>
      </c>
      <c r="AH1" t="s">
        <v>72</v>
      </c>
      <c r="AI1">
        <f>COUNTIF(AF2:AF38,"MONO")+COUNTIF(AF2:AF38,"BOTH")</f>
        <v>17</v>
      </c>
    </row>
    <row r="2" spans="1:35" x14ac:dyDescent="0.2">
      <c r="A2" t="s">
        <v>1</v>
      </c>
      <c r="B2">
        <v>55550</v>
      </c>
      <c r="C2">
        <v>40108</v>
      </c>
      <c r="D2">
        <v>62713</v>
      </c>
      <c r="E2">
        <v>44597</v>
      </c>
      <c r="F2">
        <v>78149</v>
      </c>
      <c r="G2">
        <v>36999</v>
      </c>
      <c r="H2">
        <v>87046</v>
      </c>
      <c r="I2">
        <v>70796</v>
      </c>
      <c r="J2">
        <v>143788</v>
      </c>
      <c r="K2">
        <v>78594</v>
      </c>
      <c r="L2">
        <v>56306</v>
      </c>
      <c r="M2">
        <v>65370</v>
      </c>
      <c r="N2">
        <v>82668</v>
      </c>
      <c r="O2">
        <v>65033</v>
      </c>
      <c r="P2">
        <v>26279</v>
      </c>
      <c r="Q2">
        <v>103638</v>
      </c>
      <c r="R2">
        <v>35229</v>
      </c>
      <c r="S2">
        <v>115748</v>
      </c>
      <c r="T2">
        <v>22803</v>
      </c>
      <c r="U2">
        <v>24609</v>
      </c>
      <c r="V2">
        <v>23487</v>
      </c>
      <c r="W2">
        <v>80623</v>
      </c>
      <c r="X2">
        <v>87504</v>
      </c>
      <c r="Y2">
        <v>88057</v>
      </c>
      <c r="Z2">
        <v>85041</v>
      </c>
      <c r="AA2">
        <f>SUM(B2:T2)</f>
        <v>1271414</v>
      </c>
      <c r="AB2">
        <f>SUM(U2:Z2)</f>
        <v>389321</v>
      </c>
      <c r="AC2">
        <f>AB2*AA2</f>
        <v>494988169894</v>
      </c>
      <c r="AD2" t="str">
        <f>IF(AC2 &gt; 0, "BOTH", 0)</f>
        <v>BOTH</v>
      </c>
      <c r="AE2" s="1" t="str">
        <f>A2</f>
        <v>d__Bacteria;p__Proteobacteria</v>
      </c>
      <c r="AF2" t="s">
        <v>67</v>
      </c>
      <c r="AH2" t="s">
        <v>73</v>
      </c>
      <c r="AI2">
        <f>COUNTIF(AF2:AF38,"SOURCE")+COUNTIF(AF2:AF38,"BOTH")</f>
        <v>36</v>
      </c>
    </row>
    <row r="3" spans="1:35" x14ac:dyDescent="0.2">
      <c r="A3" t="s">
        <v>2</v>
      </c>
      <c r="B3">
        <v>10029</v>
      </c>
      <c r="C3">
        <v>10527</v>
      </c>
      <c r="D3">
        <v>7527</v>
      </c>
      <c r="E3">
        <v>24849</v>
      </c>
      <c r="F3">
        <v>17086</v>
      </c>
      <c r="G3">
        <v>42992</v>
      </c>
      <c r="H3">
        <v>7507</v>
      </c>
      <c r="I3">
        <v>10414</v>
      </c>
      <c r="J3">
        <v>14985</v>
      </c>
      <c r="K3">
        <v>2523</v>
      </c>
      <c r="L3">
        <v>24028</v>
      </c>
      <c r="M3">
        <v>14090</v>
      </c>
      <c r="N3">
        <v>13718</v>
      </c>
      <c r="O3">
        <v>31158</v>
      </c>
      <c r="P3">
        <v>5981</v>
      </c>
      <c r="Q3">
        <v>1645</v>
      </c>
      <c r="R3">
        <v>20684</v>
      </c>
      <c r="S3">
        <v>5097</v>
      </c>
      <c r="T3">
        <v>11016</v>
      </c>
      <c r="U3">
        <v>10634</v>
      </c>
      <c r="V3">
        <v>7730</v>
      </c>
      <c r="W3">
        <v>29368</v>
      </c>
      <c r="X3">
        <v>24543</v>
      </c>
      <c r="Y3">
        <v>23016</v>
      </c>
      <c r="Z3">
        <v>43727</v>
      </c>
      <c r="AA3">
        <f>SUM(B3:T3)</f>
        <v>275856</v>
      </c>
      <c r="AB3">
        <f>SUM(U3:Z3)</f>
        <v>139018</v>
      </c>
      <c r="AC3">
        <f>AB3*AA3</f>
        <v>38348949408</v>
      </c>
      <c r="AD3" t="str">
        <f>IF(AC3 &gt; 0, "BOTH", 0)</f>
        <v>BOTH</v>
      </c>
      <c r="AE3" s="1" t="str">
        <f>A3</f>
        <v>d__Bacteria;p__Bacteroidota</v>
      </c>
      <c r="AF3" t="s">
        <v>67</v>
      </c>
      <c r="AH3" t="s">
        <v>74</v>
      </c>
      <c r="AI3">
        <f>COUNTIF(AF2:AF38, "BOTH")</f>
        <v>16</v>
      </c>
    </row>
    <row r="4" spans="1:35" x14ac:dyDescent="0.2">
      <c r="A4" t="s">
        <v>8</v>
      </c>
      <c r="B4">
        <v>12764</v>
      </c>
      <c r="C4">
        <v>7975</v>
      </c>
      <c r="D4">
        <v>6120</v>
      </c>
      <c r="E4">
        <v>22237</v>
      </c>
      <c r="F4">
        <v>1764</v>
      </c>
      <c r="G4">
        <v>27102</v>
      </c>
      <c r="H4">
        <v>331</v>
      </c>
      <c r="I4">
        <v>287</v>
      </c>
      <c r="J4">
        <v>0</v>
      </c>
      <c r="K4">
        <v>132</v>
      </c>
      <c r="L4">
        <v>5604</v>
      </c>
      <c r="M4">
        <v>3101</v>
      </c>
      <c r="N4">
        <v>0</v>
      </c>
      <c r="O4">
        <v>3612</v>
      </c>
      <c r="P4">
        <v>0</v>
      </c>
      <c r="Q4">
        <v>1222</v>
      </c>
      <c r="R4">
        <v>2399</v>
      </c>
      <c r="S4">
        <v>7</v>
      </c>
      <c r="T4">
        <v>426</v>
      </c>
      <c r="U4">
        <v>159</v>
      </c>
      <c r="V4">
        <v>29</v>
      </c>
      <c r="W4">
        <v>3993</v>
      </c>
      <c r="X4">
        <v>5702</v>
      </c>
      <c r="Y4">
        <v>1102</v>
      </c>
      <c r="Z4">
        <v>917</v>
      </c>
      <c r="AA4">
        <f>SUM(B4:T4)</f>
        <v>95083</v>
      </c>
      <c r="AB4">
        <f>SUM(U4:Z4)</f>
        <v>11902</v>
      </c>
      <c r="AC4">
        <f>AB4*AA4</f>
        <v>1131677866</v>
      </c>
      <c r="AD4" t="str">
        <f>IF(AC4 &gt; 0, "BOTH", 0)</f>
        <v>BOTH</v>
      </c>
      <c r="AE4" s="1" t="str">
        <f>A4</f>
        <v>d__Bacteria;p__Planctomycetota</v>
      </c>
      <c r="AF4" t="s">
        <v>67</v>
      </c>
      <c r="AH4" t="s">
        <v>75</v>
      </c>
      <c r="AI4">
        <f>COUNTA(AF2:AF38)</f>
        <v>37</v>
      </c>
    </row>
    <row r="5" spans="1:35" x14ac:dyDescent="0.2">
      <c r="A5" t="s">
        <v>18</v>
      </c>
      <c r="B5">
        <v>0</v>
      </c>
      <c r="C5">
        <v>4</v>
      </c>
      <c r="D5">
        <v>0</v>
      </c>
      <c r="E5">
        <v>4</v>
      </c>
      <c r="F5">
        <v>0</v>
      </c>
      <c r="G5">
        <v>685</v>
      </c>
      <c r="H5">
        <v>0</v>
      </c>
      <c r="I5">
        <v>0</v>
      </c>
      <c r="J5">
        <v>0</v>
      </c>
      <c r="K5">
        <v>0</v>
      </c>
      <c r="L5">
        <v>4130</v>
      </c>
      <c r="M5">
        <v>18910</v>
      </c>
      <c r="N5">
        <v>0</v>
      </c>
      <c r="O5">
        <v>1959</v>
      </c>
      <c r="P5">
        <v>0</v>
      </c>
      <c r="Q5">
        <v>0</v>
      </c>
      <c r="R5">
        <v>2037</v>
      </c>
      <c r="S5">
        <v>0</v>
      </c>
      <c r="T5">
        <v>694</v>
      </c>
      <c r="U5">
        <v>761</v>
      </c>
      <c r="V5">
        <v>382</v>
      </c>
      <c r="W5">
        <v>1189</v>
      </c>
      <c r="X5">
        <v>492</v>
      </c>
      <c r="Y5">
        <v>530</v>
      </c>
      <c r="Z5">
        <v>4601</v>
      </c>
      <c r="AA5">
        <f>SUM(B5:T5)</f>
        <v>28423</v>
      </c>
      <c r="AB5">
        <f>SUM(U5:Z5)</f>
        <v>7955</v>
      </c>
      <c r="AC5">
        <f>AB5*AA5</f>
        <v>226104965</v>
      </c>
      <c r="AD5" t="str">
        <f>IF(AC5 &gt; 0, "BOTH", 0)</f>
        <v>BOTH</v>
      </c>
      <c r="AE5" s="1" t="str">
        <f>A5</f>
        <v>d__Bacteria;p__Desulfobacterota</v>
      </c>
      <c r="AF5" t="s">
        <v>67</v>
      </c>
    </row>
    <row r="6" spans="1:35" x14ac:dyDescent="0.2">
      <c r="A6" t="s">
        <v>6</v>
      </c>
      <c r="B6">
        <v>0</v>
      </c>
      <c r="C6">
        <v>3495</v>
      </c>
      <c r="D6">
        <v>4</v>
      </c>
      <c r="E6">
        <v>0</v>
      </c>
      <c r="F6">
        <v>0</v>
      </c>
      <c r="G6">
        <v>0</v>
      </c>
      <c r="H6">
        <v>4951</v>
      </c>
      <c r="I6">
        <v>4101</v>
      </c>
      <c r="J6">
        <v>0</v>
      </c>
      <c r="K6">
        <v>0</v>
      </c>
      <c r="L6">
        <v>0</v>
      </c>
      <c r="M6">
        <v>101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2839</v>
      </c>
      <c r="V6">
        <v>1250</v>
      </c>
      <c r="W6">
        <v>1788</v>
      </c>
      <c r="X6">
        <v>1331</v>
      </c>
      <c r="Y6">
        <v>2471</v>
      </c>
      <c r="Z6">
        <v>888</v>
      </c>
      <c r="AA6">
        <f>SUM(B6:T6)</f>
        <v>12652</v>
      </c>
      <c r="AB6">
        <f>SUM(U6:Z6)</f>
        <v>10567</v>
      </c>
      <c r="AC6">
        <f>AB6*AA6</f>
        <v>133693684</v>
      </c>
      <c r="AD6" t="str">
        <f>IF(AC6 &gt; 0, "BOTH", 0)</f>
        <v>BOTH</v>
      </c>
      <c r="AE6" s="1" t="str">
        <f>A6</f>
        <v>d__Bacteria;p__Myxococcota</v>
      </c>
      <c r="AF6" t="s">
        <v>67</v>
      </c>
    </row>
    <row r="7" spans="1:35" x14ac:dyDescent="0.2">
      <c r="A7" t="s">
        <v>4</v>
      </c>
      <c r="B7">
        <v>0</v>
      </c>
      <c r="C7">
        <v>0</v>
      </c>
      <c r="D7">
        <v>2</v>
      </c>
      <c r="E7">
        <v>0</v>
      </c>
      <c r="F7">
        <v>0</v>
      </c>
      <c r="G7">
        <v>5</v>
      </c>
      <c r="H7">
        <v>145</v>
      </c>
      <c r="I7">
        <v>2522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2156</v>
      </c>
      <c r="V7">
        <v>2905</v>
      </c>
      <c r="W7">
        <v>294</v>
      </c>
      <c r="X7">
        <v>2237</v>
      </c>
      <c r="Y7">
        <v>5265</v>
      </c>
      <c r="Z7">
        <v>170</v>
      </c>
      <c r="AA7">
        <f>SUM(B7:T7)</f>
        <v>2678</v>
      </c>
      <c r="AB7">
        <f>SUM(U7:Z7)</f>
        <v>13027</v>
      </c>
      <c r="AC7">
        <f>AB7*AA7</f>
        <v>34886306</v>
      </c>
      <c r="AD7" t="str">
        <f>IF(AC7 &gt; 0, "BOTH", 0)</f>
        <v>BOTH</v>
      </c>
      <c r="AE7" s="1" t="str">
        <f>A7</f>
        <v>d__Bacteria;p__Actinobacteriota</v>
      </c>
      <c r="AF7" t="s">
        <v>67</v>
      </c>
    </row>
    <row r="8" spans="1:35" x14ac:dyDescent="0.2">
      <c r="A8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3</v>
      </c>
      <c r="H8">
        <v>1634</v>
      </c>
      <c r="I8">
        <v>345</v>
      </c>
      <c r="J8">
        <v>9</v>
      </c>
      <c r="K8">
        <v>2</v>
      </c>
      <c r="L8">
        <v>0</v>
      </c>
      <c r="M8">
        <v>0</v>
      </c>
      <c r="N8">
        <v>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100</v>
      </c>
      <c r="V8">
        <v>189</v>
      </c>
      <c r="W8">
        <v>488</v>
      </c>
      <c r="X8">
        <v>332</v>
      </c>
      <c r="Y8">
        <v>279</v>
      </c>
      <c r="Z8">
        <v>4394</v>
      </c>
      <c r="AA8">
        <f>SUM(B8:T8)</f>
        <v>2000</v>
      </c>
      <c r="AB8">
        <f>SUM(U8:Z8)</f>
        <v>5782</v>
      </c>
      <c r="AC8">
        <f>AB8*AA8</f>
        <v>11564000</v>
      </c>
      <c r="AD8" t="str">
        <f>IF(AC8 &gt; 0, "BOTH", 0)</f>
        <v>BOTH</v>
      </c>
      <c r="AE8" s="1" t="str">
        <f>A8</f>
        <v>d__Bacteria;p__Firmicutes</v>
      </c>
      <c r="AF8" t="s">
        <v>67</v>
      </c>
    </row>
    <row r="9" spans="1:35" x14ac:dyDescent="0.2">
      <c r="A9" t="s">
        <v>9</v>
      </c>
      <c r="B9">
        <v>60</v>
      </c>
      <c r="C9">
        <v>0</v>
      </c>
      <c r="D9">
        <v>0</v>
      </c>
      <c r="E9">
        <v>227</v>
      </c>
      <c r="F9">
        <v>0</v>
      </c>
      <c r="G9">
        <v>0</v>
      </c>
      <c r="H9">
        <v>460</v>
      </c>
      <c r="I9">
        <v>324</v>
      </c>
      <c r="J9">
        <v>0</v>
      </c>
      <c r="K9">
        <v>0</v>
      </c>
      <c r="L9">
        <v>442</v>
      </c>
      <c r="M9">
        <v>0</v>
      </c>
      <c r="N9">
        <v>0</v>
      </c>
      <c r="O9">
        <v>0</v>
      </c>
      <c r="P9">
        <v>0</v>
      </c>
      <c r="Q9">
        <v>0</v>
      </c>
      <c r="R9">
        <v>126</v>
      </c>
      <c r="S9">
        <v>71</v>
      </c>
      <c r="T9">
        <v>72</v>
      </c>
      <c r="U9">
        <v>59</v>
      </c>
      <c r="V9">
        <v>104</v>
      </c>
      <c r="W9">
        <v>12885</v>
      </c>
      <c r="X9">
        <v>1006</v>
      </c>
      <c r="Y9">
        <v>885</v>
      </c>
      <c r="Z9">
        <v>1089</v>
      </c>
      <c r="AA9">
        <f>SUM(B9:T9)</f>
        <v>1782</v>
      </c>
      <c r="AB9">
        <f>SUM(U9:Z9)</f>
        <v>16028</v>
      </c>
      <c r="AC9">
        <f>AB9*AA9</f>
        <v>28561896</v>
      </c>
      <c r="AD9" t="str">
        <f>IF(AC9 &gt; 0, "BOTH", 0)</f>
        <v>BOTH</v>
      </c>
      <c r="AE9" s="1" t="str">
        <f>A9</f>
        <v>d__Bacteria;p__Verrucomicrobiota</v>
      </c>
      <c r="AF9" t="s">
        <v>67</v>
      </c>
    </row>
    <row r="10" spans="1:35" x14ac:dyDescent="0.2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443</v>
      </c>
      <c r="U10">
        <v>9629</v>
      </c>
      <c r="V10">
        <v>29534</v>
      </c>
      <c r="W10">
        <v>2259</v>
      </c>
      <c r="X10">
        <v>5228</v>
      </c>
      <c r="Y10">
        <v>16482</v>
      </c>
      <c r="Z10">
        <v>1398</v>
      </c>
      <c r="AA10">
        <f>SUM(B10:T10)</f>
        <v>443</v>
      </c>
      <c r="AB10">
        <f>SUM(U10:Z10)</f>
        <v>64530</v>
      </c>
      <c r="AC10">
        <f>AB10*AA10</f>
        <v>28586790</v>
      </c>
      <c r="AD10" t="str">
        <f>IF(AC10 &gt; 0, "BOTH", 0)</f>
        <v>BOTH</v>
      </c>
      <c r="AE10" s="1" t="str">
        <f>A10</f>
        <v>d__Bacteria;p__Bdellovibrionota</v>
      </c>
      <c r="AF10" t="s">
        <v>67</v>
      </c>
    </row>
    <row r="11" spans="1:35" x14ac:dyDescent="0.2">
      <c r="A11" t="s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189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674</v>
      </c>
      <c r="V11">
        <v>426</v>
      </c>
      <c r="W11">
        <v>2146</v>
      </c>
      <c r="X11">
        <v>419</v>
      </c>
      <c r="Y11">
        <v>809</v>
      </c>
      <c r="Z11">
        <v>514</v>
      </c>
      <c r="AA11">
        <f>SUM(B11:T11)</f>
        <v>189</v>
      </c>
      <c r="AB11">
        <f>SUM(U11:Z11)</f>
        <v>4988</v>
      </c>
      <c r="AC11">
        <f>AB11*AA11</f>
        <v>942732</v>
      </c>
      <c r="AD11" t="str">
        <f>IF(AC11 &gt; 0, "BOTH", 0)</f>
        <v>BOTH</v>
      </c>
      <c r="AE11" s="1" t="str">
        <f>A11</f>
        <v>d__Bacteria;p__Chloroflexi</v>
      </c>
      <c r="AF11" t="s">
        <v>67</v>
      </c>
    </row>
    <row r="12" spans="1:35" x14ac:dyDescent="0.2">
      <c r="A12" t="s">
        <v>34</v>
      </c>
      <c r="B12">
        <v>159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>SUM(B12:T12)</f>
        <v>159</v>
      </c>
      <c r="AB12">
        <f>SUM(U12:Z12)</f>
        <v>0</v>
      </c>
      <c r="AC12">
        <f>AB12*AA12</f>
        <v>0</v>
      </c>
      <c r="AD12">
        <f>IF(AC12 &gt; 0, "BOTH", 0)</f>
        <v>0</v>
      </c>
      <c r="AE12" s="3" t="str">
        <f>A12</f>
        <v>d__Bacteria;p__Elusimicrobiota</v>
      </c>
      <c r="AF12" t="s">
        <v>70</v>
      </c>
    </row>
    <row r="13" spans="1:35" x14ac:dyDescent="0.2">
      <c r="A13" t="s">
        <v>28</v>
      </c>
      <c r="B13">
        <v>0</v>
      </c>
      <c r="C13">
        <v>130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</v>
      </c>
      <c r="V13">
        <v>0</v>
      </c>
      <c r="W13">
        <v>0</v>
      </c>
      <c r="X13">
        <v>58</v>
      </c>
      <c r="Y13">
        <v>0</v>
      </c>
      <c r="Z13">
        <v>0</v>
      </c>
      <c r="AA13">
        <f>SUM(B13:T13)</f>
        <v>133</v>
      </c>
      <c r="AB13">
        <f>SUM(U13:Z13)</f>
        <v>63</v>
      </c>
      <c r="AC13">
        <f>AB13*AA13</f>
        <v>8379</v>
      </c>
      <c r="AD13" t="str">
        <f>IF(AC13 &gt; 0, "BOTH", 0)</f>
        <v>BOTH</v>
      </c>
      <c r="AE13" s="1" t="str">
        <f>A13</f>
        <v>d__Bacteria;p__Gemmatimonadota</v>
      </c>
      <c r="AF13" t="s">
        <v>67</v>
      </c>
    </row>
    <row r="14" spans="1:35" x14ac:dyDescent="0.2">
      <c r="A14" t="s">
        <v>33</v>
      </c>
      <c r="B14">
        <v>0</v>
      </c>
      <c r="C14">
        <v>0</v>
      </c>
      <c r="D14">
        <v>0</v>
      </c>
      <c r="E14">
        <v>9</v>
      </c>
      <c r="F14">
        <v>0</v>
      </c>
      <c r="G14">
        <v>70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</v>
      </c>
      <c r="Y14">
        <v>0</v>
      </c>
      <c r="Z14">
        <v>0</v>
      </c>
      <c r="AA14">
        <f>SUM(B14:T14)</f>
        <v>79</v>
      </c>
      <c r="AB14">
        <f>SUM(U14:Z14)</f>
        <v>7</v>
      </c>
      <c r="AC14">
        <f>AB14*AA14</f>
        <v>553</v>
      </c>
      <c r="AD14" t="str">
        <f>IF(AC14 &gt; 0, "BOTH", 0)</f>
        <v>BOTH</v>
      </c>
      <c r="AE14" s="1" t="str">
        <f>A14</f>
        <v>d__Bacteria;p__Hydrogenedentes</v>
      </c>
      <c r="AF14" t="s">
        <v>67</v>
      </c>
    </row>
    <row r="15" spans="1:35" x14ac:dyDescent="0.2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17</v>
      </c>
      <c r="Y15">
        <v>0</v>
      </c>
      <c r="Z15">
        <v>7</v>
      </c>
      <c r="AA15">
        <f>SUM(B15:T15)</f>
        <v>19</v>
      </c>
      <c r="AB15">
        <f>SUM(U15:Z15)</f>
        <v>24</v>
      </c>
      <c r="AC15">
        <f>AB15*AA15</f>
        <v>456</v>
      </c>
      <c r="AD15" t="str">
        <f>IF(AC15 &gt; 0, "BOTH", 0)</f>
        <v>BOTH</v>
      </c>
      <c r="AE15" s="1" t="str">
        <f>A15</f>
        <v>d__Bacteria;p__Sumerlaeota</v>
      </c>
      <c r="AF15" t="s">
        <v>67</v>
      </c>
    </row>
    <row r="16" spans="1:35" x14ac:dyDescent="0.2">
      <c r="A16" t="s">
        <v>13</v>
      </c>
      <c r="B16">
        <v>0</v>
      </c>
      <c r="C16">
        <v>0</v>
      </c>
      <c r="D16">
        <v>0</v>
      </c>
      <c r="E16">
        <v>0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49</v>
      </c>
      <c r="X16">
        <v>31</v>
      </c>
      <c r="Y16">
        <v>0</v>
      </c>
      <c r="Z16">
        <v>4</v>
      </c>
      <c r="AA16">
        <f>SUM(B16:T16)</f>
        <v>8</v>
      </c>
      <c r="AB16">
        <f>SUM(U16:Z16)</f>
        <v>84</v>
      </c>
      <c r="AC16">
        <f>AB16*AA16</f>
        <v>672</v>
      </c>
      <c r="AD16" t="str">
        <f>IF(AC16 &gt; 0, "BOTH", 0)</f>
        <v>BOTH</v>
      </c>
      <c r="AE16" s="1" t="str">
        <f>A16</f>
        <v>d__Archaea;p__Crenarchaeota</v>
      </c>
      <c r="AF16" t="s">
        <v>67</v>
      </c>
    </row>
    <row r="17" spans="1:32" x14ac:dyDescent="0.2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411</v>
      </c>
      <c r="X17">
        <v>291</v>
      </c>
      <c r="Y17">
        <v>33</v>
      </c>
      <c r="Z17">
        <v>4</v>
      </c>
      <c r="AA17">
        <f>SUM(B17:T17)</f>
        <v>7</v>
      </c>
      <c r="AB17">
        <f>SUM(U17:Z17)</f>
        <v>739</v>
      </c>
      <c r="AC17">
        <f>AB17*AA17</f>
        <v>5173</v>
      </c>
      <c r="AD17" t="str">
        <f>IF(AC17 &gt; 0, "BOTH", 0)</f>
        <v>BOTH</v>
      </c>
      <c r="AE17" s="1" t="str">
        <f>A17</f>
        <v>d__Bacteria;p__NB1-j</v>
      </c>
      <c r="AF17" t="s">
        <v>67</v>
      </c>
    </row>
    <row r="18" spans="1:32" x14ac:dyDescent="0.2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v>0</v>
      </c>
      <c r="V18">
        <v>0</v>
      </c>
      <c r="W18">
        <v>49</v>
      </c>
      <c r="X18">
        <v>13</v>
      </c>
      <c r="Y18">
        <v>14</v>
      </c>
      <c r="Z18">
        <v>43</v>
      </c>
      <c r="AA18">
        <f>SUM(B18:T18)</f>
        <v>3</v>
      </c>
      <c r="AB18">
        <f>SUM(U18:Z18)</f>
        <v>119</v>
      </c>
      <c r="AC18">
        <f>AB18*AA18</f>
        <v>357</v>
      </c>
      <c r="AD18" t="str">
        <f>IF(AC18 &gt; 0, "BOTH", 0)</f>
        <v>BOTH</v>
      </c>
      <c r="AE18" s="1" t="str">
        <f>A18</f>
        <v>d__Bacteria;p__WPS-2</v>
      </c>
      <c r="AF18" t="s">
        <v>67</v>
      </c>
    </row>
    <row r="19" spans="1:32" x14ac:dyDescent="0.2">
      <c r="A19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283</v>
      </c>
      <c r="V19">
        <v>282</v>
      </c>
      <c r="W19">
        <v>3543</v>
      </c>
      <c r="X19">
        <v>196</v>
      </c>
      <c r="Y19">
        <v>172</v>
      </c>
      <c r="Z19">
        <v>22622</v>
      </c>
      <c r="AA19">
        <f>SUM(B19:T19)</f>
        <v>0</v>
      </c>
      <c r="AB19">
        <f>SUM(U19:Z19)</f>
        <v>27098</v>
      </c>
      <c r="AC19">
        <f>AB19*AA19</f>
        <v>0</v>
      </c>
      <c r="AD19">
        <f>IF(AC19 &gt; 0, "BOTH", 0)</f>
        <v>0</v>
      </c>
      <c r="AE19" s="2" t="str">
        <f>A19</f>
        <v>d__Bacteria;p__Campilobacterota</v>
      </c>
      <c r="AF19" t="s">
        <v>71</v>
      </c>
    </row>
    <row r="20" spans="1:32" x14ac:dyDescent="0.2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2297</v>
      </c>
      <c r="V20">
        <v>378</v>
      </c>
      <c r="W20">
        <v>1031</v>
      </c>
      <c r="X20">
        <v>41</v>
      </c>
      <c r="Y20">
        <v>261</v>
      </c>
      <c r="Z20">
        <v>7308</v>
      </c>
      <c r="AA20">
        <f>SUM(B20:T20)</f>
        <v>0</v>
      </c>
      <c r="AB20">
        <f>SUM(U20:Z20)</f>
        <v>11316</v>
      </c>
      <c r="AC20">
        <f>AB20*AA20</f>
        <v>0</v>
      </c>
      <c r="AD20">
        <f>IF(AC20 &gt; 0, "BOTH", 0)</f>
        <v>0</v>
      </c>
      <c r="AE20" s="2" t="str">
        <f>A20</f>
        <v>d__Bacteria;p__Deinococcota</v>
      </c>
      <c r="AF20" t="s">
        <v>71</v>
      </c>
    </row>
    <row r="21" spans="1:32" x14ac:dyDescent="0.2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348</v>
      </c>
      <c r="V21">
        <v>342</v>
      </c>
      <c r="W21">
        <v>709</v>
      </c>
      <c r="X21">
        <v>12712</v>
      </c>
      <c r="Y21">
        <v>2725</v>
      </c>
      <c r="Z21">
        <v>754</v>
      </c>
      <c r="AA21">
        <f>SUM(B21:T21)</f>
        <v>0</v>
      </c>
      <c r="AB21">
        <f>SUM(U21:Z21)</f>
        <v>17590</v>
      </c>
      <c r="AC21">
        <f>AB21*AA21</f>
        <v>0</v>
      </c>
      <c r="AD21">
        <f>IF(AC21 &gt; 0, "BOTH", 0)</f>
        <v>0</v>
      </c>
      <c r="AE21" s="2" t="str">
        <f>A21</f>
        <v>d__Bacteria;p__Cyanobacteria</v>
      </c>
      <c r="AF21" t="s">
        <v>71</v>
      </c>
    </row>
    <row r="22" spans="1:32" x14ac:dyDescent="0.2">
      <c r="A22" t="s">
        <v>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167</v>
      </c>
      <c r="V22">
        <v>286</v>
      </c>
      <c r="W22">
        <v>5153</v>
      </c>
      <c r="X22">
        <v>4131</v>
      </c>
      <c r="Y22">
        <v>3270</v>
      </c>
      <c r="Z22">
        <v>581</v>
      </c>
      <c r="AA22">
        <f>SUM(B22:T22)</f>
        <v>0</v>
      </c>
      <c r="AB22">
        <f>SUM(U22:Z22)</f>
        <v>13588</v>
      </c>
      <c r="AC22">
        <f>AB22*AA22</f>
        <v>0</v>
      </c>
      <c r="AD22">
        <f>IF(AC22 &gt; 0, "BOTH", 0)</f>
        <v>0</v>
      </c>
      <c r="AE22" s="2" t="str">
        <f>A22</f>
        <v>d__Bacteria;p__Acidobacteriota</v>
      </c>
      <c r="AF22" t="s">
        <v>71</v>
      </c>
    </row>
    <row r="23" spans="1:32" x14ac:dyDescent="0.2">
      <c r="A23" t="s">
        <v>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</v>
      </c>
      <c r="W23">
        <v>96</v>
      </c>
      <c r="X23">
        <v>56</v>
      </c>
      <c r="Y23">
        <v>327</v>
      </c>
      <c r="Z23">
        <v>443</v>
      </c>
      <c r="AA23">
        <f>SUM(B23:T23)</f>
        <v>0</v>
      </c>
      <c r="AB23">
        <f>SUM(U23:Z23)</f>
        <v>932</v>
      </c>
      <c r="AC23">
        <f>AB23*AA23</f>
        <v>0</v>
      </c>
      <c r="AD23">
        <f>IF(AC23 &gt; 0, "BOTH", 0)</f>
        <v>0</v>
      </c>
      <c r="AE23" s="2" t="str">
        <f>A23</f>
        <v>d__Bacteria;p__Patescibacteria</v>
      </c>
      <c r="AF23" t="s">
        <v>71</v>
      </c>
    </row>
    <row r="24" spans="1:32" x14ac:dyDescent="0.2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28</v>
      </c>
      <c r="V24">
        <v>41</v>
      </c>
      <c r="W24">
        <v>174</v>
      </c>
      <c r="X24">
        <v>31</v>
      </c>
      <c r="Y24">
        <v>86</v>
      </c>
      <c r="Z24">
        <v>304</v>
      </c>
      <c r="AA24">
        <f>SUM(B24:T24)</f>
        <v>0</v>
      </c>
      <c r="AB24">
        <f>SUM(U24:Z24)</f>
        <v>664</v>
      </c>
      <c r="AC24">
        <f>AB24*AA24</f>
        <v>0</v>
      </c>
      <c r="AD24">
        <f>IF(AC24 &gt; 0, "BOTH", 0)</f>
        <v>0</v>
      </c>
      <c r="AE24" s="2" t="str">
        <f>A24</f>
        <v>d__Bacteria;p__Spirochaetota</v>
      </c>
      <c r="AF24" t="s">
        <v>71</v>
      </c>
    </row>
    <row r="25" spans="1:32" x14ac:dyDescent="0.2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15</v>
      </c>
      <c r="V25">
        <v>0</v>
      </c>
      <c r="W25">
        <v>24</v>
      </c>
      <c r="X25">
        <v>34</v>
      </c>
      <c r="Y25">
        <v>0</v>
      </c>
      <c r="Z25">
        <v>154</v>
      </c>
      <c r="AA25">
        <f>SUM(B25:T25)</f>
        <v>0</v>
      </c>
      <c r="AB25">
        <f>SUM(U25:Z25)</f>
        <v>227</v>
      </c>
      <c r="AC25">
        <f>AB25*AA25</f>
        <v>0</v>
      </c>
      <c r="AD25">
        <f>IF(AC25 &gt; 0, "BOTH", 0)</f>
        <v>0</v>
      </c>
      <c r="AE25" s="2" t="str">
        <f>A25</f>
        <v>d__Bacteria;p__Deferribacterota</v>
      </c>
      <c r="AF25" t="s">
        <v>71</v>
      </c>
    </row>
    <row r="26" spans="1:32" x14ac:dyDescent="0.2">
      <c r="A26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16</v>
      </c>
      <c r="X26">
        <v>10</v>
      </c>
      <c r="Y26">
        <v>21</v>
      </c>
      <c r="Z26">
        <v>109</v>
      </c>
      <c r="AA26">
        <f>SUM(B26:T26)</f>
        <v>0</v>
      </c>
      <c r="AB26">
        <f>SUM(U26:Z26)</f>
        <v>156</v>
      </c>
      <c r="AC26">
        <f>AB26*AA26</f>
        <v>0</v>
      </c>
      <c r="AD26">
        <f>IF(AC26 &gt; 0, "BOTH", 0)</f>
        <v>0</v>
      </c>
      <c r="AE26" s="2" t="str">
        <f>A26</f>
        <v>d__Bacteria;p__Fusobacteriota</v>
      </c>
      <c r="AF26" t="s">
        <v>71</v>
      </c>
    </row>
    <row r="27" spans="1:32" x14ac:dyDescent="0.2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24</v>
      </c>
      <c r="X27">
        <v>14</v>
      </c>
      <c r="Y27">
        <v>0</v>
      </c>
      <c r="Z27">
        <v>64</v>
      </c>
      <c r="AA27">
        <f>SUM(B27:T27)</f>
        <v>0</v>
      </c>
      <c r="AB27">
        <f>SUM(U27:Z27)</f>
        <v>102</v>
      </c>
      <c r="AC27">
        <f>AB27*AA27</f>
        <v>0</v>
      </c>
      <c r="AD27">
        <f>IF(AC27 &gt; 0, "BOTH", 0)</f>
        <v>0</v>
      </c>
      <c r="AE27" s="2" t="str">
        <f>A27</f>
        <v>d__Archaea;p__Nanoarchaeota</v>
      </c>
      <c r="AF27" t="s">
        <v>71</v>
      </c>
    </row>
    <row r="28" spans="1:32" x14ac:dyDescent="0.2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</v>
      </c>
      <c r="X28">
        <v>0</v>
      </c>
      <c r="Y28">
        <v>0</v>
      </c>
      <c r="Z28">
        <v>7</v>
      </c>
      <c r="AA28">
        <f>SUM(B28:T28)</f>
        <v>0</v>
      </c>
      <c r="AB28">
        <f>SUM(U28:Z28)</f>
        <v>22</v>
      </c>
      <c r="AC28">
        <f>AB28*AA28</f>
        <v>0</v>
      </c>
      <c r="AD28">
        <f>IF(AC28 &gt; 0, "BOTH", 0)</f>
        <v>0</v>
      </c>
      <c r="AE28" s="2" t="str">
        <f>A28</f>
        <v>d__Bacteria;p__Dependentiae</v>
      </c>
      <c r="AF28" t="s">
        <v>71</v>
      </c>
    </row>
    <row r="29" spans="1:32" x14ac:dyDescent="0.2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60</v>
      </c>
      <c r="X29">
        <v>0</v>
      </c>
      <c r="Y29">
        <v>16</v>
      </c>
      <c r="Z29">
        <v>5</v>
      </c>
      <c r="AA29">
        <f>SUM(B29:T29)</f>
        <v>0</v>
      </c>
      <c r="AB29">
        <f>SUM(U29:Z29)</f>
        <v>81</v>
      </c>
      <c r="AC29">
        <f>AB29*AA29</f>
        <v>0</v>
      </c>
      <c r="AD29">
        <f>IF(AC29 &gt; 0, "BOTH", 0)</f>
        <v>0</v>
      </c>
      <c r="AE29" s="2" t="str">
        <f>A29</f>
        <v>d__Bacteria;p__Calditrichota</v>
      </c>
      <c r="AF29" t="s">
        <v>71</v>
      </c>
    </row>
    <row r="30" spans="1:32" x14ac:dyDescent="0.2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27</v>
      </c>
      <c r="X30">
        <v>19</v>
      </c>
      <c r="Y30">
        <v>0</v>
      </c>
      <c r="Z30">
        <v>5</v>
      </c>
      <c r="AA30">
        <f>SUM(B30:T30)</f>
        <v>0</v>
      </c>
      <c r="AB30">
        <f>SUM(U30:Z30)</f>
        <v>51</v>
      </c>
      <c r="AC30">
        <f>AB30*AA30</f>
        <v>0</v>
      </c>
      <c r="AD30">
        <f>IF(AC30 &gt; 0, "BOTH", 0)</f>
        <v>0</v>
      </c>
      <c r="AE30" s="2" t="str">
        <f>A30</f>
        <v>d__Bacteria;p__Nitrospirota</v>
      </c>
      <c r="AF30" t="s">
        <v>71</v>
      </c>
    </row>
    <row r="31" spans="1:32" x14ac:dyDescent="0.2">
      <c r="A31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</v>
      </c>
      <c r="V31">
        <v>7</v>
      </c>
      <c r="W31">
        <v>56</v>
      </c>
      <c r="X31">
        <v>63</v>
      </c>
      <c r="Y31">
        <v>37</v>
      </c>
      <c r="Z31">
        <v>3</v>
      </c>
      <c r="AA31">
        <f>SUM(B31:T31)</f>
        <v>0</v>
      </c>
      <c r="AB31">
        <f>SUM(U31:Z31)</f>
        <v>174</v>
      </c>
      <c r="AC31">
        <f>AB31*AA31</f>
        <v>0</v>
      </c>
      <c r="AD31">
        <f>IF(AC31 &gt; 0, "BOTH", 0)</f>
        <v>0</v>
      </c>
      <c r="AE31" s="2" t="str">
        <f>A31</f>
        <v>d__Bacteria;p__SAR324_clade(Marine_group_B)</v>
      </c>
      <c r="AF31" t="s">
        <v>71</v>
      </c>
    </row>
    <row r="32" spans="1:32" x14ac:dyDescent="0.2">
      <c r="A32" t="s">
        <v>15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17</v>
      </c>
      <c r="X32">
        <v>0</v>
      </c>
      <c r="Y32">
        <v>0</v>
      </c>
      <c r="Z32">
        <v>0</v>
      </c>
      <c r="AA32">
        <f>SUM(B32:T32)</f>
        <v>0</v>
      </c>
      <c r="AB32">
        <f>SUM(U32:Z32)</f>
        <v>17</v>
      </c>
      <c r="AC32">
        <f>AB32*AA32</f>
        <v>0</v>
      </c>
      <c r="AD32">
        <f>IF(AC32 &gt; 0, "BOTH", 0)</f>
        <v>0</v>
      </c>
      <c r="AE32" s="2" t="str">
        <f>A32</f>
        <v>d__Archaea;p__Halobacterota</v>
      </c>
      <c r="AF32" t="s">
        <v>71</v>
      </c>
    </row>
    <row r="33" spans="1:32" x14ac:dyDescent="0.2">
      <c r="A33" t="s">
        <v>21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5</v>
      </c>
      <c r="V33">
        <v>0</v>
      </c>
      <c r="W33">
        <v>0</v>
      </c>
      <c r="X33">
        <v>0</v>
      </c>
      <c r="Y33">
        <v>0</v>
      </c>
      <c r="Z33">
        <v>0</v>
      </c>
      <c r="AA33">
        <f>SUM(B33:T33)</f>
        <v>0</v>
      </c>
      <c r="AB33">
        <f>SUM(U33:Z33)</f>
        <v>5</v>
      </c>
      <c r="AC33">
        <f>AB33*AA33</f>
        <v>0</v>
      </c>
      <c r="AD33">
        <f>IF(AC33 &gt; 0, "BOTH", 0)</f>
        <v>0</v>
      </c>
      <c r="AE33" s="2" t="str">
        <f>A33</f>
        <v>d__Bacteria;p__Fibrobacterota</v>
      </c>
      <c r="AF33" t="s">
        <v>71</v>
      </c>
    </row>
    <row r="34" spans="1:32" x14ac:dyDescent="0.2">
      <c r="A34" t="s">
        <v>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5</v>
      </c>
      <c r="Y34">
        <v>0</v>
      </c>
      <c r="Z34">
        <v>0</v>
      </c>
      <c r="AA34">
        <f>SUM(B34:T34)</f>
        <v>0</v>
      </c>
      <c r="AB34">
        <f>SUM(U34:Z34)</f>
        <v>5</v>
      </c>
      <c r="AC34">
        <f>AB34*AA34</f>
        <v>0</v>
      </c>
      <c r="AD34">
        <f>IF(AC34 &gt; 0, "BOTH", 0)</f>
        <v>0</v>
      </c>
      <c r="AE34" s="2" t="str">
        <f>A34</f>
        <v>d__Bacteria;p__Latescibacterota</v>
      </c>
      <c r="AF34" t="s">
        <v>71</v>
      </c>
    </row>
    <row r="35" spans="1:32" x14ac:dyDescent="0.2">
      <c r="A35" t="s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3</v>
      </c>
      <c r="X35">
        <v>4</v>
      </c>
      <c r="Y35">
        <v>0</v>
      </c>
      <c r="Z35">
        <v>0</v>
      </c>
      <c r="AA35">
        <f>SUM(B35:T35)</f>
        <v>0</v>
      </c>
      <c r="AB35">
        <f>SUM(U35:Z35)</f>
        <v>7</v>
      </c>
      <c r="AC35">
        <f>AB35*AA35</f>
        <v>0</v>
      </c>
      <c r="AD35">
        <f>IF(AC35 &gt; 0, "BOTH", 0)</f>
        <v>0</v>
      </c>
      <c r="AE35" s="2" t="str">
        <f>A35</f>
        <v>d__Bacteria;p__MBNT15</v>
      </c>
      <c r="AF35" t="s">
        <v>71</v>
      </c>
    </row>
    <row r="36" spans="1:32" x14ac:dyDescent="0.2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0</v>
      </c>
      <c r="Z36">
        <v>0</v>
      </c>
      <c r="AA36">
        <f>SUM(B36:T36)</f>
        <v>0</v>
      </c>
      <c r="AB36">
        <f>SUM(U36:Z36)</f>
        <v>2</v>
      </c>
      <c r="AC36">
        <f>AB36*AA36</f>
        <v>0</v>
      </c>
      <c r="AD36">
        <f>IF(AC36 &gt; 0, "BOTH", 0)</f>
        <v>0</v>
      </c>
      <c r="AE36" s="2" t="str">
        <f>A36</f>
        <v>d__Bacteria;p__Synergistota</v>
      </c>
      <c r="AF36" t="s">
        <v>71</v>
      </c>
    </row>
    <row r="37" spans="1:32" x14ac:dyDescent="0.2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4</v>
      </c>
      <c r="Z37">
        <v>0</v>
      </c>
      <c r="AA37">
        <f>SUM(B37:T37)</f>
        <v>0</v>
      </c>
      <c r="AB37">
        <f>SUM(U37:Z37)</f>
        <v>4</v>
      </c>
      <c r="AC37">
        <f>AB37*AA37</f>
        <v>0</v>
      </c>
      <c r="AD37">
        <f>IF(AC37 &gt; 0, "BOTH", 0)</f>
        <v>0</v>
      </c>
      <c r="AE37" s="2" t="str">
        <f>A37</f>
        <v>d__Bacteria;p__Margulisbacteria</v>
      </c>
      <c r="AF37" t="s">
        <v>71</v>
      </c>
    </row>
    <row r="38" spans="1:32" x14ac:dyDescent="0.2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5</v>
      </c>
      <c r="X38">
        <v>6</v>
      </c>
      <c r="Y38">
        <v>0</v>
      </c>
      <c r="Z38">
        <v>0</v>
      </c>
      <c r="AA38">
        <f>SUM(B38:T38)</f>
        <v>0</v>
      </c>
      <c r="AB38">
        <f>SUM(U38:Z38)</f>
        <v>11</v>
      </c>
      <c r="AC38">
        <f>AB38*AA38</f>
        <v>0</v>
      </c>
      <c r="AD38">
        <f>IF(AC38 &gt; 0, "BOTH", 0)</f>
        <v>0</v>
      </c>
      <c r="AE38" s="2" t="str">
        <f>A38</f>
        <v>d__Bacteria;p__Dadabacteria</v>
      </c>
      <c r="AF38" t="s">
        <v>71</v>
      </c>
    </row>
  </sheetData>
  <sortState xmlns:xlrd2="http://schemas.microsoft.com/office/spreadsheetml/2017/richdata2" ref="A2:AE38">
    <sortCondition descending="1" ref="AA1:AA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level-2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Filek</dc:creator>
  <cp:lastModifiedBy>Klara Filek</cp:lastModifiedBy>
  <dcterms:created xsi:type="dcterms:W3CDTF">2021-11-17T14:44:24Z</dcterms:created>
  <dcterms:modified xsi:type="dcterms:W3CDTF">2021-11-17T15:42:13Z</dcterms:modified>
</cp:coreProperties>
</file>