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kefei\"/>
    </mc:Choice>
  </mc:AlternateContent>
  <bookViews>
    <workbookView xWindow="0" yWindow="0" windowWidth="28800" windowHeight="13500" activeTab="5"/>
  </bookViews>
  <sheets>
    <sheet name="Cover Page" sheetId="1" r:id="rId1"/>
    <sheet name="Portfolio Composition" sheetId="4" r:id="rId2"/>
    <sheet name="Sensitivities Limits" sheetId="5" r:id="rId3"/>
    <sheet name="Stress Scenarios" sheetId="2" r:id="rId4"/>
    <sheet name="Position Stress Analysis" sheetId="10" r:id="rId5"/>
    <sheet name="Portfolio Risk Report" sheetId="9" r:id="rId6"/>
  </sheets>
  <calcPr calcId="162913"/>
</workbook>
</file>

<file path=xl/calcChain.xml><?xml version="1.0" encoding="utf-8"?>
<calcChain xmlns="http://schemas.openxmlformats.org/spreadsheetml/2006/main">
  <c r="D19" i="9" l="1"/>
  <c r="D18" i="9"/>
  <c r="D17" i="9"/>
  <c r="D16" i="9"/>
  <c r="D15" i="9"/>
  <c r="I11" i="9"/>
  <c r="I10" i="9"/>
  <c r="I7" i="9"/>
  <c r="F11" i="9"/>
  <c r="F10" i="9"/>
  <c r="F7" i="9"/>
  <c r="D9" i="9"/>
  <c r="D8" i="9"/>
  <c r="D7" i="9"/>
  <c r="D24" i="5"/>
  <c r="D23" i="5"/>
  <c r="D22" i="5"/>
  <c r="D21" i="5"/>
  <c r="D19" i="5"/>
  <c r="D20" i="5"/>
  <c r="F20" i="9" l="1"/>
  <c r="G20" i="9"/>
  <c r="H20" i="9"/>
  <c r="I20" i="9"/>
  <c r="J20" i="9"/>
  <c r="E20" i="9"/>
  <c r="K16" i="9"/>
  <c r="K17" i="9"/>
  <c r="K18" i="9"/>
  <c r="K15" i="9"/>
  <c r="K19" i="9" l="1"/>
  <c r="M19" i="9" s="1"/>
  <c r="O19" i="9" s="1"/>
  <c r="K20" i="9"/>
  <c r="M20" i="9" s="1"/>
  <c r="O20" i="9" s="1"/>
  <c r="F19" i="5"/>
  <c r="C1" i="9" l="1"/>
  <c r="C1" i="10"/>
  <c r="C1" i="2"/>
  <c r="C1" i="5"/>
  <c r="B1" i="4"/>
  <c r="E2" i="1"/>
  <c r="I8" i="9" l="1"/>
  <c r="F8" i="9"/>
  <c r="D45" i="10" l="1"/>
  <c r="D33" i="10"/>
  <c r="F21" i="10"/>
  <c r="E21" i="10"/>
  <c r="D21" i="10"/>
  <c r="D7" i="10"/>
  <c r="C18" i="9" l="1"/>
  <c r="C17" i="9"/>
  <c r="C16" i="9"/>
  <c r="C15" i="9"/>
  <c r="I9" i="9" l="1"/>
  <c r="F9" i="9"/>
  <c r="J7" i="9" l="1"/>
  <c r="J10" i="9" l="1"/>
  <c r="J9" i="9"/>
  <c r="J8" i="9"/>
  <c r="G10" i="9"/>
  <c r="G9" i="9"/>
  <c r="G8" i="9"/>
  <c r="G7" i="9"/>
  <c r="D11" i="9" l="1"/>
  <c r="J11" i="9" l="1"/>
  <c r="G11" i="9"/>
</calcChain>
</file>

<file path=xl/sharedStrings.xml><?xml version="1.0" encoding="utf-8"?>
<sst xmlns="http://schemas.openxmlformats.org/spreadsheetml/2006/main" count="213" uniqueCount="94">
  <si>
    <t>Contents</t>
  </si>
  <si>
    <t>Page</t>
  </si>
  <si>
    <t>Porfolio Composition</t>
  </si>
  <si>
    <t>Risk Factors</t>
  </si>
  <si>
    <t>Market Risk Report</t>
  </si>
  <si>
    <t>Stress Scenarios</t>
  </si>
  <si>
    <t>Portfolio report</t>
  </si>
  <si>
    <t>Page 1</t>
  </si>
  <si>
    <t>Portfolio Composition</t>
    <phoneticPr fontId="0" type="noConversion"/>
  </si>
  <si>
    <t>Position</t>
  </si>
  <si>
    <t>Type</t>
  </si>
  <si>
    <t>Senstivity/Quantity</t>
  </si>
  <si>
    <t>Description</t>
  </si>
  <si>
    <t>Long</t>
  </si>
  <si>
    <t>T-Bond</t>
  </si>
  <si>
    <t>Coupon=3.0%</t>
  </si>
  <si>
    <t>Page 2</t>
  </si>
  <si>
    <t>Risk Factors and Sensitivities</t>
    <phoneticPr fontId="0" type="noConversion"/>
  </si>
  <si>
    <t>Value</t>
  </si>
  <si>
    <t>Stock Price</t>
  </si>
  <si>
    <t>Delta</t>
  </si>
  <si>
    <t>Gamma</t>
  </si>
  <si>
    <t>Volatility</t>
  </si>
  <si>
    <t>Vega</t>
  </si>
  <si>
    <t>Funding Rate</t>
  </si>
  <si>
    <t>Rho</t>
  </si>
  <si>
    <t>Yield</t>
  </si>
  <si>
    <t>DV01</t>
  </si>
  <si>
    <t>Page 3</t>
  </si>
  <si>
    <t>Risk Factor</t>
  </si>
  <si>
    <t>Interest Rate</t>
  </si>
  <si>
    <t>Stress Scenerio:</t>
  </si>
  <si>
    <t>WC+</t>
  </si>
  <si>
    <t>WC-</t>
  </si>
  <si>
    <t>Portfolio Risk Report</t>
    <phoneticPr fontId="1" type="noConversion"/>
  </si>
  <si>
    <t>Limits</t>
  </si>
  <si>
    <t>VaR</t>
  </si>
  <si>
    <t>ExpShortfall</t>
  </si>
  <si>
    <t>Instrument</t>
  </si>
  <si>
    <t>Market Value</t>
  </si>
  <si>
    <t>Excess</t>
  </si>
  <si>
    <t>Portfolio</t>
  </si>
  <si>
    <t>Signatures</t>
  </si>
  <si>
    <t xml:space="preserve">Risk Manager </t>
  </si>
  <si>
    <t>Chief Risk Officer</t>
  </si>
  <si>
    <t>Page 5</t>
  </si>
  <si>
    <t>IBM Stocks</t>
  </si>
  <si>
    <t>IBM Put Option</t>
  </si>
  <si>
    <t>Oil</t>
  </si>
  <si>
    <t>IBM Stock</t>
  </si>
  <si>
    <t>Oil Price</t>
  </si>
  <si>
    <t xml:space="preserve">IBM Stock </t>
  </si>
  <si>
    <t>Historical (2008)</t>
  </si>
  <si>
    <t xml:space="preserve">CCAR Severely </t>
  </si>
  <si>
    <t>CCAR Adverse</t>
  </si>
  <si>
    <t>Market Value Change</t>
  </si>
  <si>
    <t>Market Vlue Change</t>
  </si>
  <si>
    <t>Individual Position Risk Report (Full Valuation)</t>
  </si>
  <si>
    <t xml:space="preserve">Note: All nesssary calculation is demonstrated in 'Stress Risk (Full Valuation)' worksheet in 'Stress Testing' document </t>
  </si>
  <si>
    <t>Stress Scenarios (Using Full Valuation)</t>
  </si>
  <si>
    <t>Individual Position Report - Full Valuation</t>
  </si>
  <si>
    <t>Note: All nesssary calculation is demonstrated in 'Stress Testing' document and 'Market Risk Measurement and Analysis' Document</t>
  </si>
  <si>
    <t>Portfolio Composition</t>
  </si>
  <si>
    <t xml:space="preserve">Date : </t>
  </si>
  <si>
    <t>Stress Scenario  Summary</t>
  </si>
  <si>
    <t xml:space="preserve">Date </t>
  </si>
  <si>
    <t>Risk Factors and Sensitivities</t>
  </si>
  <si>
    <t>Limit</t>
  </si>
  <si>
    <t>Sensitivity Type</t>
  </si>
  <si>
    <t>Sensitivities Limits</t>
  </si>
  <si>
    <t>Market Risk Report for XYZ Bank</t>
  </si>
  <si>
    <t>TOTALS</t>
  </si>
  <si>
    <t>Worst Scenario Loss</t>
  </si>
  <si>
    <t>Stress Risk</t>
  </si>
  <si>
    <t>CCAR SAMS</t>
  </si>
  <si>
    <t>CCAR AMS</t>
  </si>
  <si>
    <t>Short</t>
  </si>
  <si>
    <t>IBM Call Option</t>
  </si>
  <si>
    <t>Long  120,000 IBM stocks</t>
  </si>
  <si>
    <t>Strike=113</t>
  </si>
  <si>
    <t>Underlying Price = As of 12/31/2018</t>
  </si>
  <si>
    <t>Vol=25.42%</t>
  </si>
  <si>
    <t>Interest Rate=2.49%</t>
  </si>
  <si>
    <t>Holding Cost=1.66%</t>
  </si>
  <si>
    <t>Settlement Date = 12/31/2018</t>
  </si>
  <si>
    <t>Expiration Date=1 months from 12/31/2018</t>
  </si>
  <si>
    <t>Long  40,000 barrels of Oil</t>
  </si>
  <si>
    <t>Yield to Maturity = YTM as of 12/31/2018</t>
  </si>
  <si>
    <t>Maturity 20 yrs from today</t>
  </si>
  <si>
    <t>Historical (2014)</t>
  </si>
  <si>
    <t>IBM Call -Vol</t>
  </si>
  <si>
    <t>Yield-T-Bond 20 yr</t>
  </si>
  <si>
    <t>T-Bond 20 yr</t>
  </si>
  <si>
    <t>Page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</si>
</sst>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 * #,##0.00_ ;_ * \-#,##0.00_ ;_ * &quot;-&quot;??_ ;_ @_ "/>
    <numFmt numFmtId="165" formatCode="\$#,##0_);[Red]\(\$#,##0\)"/>
    <numFmt numFmtId="166" formatCode="_(* #,##0_);_(* \(#,##0\);_(* &quot;-&quot;??_);_(@_)"/>
    <numFmt numFmtId="167" formatCode="_ * #,##0.0_ ;_ * \-#,##0.0_ ;_ * &quot;-&quot;??_ ;_ @_ "/>
    <numFmt numFmtId="168" formatCode="_ * #,##0_ ;_ * \-#,##0_ ;_ * &quot;-&quot;??_ ;_ @_ "/>
    <numFmt numFmtId="169" formatCode="0.00_);[Red]\(0.00\)"/>
    <numFmt numFmtId="170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2"/>
      <name val="Times New Roman"/>
      <family val="1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90">
    <xf numFmtId="0" fontId="0" fillId="0" borderId="0"/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10" fillId="0" borderId="26" applyNumberFormat="0" applyFill="0" applyAlignment="0" applyProtection="0"/>
    <xf numFmtId="0" fontId="11" fillId="0" borderId="27" applyNumberFormat="0" applyFill="0" applyAlignment="0" applyProtection="0"/>
    <xf numFmtId="0" fontId="12" fillId="0" borderId="2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29" applyNumberFormat="0" applyAlignment="0" applyProtection="0"/>
    <xf numFmtId="0" fontId="17" fillId="7" borderId="30" applyNumberFormat="0" applyAlignment="0" applyProtection="0"/>
    <xf numFmtId="0" fontId="18" fillId="7" borderId="29" applyNumberFormat="0" applyAlignment="0" applyProtection="0"/>
    <xf numFmtId="0" fontId="19" fillId="0" borderId="31" applyNumberFormat="0" applyFill="0" applyAlignment="0" applyProtection="0"/>
    <xf numFmtId="0" fontId="20" fillId="8" borderId="32" applyNumberFormat="0" applyAlignment="0" applyProtection="0"/>
    <xf numFmtId="0" fontId="21" fillId="0" borderId="0" applyNumberFormat="0" applyFill="0" applyBorder="0" applyAlignment="0" applyProtection="0"/>
    <xf numFmtId="0" fontId="1" fillId="9" borderId="33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34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5" fillId="0" borderId="0"/>
    <xf numFmtId="0" fontId="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3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28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2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0" fontId="1" fillId="9" borderId="33" applyNumberFormat="0" applyFont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5" fillId="0" borderId="0">
      <alignment vertical="top"/>
    </xf>
  </cellStyleXfs>
  <cellXfs count="221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/>
    <xf numFmtId="0" fontId="5" fillId="0" borderId="0" xfId="0" applyFont="1"/>
    <xf numFmtId="166" fontId="0" fillId="0" borderId="0" xfId="0" applyNumberFormat="1"/>
    <xf numFmtId="0" fontId="0" fillId="0" borderId="0" xfId="0" applyFill="1" applyBorder="1"/>
    <xf numFmtId="0" fontId="6" fillId="2" borderId="11" xfId="0" applyFont="1" applyFill="1" applyBorder="1"/>
    <xf numFmtId="0" fontId="2" fillId="2" borderId="12" xfId="0" applyFont="1" applyFill="1" applyBorder="1"/>
    <xf numFmtId="0" fontId="0" fillId="0" borderId="19" xfId="0" applyBorder="1"/>
    <xf numFmtId="0" fontId="0" fillId="0" borderId="21" xfId="0" applyBorder="1"/>
    <xf numFmtId="0" fontId="0" fillId="34" borderId="8" xfId="0" applyFill="1" applyBorder="1"/>
    <xf numFmtId="0" fontId="0" fillId="34" borderId="9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9" xfId="0" applyFill="1" applyBorder="1"/>
    <xf numFmtId="0" fontId="2" fillId="34" borderId="11" xfId="0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/>
    </xf>
    <xf numFmtId="0" fontId="2" fillId="34" borderId="12" xfId="0" applyFont="1" applyFill="1" applyBorder="1" applyAlignment="1">
      <alignment horizontal="center"/>
    </xf>
    <xf numFmtId="3" fontId="2" fillId="34" borderId="12" xfId="0" applyNumberFormat="1" applyFont="1" applyFill="1" applyBorder="1" applyAlignment="1">
      <alignment horizontal="center" vertical="center"/>
    </xf>
    <xf numFmtId="166" fontId="2" fillId="34" borderId="11" xfId="0" applyNumberFormat="1" applyFont="1" applyFill="1" applyBorder="1" applyAlignment="1">
      <alignment horizontal="center" vertical="center"/>
    </xf>
    <xf numFmtId="166" fontId="2" fillId="34" borderId="7" xfId="0" applyNumberFormat="1" applyFont="1" applyFill="1" applyBorder="1" applyAlignment="1">
      <alignment horizontal="center" vertical="center"/>
    </xf>
    <xf numFmtId="166" fontId="2" fillId="34" borderId="8" xfId="0" applyNumberFormat="1" applyFont="1" applyFill="1" applyBorder="1" applyAlignment="1">
      <alignment horizontal="center" vertical="center"/>
    </xf>
    <xf numFmtId="166" fontId="2" fillId="34" borderId="9" xfId="0" applyNumberFormat="1" applyFont="1" applyFill="1" applyBorder="1" applyAlignment="1">
      <alignment horizontal="center" vertical="center"/>
    </xf>
    <xf numFmtId="166" fontId="2" fillId="34" borderId="10" xfId="0" applyNumberFormat="1" applyFont="1" applyFill="1" applyBorder="1" applyAlignment="1">
      <alignment horizontal="center" vertical="center"/>
    </xf>
    <xf numFmtId="0" fontId="30" fillId="34" borderId="11" xfId="1" applyFont="1" applyFill="1" applyBorder="1" applyAlignment="1">
      <alignment horizontal="center" vertical="center" wrapText="1"/>
    </xf>
    <xf numFmtId="0" fontId="2" fillId="34" borderId="11" xfId="1" applyFont="1" applyFill="1" applyBorder="1" applyAlignment="1">
      <alignment horizontal="center" vertical="center"/>
    </xf>
    <xf numFmtId="0" fontId="30" fillId="34" borderId="11" xfId="1" applyFont="1" applyFill="1" applyBorder="1" applyAlignment="1">
      <alignment horizontal="center" vertical="center"/>
    </xf>
    <xf numFmtId="164" fontId="30" fillId="34" borderId="19" xfId="5" applyNumberFormat="1" applyFont="1" applyFill="1" applyBorder="1" applyAlignment="1">
      <alignment horizontal="center" vertical="center"/>
    </xf>
    <xf numFmtId="169" fontId="2" fillId="34" borderId="8" xfId="0" applyNumberFormat="1" applyFont="1" applyFill="1" applyBorder="1" applyAlignment="1">
      <alignment horizontal="center" vertical="center"/>
    </xf>
    <xf numFmtId="169" fontId="2" fillId="34" borderId="9" xfId="0" applyNumberFormat="1" applyFont="1" applyFill="1" applyBorder="1" applyAlignment="1">
      <alignment horizontal="center" vertical="center"/>
    </xf>
    <xf numFmtId="169" fontId="2" fillId="34" borderId="10" xfId="0" applyNumberFormat="1" applyFont="1" applyFill="1" applyBorder="1" applyAlignment="1">
      <alignment horizontal="center" vertical="center"/>
    </xf>
    <xf numFmtId="169" fontId="2" fillId="34" borderId="11" xfId="0" applyNumberFormat="1" applyFont="1" applyFill="1" applyBorder="1" applyAlignment="1">
      <alignment horizontal="center" vertical="center"/>
    </xf>
    <xf numFmtId="169" fontId="2" fillId="34" borderId="7" xfId="0" applyNumberFormat="1" applyFont="1" applyFill="1" applyBorder="1" applyAlignment="1">
      <alignment horizontal="center" vertical="center"/>
    </xf>
    <xf numFmtId="169" fontId="2" fillId="34" borderId="12" xfId="0" applyNumberFormat="1" applyFont="1" applyFill="1" applyBorder="1" applyAlignment="1">
      <alignment horizontal="center" vertical="center"/>
    </xf>
    <xf numFmtId="169" fontId="30" fillId="34" borderId="11" xfId="1" applyNumberFormat="1" applyFont="1" applyFill="1" applyBorder="1" applyAlignment="1">
      <alignment horizontal="center" vertical="center" wrapText="1"/>
    </xf>
    <xf numFmtId="169" fontId="2" fillId="34" borderId="11" xfId="1" applyNumberFormat="1" applyFont="1" applyFill="1" applyBorder="1" applyAlignment="1">
      <alignment horizontal="center" vertical="center"/>
    </xf>
    <xf numFmtId="169" fontId="30" fillId="34" borderId="11" xfId="1" applyNumberFormat="1" applyFont="1" applyFill="1" applyBorder="1" applyAlignment="1">
      <alignment horizontal="center" vertical="center"/>
    </xf>
    <xf numFmtId="169" fontId="30" fillId="34" borderId="19" xfId="5" applyNumberFormat="1" applyFont="1" applyFill="1" applyBorder="1" applyAlignment="1">
      <alignment horizontal="center" vertical="center"/>
    </xf>
    <xf numFmtId="0" fontId="2" fillId="34" borderId="11" xfId="0" applyFont="1" applyFill="1" applyBorder="1" applyAlignment="1">
      <alignment vertical="center"/>
    </xf>
    <xf numFmtId="169" fontId="0" fillId="34" borderId="11" xfId="0" applyNumberFormat="1" applyFill="1" applyBorder="1" applyAlignment="1">
      <alignment horizontal="center" vertical="center"/>
    </xf>
    <xf numFmtId="169" fontId="30" fillId="34" borderId="19" xfId="5" applyNumberFormat="1" applyFont="1" applyFill="1" applyBorder="1" applyAlignment="1">
      <alignment horizontal="center"/>
    </xf>
    <xf numFmtId="0" fontId="0" fillId="34" borderId="7" xfId="0" applyFont="1" applyFill="1" applyBorder="1" applyAlignment="1">
      <alignment vertical="center"/>
    </xf>
    <xf numFmtId="4" fontId="0" fillId="34" borderId="12" xfId="0" applyNumberFormat="1" applyFont="1" applyFill="1" applyBorder="1" applyAlignment="1">
      <alignment vertical="center"/>
    </xf>
    <xf numFmtId="0" fontId="0" fillId="34" borderId="7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0" fillId="34" borderId="20" xfId="0" applyFont="1" applyFill="1" applyBorder="1" applyAlignment="1">
      <alignment vertical="center"/>
    </xf>
    <xf numFmtId="4" fontId="0" fillId="34" borderId="21" xfId="0" applyNumberFormat="1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horizontal="center"/>
    </xf>
    <xf numFmtId="167" fontId="0" fillId="34" borderId="12" xfId="5" applyNumberFormat="1" applyFont="1" applyFill="1" applyBorder="1"/>
    <xf numFmtId="167" fontId="0" fillId="34" borderId="11" xfId="5" applyNumberFormat="1" applyFont="1" applyFill="1" applyBorder="1"/>
    <xf numFmtId="167" fontId="0" fillId="34" borderId="7" xfId="5" applyNumberFormat="1" applyFont="1" applyFill="1" applyBorder="1"/>
    <xf numFmtId="167" fontId="0" fillId="34" borderId="12" xfId="5" applyNumberFormat="1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vertical="center"/>
    </xf>
    <xf numFmtId="167" fontId="0" fillId="34" borderId="12" xfId="5" applyNumberFormat="1" applyFont="1" applyFill="1" applyBorder="1" applyAlignment="1"/>
    <xf numFmtId="167" fontId="0" fillId="34" borderId="20" xfId="5" applyNumberFormat="1" applyFont="1" applyFill="1" applyBorder="1"/>
    <xf numFmtId="167" fontId="0" fillId="34" borderId="21" xfId="5" applyNumberFormat="1" applyFont="1" applyFill="1" applyBorder="1"/>
    <xf numFmtId="167" fontId="0" fillId="34" borderId="19" xfId="5" applyNumberFormat="1" applyFont="1" applyFill="1" applyBorder="1"/>
    <xf numFmtId="167" fontId="0" fillId="34" borderId="21" xfId="5" applyNumberFormat="1" applyFont="1" applyFill="1" applyBorder="1" applyAlignment="1">
      <alignment vertical="center"/>
    </xf>
    <xf numFmtId="167" fontId="0" fillId="34" borderId="7" xfId="0" applyNumberFormat="1" applyFill="1" applyBorder="1"/>
    <xf numFmtId="167" fontId="0" fillId="34" borderId="20" xfId="0" applyNumberFormat="1" applyFill="1" applyBorder="1"/>
    <xf numFmtId="167" fontId="0" fillId="34" borderId="12" xfId="0" applyNumberFormat="1" applyFill="1" applyBorder="1"/>
    <xf numFmtId="167" fontId="0" fillId="34" borderId="21" xfId="0" applyNumberFormat="1" applyFill="1" applyBorder="1"/>
    <xf numFmtId="0" fontId="9" fillId="35" borderId="1" xfId="0" applyFont="1" applyFill="1" applyBorder="1" applyAlignment="1">
      <alignment vertical="center"/>
    </xf>
    <xf numFmtId="0" fontId="9" fillId="35" borderId="23" xfId="0" applyFont="1" applyFill="1" applyBorder="1" applyAlignment="1">
      <alignment vertical="center"/>
    </xf>
    <xf numFmtId="0" fontId="9" fillId="35" borderId="2" xfId="0" applyFont="1" applyFill="1" applyBorder="1" applyAlignment="1">
      <alignment vertical="center"/>
    </xf>
    <xf numFmtId="170" fontId="0" fillId="34" borderId="7" xfId="0" applyNumberFormat="1" applyFill="1" applyBorder="1"/>
    <xf numFmtId="170" fontId="0" fillId="34" borderId="12" xfId="0" applyNumberFormat="1" applyFill="1" applyBorder="1"/>
    <xf numFmtId="170" fontId="0" fillId="34" borderId="20" xfId="0" applyNumberFormat="1" applyFill="1" applyBorder="1"/>
    <xf numFmtId="170" fontId="0" fillId="34" borderId="21" xfId="0" applyNumberFormat="1" applyFill="1" applyBorder="1"/>
    <xf numFmtId="0" fontId="0" fillId="34" borderId="7" xfId="0" applyFill="1" applyBorder="1" applyAlignment="1">
      <alignment horizontal="center"/>
    </xf>
    <xf numFmtId="3" fontId="0" fillId="34" borderId="7" xfId="0" applyNumberFormat="1" applyFill="1" applyBorder="1" applyAlignment="1">
      <alignment horizontal="center"/>
    </xf>
    <xf numFmtId="0" fontId="0" fillId="34" borderId="12" xfId="0" applyFill="1" applyBorder="1" applyAlignment="1">
      <alignment horizontal="left" wrapText="1"/>
    </xf>
    <xf numFmtId="0" fontId="0" fillId="34" borderId="12" xfId="0" applyFill="1" applyBorder="1" applyAlignment="1">
      <alignment horizontal="left"/>
    </xf>
    <xf numFmtId="0" fontId="8" fillId="34" borderId="7" xfId="0" applyFont="1" applyFill="1" applyBorder="1" applyAlignment="1">
      <alignment horizontal="center"/>
    </xf>
    <xf numFmtId="165" fontId="0" fillId="34" borderId="7" xfId="0" applyNumberFormat="1" applyFill="1" applyBorder="1" applyAlignment="1">
      <alignment horizontal="center"/>
    </xf>
    <xf numFmtId="0" fontId="2" fillId="34" borderId="13" xfId="0" applyFont="1" applyFill="1" applyBorder="1" applyAlignment="1">
      <alignment horizontal="center"/>
    </xf>
    <xf numFmtId="0" fontId="5" fillId="34" borderId="14" xfId="0" applyFont="1" applyFill="1" applyBorder="1" applyAlignment="1">
      <alignment horizontal="center"/>
    </xf>
    <xf numFmtId="165" fontId="0" fillId="34" borderId="14" xfId="0" applyNumberFormat="1" applyFill="1" applyBorder="1" applyAlignment="1">
      <alignment horizontal="center"/>
    </xf>
    <xf numFmtId="0" fontId="2" fillId="34" borderId="19" xfId="0" applyFont="1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165" fontId="0" fillId="34" borderId="20" xfId="0" applyNumberFormat="1" applyFill="1" applyBorder="1" applyAlignment="1">
      <alignment horizontal="center"/>
    </xf>
    <xf numFmtId="0" fontId="0" fillId="34" borderId="21" xfId="0" applyFill="1" applyBorder="1" applyAlignment="1">
      <alignment horizontal="left"/>
    </xf>
    <xf numFmtId="0" fontId="2" fillId="34" borderId="8" xfId="0" applyFont="1" applyFill="1" applyBorder="1"/>
    <xf numFmtId="0" fontId="2" fillId="34" borderId="10" xfId="0" applyFont="1" applyFill="1" applyBorder="1"/>
    <xf numFmtId="0" fontId="6" fillId="34" borderId="11" xfId="0" applyFont="1" applyFill="1" applyBorder="1"/>
    <xf numFmtId="0" fontId="0" fillId="34" borderId="12" xfId="0" applyFont="1" applyFill="1" applyBorder="1" applyAlignment="1">
      <alignment horizontal="left"/>
    </xf>
    <xf numFmtId="0" fontId="6" fillId="34" borderId="19" xfId="0" applyFont="1" applyFill="1" applyBorder="1"/>
    <xf numFmtId="0" fontId="0" fillId="34" borderId="21" xfId="0" applyFont="1" applyFill="1" applyBorder="1" applyAlignment="1">
      <alignment horizontal="left"/>
    </xf>
    <xf numFmtId="0" fontId="2" fillId="34" borderId="12" xfId="0" applyFont="1" applyFill="1" applyBorder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164" fontId="0" fillId="34" borderId="11" xfId="5" applyFont="1" applyFill="1" applyBorder="1"/>
    <xf numFmtId="164" fontId="0" fillId="34" borderId="7" xfId="5" applyFont="1" applyFill="1" applyBorder="1"/>
    <xf numFmtId="0" fontId="0" fillId="0" borderId="0" xfId="0" applyAlignment="1">
      <alignment horizontal="center"/>
    </xf>
    <xf numFmtId="0" fontId="2" fillId="34" borderId="8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2" fillId="34" borderId="10" xfId="0" applyFont="1" applyFill="1" applyBorder="1" applyAlignment="1">
      <alignment horizontal="center" vertical="center"/>
    </xf>
    <xf numFmtId="0" fontId="7" fillId="34" borderId="8" xfId="0" applyFont="1" applyFill="1" applyBorder="1" applyAlignment="1">
      <alignment horizontal="center" vertical="center"/>
    </xf>
    <xf numFmtId="0" fontId="7" fillId="34" borderId="9" xfId="0" applyFont="1" applyFill="1" applyBorder="1" applyAlignment="1">
      <alignment horizontal="center" vertical="center"/>
    </xf>
    <xf numFmtId="0" fontId="7" fillId="34" borderId="10" xfId="0" applyFont="1" applyFill="1" applyBorder="1" applyAlignment="1">
      <alignment horizontal="center" vertical="center"/>
    </xf>
    <xf numFmtId="0" fontId="30" fillId="34" borderId="8" xfId="1" applyFont="1" applyFill="1" applyBorder="1" applyAlignment="1">
      <alignment horizontal="center" vertical="center" wrapText="1"/>
    </xf>
    <xf numFmtId="0" fontId="2" fillId="34" borderId="9" xfId="1" applyFont="1" applyFill="1" applyBorder="1" applyAlignment="1">
      <alignment horizontal="center" vertical="center"/>
    </xf>
    <xf numFmtId="0" fontId="30" fillId="34" borderId="9" xfId="1" applyFont="1" applyFill="1" applyBorder="1" applyAlignment="1">
      <alignment horizontal="center" vertical="center"/>
    </xf>
    <xf numFmtId="164" fontId="30" fillId="34" borderId="9" xfId="5" applyNumberFormat="1" applyFont="1" applyFill="1" applyBorder="1" applyAlignment="1">
      <alignment horizontal="center"/>
    </xf>
    <xf numFmtId="0" fontId="2" fillId="34" borderId="15" xfId="0" applyFont="1" applyFill="1" applyBorder="1" applyAlignment="1">
      <alignment vertical="center"/>
    </xf>
    <xf numFmtId="0" fontId="2" fillId="34" borderId="38" xfId="0" applyFont="1" applyFill="1" applyBorder="1" applyAlignment="1">
      <alignment horizontal="center" vertical="center"/>
    </xf>
    <xf numFmtId="0" fontId="2" fillId="34" borderId="39" xfId="0" applyFont="1" applyFill="1" applyBorder="1" applyAlignment="1">
      <alignment horizontal="center" vertical="center"/>
    </xf>
    <xf numFmtId="0" fontId="2" fillId="34" borderId="40" xfId="0" applyFont="1" applyFill="1" applyBorder="1" applyAlignment="1">
      <alignment horizontal="center" vertical="center"/>
    </xf>
    <xf numFmtId="0" fontId="2" fillId="34" borderId="38" xfId="0" applyFont="1" applyFill="1" applyBorder="1" applyAlignment="1">
      <alignment vertical="center"/>
    </xf>
    <xf numFmtId="0" fontId="0" fillId="34" borderId="39" xfId="0" applyFont="1" applyFill="1" applyBorder="1" applyAlignment="1">
      <alignment vertical="center"/>
    </xf>
    <xf numFmtId="4" fontId="0" fillId="34" borderId="40" xfId="0" applyNumberFormat="1" applyFont="1" applyFill="1" applyBorder="1" applyAlignment="1">
      <alignment vertical="center"/>
    </xf>
    <xf numFmtId="0" fontId="0" fillId="34" borderId="9" xfId="0" applyFont="1" applyFill="1" applyBorder="1" applyAlignment="1">
      <alignment vertical="center"/>
    </xf>
    <xf numFmtId="4" fontId="0" fillId="34" borderId="10" xfId="0" applyNumberFormat="1" applyFont="1" applyFill="1" applyBorder="1" applyAlignment="1">
      <alignment vertical="center"/>
    </xf>
    <xf numFmtId="0" fontId="0" fillId="34" borderId="20" xfId="0" applyFill="1" applyBorder="1" applyAlignment="1">
      <alignment vertical="center"/>
    </xf>
    <xf numFmtId="0" fontId="0" fillId="34" borderId="16" xfId="0" applyFont="1" applyFill="1" applyBorder="1" applyAlignment="1">
      <alignment vertical="center"/>
    </xf>
    <xf numFmtId="4" fontId="0" fillId="34" borderId="42" xfId="0" applyNumberFormat="1" applyFont="1" applyFill="1" applyBorder="1" applyAlignment="1">
      <alignment vertical="center"/>
    </xf>
    <xf numFmtId="0" fontId="9" fillId="35" borderId="35" xfId="0" applyFont="1" applyFill="1" applyBorder="1" applyAlignment="1">
      <alignment horizontal="center" vertical="center"/>
    </xf>
    <xf numFmtId="164" fontId="0" fillId="37" borderId="19" xfId="5" applyFont="1" applyFill="1" applyBorder="1"/>
    <xf numFmtId="164" fontId="0" fillId="39" borderId="45" xfId="5" applyFont="1" applyFill="1" applyBorder="1"/>
    <xf numFmtId="164" fontId="0" fillId="39" borderId="46" xfId="5" applyFont="1" applyFill="1" applyBorder="1"/>
    <xf numFmtId="0" fontId="0" fillId="0" borderId="0" xfId="0" applyNumberFormat="1" applyBorder="1" applyAlignment="1">
      <alignment horizontal="center" vertical="center" wrapText="1"/>
    </xf>
    <xf numFmtId="164" fontId="0" fillId="34" borderId="45" xfId="5" applyFont="1" applyFill="1" applyBorder="1"/>
    <xf numFmtId="164" fontId="31" fillId="40" borderId="35" xfId="0" applyNumberFormat="1" applyFont="1" applyFill="1" applyBorder="1"/>
    <xf numFmtId="164" fontId="0" fillId="34" borderId="14" xfId="5" applyFont="1" applyFill="1" applyBorder="1"/>
    <xf numFmtId="164" fontId="0" fillId="34" borderId="46" xfId="5" applyFont="1" applyFill="1" applyBorder="1"/>
    <xf numFmtId="164" fontId="31" fillId="40" borderId="8" xfId="0" applyNumberFormat="1" applyFont="1" applyFill="1" applyBorder="1"/>
    <xf numFmtId="168" fontId="0" fillId="40" borderId="9" xfId="0" applyNumberFormat="1" applyFont="1" applyFill="1" applyBorder="1"/>
    <xf numFmtId="168" fontId="0" fillId="40" borderId="10" xfId="0" applyNumberFormat="1" applyFont="1" applyFill="1" applyBorder="1"/>
    <xf numFmtId="164" fontId="31" fillId="38" borderId="19" xfId="5" applyFont="1" applyFill="1" applyBorder="1"/>
    <xf numFmtId="168" fontId="1" fillId="38" borderId="20" xfId="5" applyNumberFormat="1" applyFont="1" applyFill="1" applyBorder="1"/>
    <xf numFmtId="168" fontId="1" fillId="38" borderId="21" xfId="5" applyNumberFormat="1" applyFont="1" applyFill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6" fillId="34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34" borderId="3" xfId="0" applyFill="1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4" borderId="6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34" borderId="8" xfId="0" applyFont="1" applyFill="1" applyBorder="1" applyAlignment="1">
      <alignment horizontal="center"/>
    </xf>
    <xf numFmtId="0" fontId="2" fillId="34" borderId="9" xfId="0" applyFont="1" applyFill="1" applyBorder="1" applyAlignment="1">
      <alignment horizontal="center"/>
    </xf>
    <xf numFmtId="0" fontId="2" fillId="34" borderId="10" xfId="0" applyFont="1" applyFill="1" applyBorder="1" applyAlignment="1">
      <alignment horizontal="center"/>
    </xf>
    <xf numFmtId="0" fontId="2" fillId="34" borderId="13" xfId="0" applyFont="1" applyFill="1" applyBorder="1" applyAlignment="1">
      <alignment horizontal="center" vertical="center"/>
    </xf>
    <xf numFmtId="0" fontId="2" fillId="34" borderId="15" xfId="0" applyFont="1" applyFill="1" applyBorder="1" applyAlignment="1">
      <alignment horizontal="center" vertical="center"/>
    </xf>
    <xf numFmtId="0" fontId="2" fillId="34" borderId="17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3" fontId="0" fillId="34" borderId="14" xfId="0" applyNumberFormat="1" applyFill="1" applyBorder="1" applyAlignment="1">
      <alignment horizontal="center" vertical="center"/>
    </xf>
    <xf numFmtId="3" fontId="0" fillId="34" borderId="16" xfId="0" applyNumberFormat="1" applyFill="1" applyBorder="1" applyAlignment="1">
      <alignment horizontal="center" vertical="center"/>
    </xf>
    <xf numFmtId="3" fontId="0" fillId="34" borderId="18" xfId="0" applyNumberForma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/>
    </xf>
    <xf numFmtId="0" fontId="2" fillId="35" borderId="23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/>
    </xf>
    <xf numFmtId="0" fontId="2" fillId="34" borderId="24" xfId="0" applyFont="1" applyFill="1" applyBorder="1" applyAlignment="1">
      <alignment horizontal="left" vertical="center"/>
    </xf>
    <xf numFmtId="0" fontId="2" fillId="34" borderId="15" xfId="0" applyFont="1" applyFill="1" applyBorder="1" applyAlignment="1">
      <alignment horizontal="left" vertical="center"/>
    </xf>
    <xf numFmtId="0" fontId="2" fillId="34" borderId="41" xfId="0" applyFont="1" applyFill="1" applyBorder="1" applyAlignment="1">
      <alignment horizontal="left" vertical="center"/>
    </xf>
    <xf numFmtId="0" fontId="2" fillId="35" borderId="43" xfId="0" applyFont="1" applyFill="1" applyBorder="1" applyAlignment="1">
      <alignment horizontal="center"/>
    </xf>
    <xf numFmtId="0" fontId="2" fillId="35" borderId="44" xfId="0" applyFont="1" applyFill="1" applyBorder="1" applyAlignment="1">
      <alignment horizontal="center"/>
    </xf>
    <xf numFmtId="0" fontId="3" fillId="35" borderId="0" xfId="0" applyFont="1" applyFill="1" applyAlignment="1">
      <alignment horizontal="center" vertical="center"/>
    </xf>
    <xf numFmtId="164" fontId="0" fillId="34" borderId="7" xfId="5" applyFont="1" applyFill="1" applyBorder="1" applyAlignment="1">
      <alignment horizontal="center"/>
    </xf>
    <xf numFmtId="164" fontId="0" fillId="34" borderId="12" xfId="5" applyFont="1" applyFill="1" applyBorder="1" applyAlignment="1">
      <alignment horizontal="center"/>
    </xf>
    <xf numFmtId="166" fontId="3" fillId="0" borderId="0" xfId="5" applyNumberFormat="1" applyFont="1" applyAlignment="1">
      <alignment horizontal="center" vertical="center"/>
    </xf>
    <xf numFmtId="0" fontId="2" fillId="35" borderId="24" xfId="0" applyFont="1" applyFill="1" applyBorder="1" applyAlignment="1">
      <alignment horizontal="center"/>
    </xf>
    <xf numFmtId="0" fontId="2" fillId="35" borderId="22" xfId="0" applyFont="1" applyFill="1" applyBorder="1" applyAlignment="1">
      <alignment horizontal="center"/>
    </xf>
    <xf numFmtId="0" fontId="2" fillId="35" borderId="2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2" fillId="34" borderId="7" xfId="5" applyNumberFormat="1" applyFont="1" applyFill="1" applyBorder="1" applyAlignment="1">
      <alignment horizontal="center" vertical="center"/>
    </xf>
    <xf numFmtId="169" fontId="0" fillId="34" borderId="12" xfId="0" applyNumberFormat="1" applyFill="1" applyBorder="1" applyAlignment="1">
      <alignment horizontal="center" vertical="center"/>
    </xf>
    <xf numFmtId="164" fontId="0" fillId="34" borderId="7" xfId="5" applyFont="1" applyFill="1" applyBorder="1" applyAlignment="1">
      <alignment horizontal="center" vertical="center"/>
    </xf>
    <xf numFmtId="164" fontId="0" fillId="34" borderId="12" xfId="5" applyFont="1" applyFill="1" applyBorder="1" applyAlignment="1">
      <alignment horizontal="center" vertical="center"/>
    </xf>
    <xf numFmtId="164" fontId="0" fillId="34" borderId="20" xfId="5" applyFont="1" applyFill="1" applyBorder="1" applyAlignment="1">
      <alignment horizontal="center" vertical="center"/>
    </xf>
    <xf numFmtId="164" fontId="0" fillId="34" borderId="21" xfId="5" applyFont="1" applyFill="1" applyBorder="1" applyAlignment="1">
      <alignment horizontal="center" vertical="center"/>
    </xf>
    <xf numFmtId="0" fontId="0" fillId="35" borderId="22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169" fontId="2" fillId="34" borderId="9" xfId="0" applyNumberFormat="1" applyFont="1" applyFill="1" applyBorder="1" applyAlignment="1">
      <alignment horizontal="center" vertical="center"/>
    </xf>
    <xf numFmtId="169" fontId="2" fillId="34" borderId="10" xfId="0" applyNumberFormat="1" applyFont="1" applyFill="1" applyBorder="1" applyAlignment="1">
      <alignment horizontal="center" vertical="center"/>
    </xf>
    <xf numFmtId="169" fontId="2" fillId="34" borderId="7" xfId="0" applyNumberFormat="1" applyFont="1" applyFill="1" applyBorder="1" applyAlignment="1">
      <alignment horizontal="center" vertical="center"/>
    </xf>
    <xf numFmtId="169" fontId="0" fillId="34" borderId="7" xfId="0" applyNumberFormat="1" applyFill="1" applyBorder="1" applyAlignment="1">
      <alignment horizontal="center" vertical="center"/>
    </xf>
    <xf numFmtId="166" fontId="2" fillId="35" borderId="24" xfId="0" applyNumberFormat="1" applyFont="1" applyFill="1" applyBorder="1" applyAlignment="1">
      <alignment horizontal="center"/>
    </xf>
    <xf numFmtId="166" fontId="2" fillId="35" borderId="22" xfId="0" applyNumberFormat="1" applyFont="1" applyFill="1" applyBorder="1" applyAlignment="1">
      <alignment horizontal="center"/>
    </xf>
    <xf numFmtId="166" fontId="2" fillId="35" borderId="25" xfId="0" applyNumberFormat="1" applyFont="1" applyFill="1" applyBorder="1" applyAlignment="1">
      <alignment horizontal="center"/>
    </xf>
    <xf numFmtId="164" fontId="0" fillId="34" borderId="20" xfId="5" applyFont="1" applyFill="1" applyBorder="1" applyAlignment="1">
      <alignment horizontal="center"/>
    </xf>
    <xf numFmtId="164" fontId="0" fillId="34" borderId="21" xfId="5" applyFont="1" applyFill="1" applyBorder="1" applyAlignment="1">
      <alignment horizontal="center"/>
    </xf>
    <xf numFmtId="166" fontId="2" fillId="35" borderId="24" xfId="0" applyNumberFormat="1" applyFont="1" applyFill="1" applyBorder="1" applyAlignment="1">
      <alignment horizontal="center" vertical="center"/>
    </xf>
    <xf numFmtId="166" fontId="2" fillId="35" borderId="22" xfId="0" applyNumberFormat="1" applyFont="1" applyFill="1" applyBorder="1" applyAlignment="1">
      <alignment horizontal="center" vertical="center"/>
    </xf>
    <xf numFmtId="166" fontId="2" fillId="35" borderId="25" xfId="0" applyNumberFormat="1" applyFont="1" applyFill="1" applyBorder="1" applyAlignment="1">
      <alignment horizontal="center" vertical="center"/>
    </xf>
    <xf numFmtId="168" fontId="2" fillId="34" borderId="7" xfId="5" applyNumberFormat="1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9" fillId="35" borderId="35" xfId="0" applyFont="1" applyFill="1" applyBorder="1" applyAlignment="1">
      <alignment horizontal="center" vertical="center"/>
    </xf>
    <xf numFmtId="0" fontId="9" fillId="35" borderId="36" xfId="0" applyFont="1" applyFill="1" applyBorder="1" applyAlignment="1">
      <alignment horizontal="center" vertical="center"/>
    </xf>
    <xf numFmtId="0" fontId="0" fillId="35" borderId="36" xfId="0" applyFill="1" applyBorder="1" applyAlignment="1"/>
    <xf numFmtId="0" fontId="0" fillId="35" borderId="37" xfId="0" applyFill="1" applyBorder="1" applyAlignment="1"/>
    <xf numFmtId="0" fontId="0" fillId="35" borderId="1" xfId="0" applyFont="1" applyFill="1" applyBorder="1" applyAlignment="1">
      <alignment horizontal="center" vertical="center"/>
    </xf>
    <xf numFmtId="0" fontId="0" fillId="35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35" borderId="24" xfId="0" applyFont="1" applyFill="1" applyBorder="1" applyAlignment="1">
      <alignment horizontal="center" vertical="center"/>
    </xf>
    <xf numFmtId="0" fontId="9" fillId="35" borderId="22" xfId="0" applyFont="1" applyFill="1" applyBorder="1" applyAlignment="1">
      <alignment horizontal="center" vertical="center"/>
    </xf>
    <xf numFmtId="0" fontId="9" fillId="35" borderId="25" xfId="0" applyFont="1" applyFill="1" applyBorder="1" applyAlignment="1">
      <alignment horizontal="center" vertical="center"/>
    </xf>
    <xf numFmtId="164" fontId="5" fillId="34" borderId="12" xfId="5" applyFont="1" applyFill="1" applyBorder="1" applyAlignment="1">
      <alignment horizontal="center" vertical="center"/>
    </xf>
    <xf numFmtId="0" fontId="2" fillId="41" borderId="0" xfId="0" applyFont="1" applyFill="1"/>
    <xf numFmtId="164" fontId="31" fillId="36" borderId="47" xfId="5" applyFont="1" applyFill="1" applyBorder="1"/>
  </cellXfs>
  <cellStyles count="990">
    <cellStyle name="20% - Accent1" xfId="23" builtinId="30" customBuiltin="1"/>
    <cellStyle name="20% - Accent1 10" xfId="454"/>
    <cellStyle name="20% - Accent1 11" xfId="455"/>
    <cellStyle name="20% - Accent1 2" xfId="56"/>
    <cellStyle name="20% - Accent1 2 2" xfId="98"/>
    <cellStyle name="20% - Accent1 2 2 2" xfId="197"/>
    <cellStyle name="20% - Accent1 2 2 2 2" xfId="456"/>
    <cellStyle name="20% - Accent1 2 2 2 2 2" xfId="457"/>
    <cellStyle name="20% - Accent1 2 2 2 3" xfId="458"/>
    <cellStyle name="20% - Accent1 2 2 2 4" xfId="459"/>
    <cellStyle name="20% - Accent1 2 2 3" xfId="296"/>
    <cellStyle name="20% - Accent1 2 2 3 2" xfId="460"/>
    <cellStyle name="20% - Accent1 2 2 4" xfId="410"/>
    <cellStyle name="20% - Accent1 2 2 5" xfId="461"/>
    <cellStyle name="20% - Accent1 2 3" xfId="155"/>
    <cellStyle name="20% - Accent1 2 3 2" xfId="462"/>
    <cellStyle name="20% - Accent1 2 3 2 2" xfId="463"/>
    <cellStyle name="20% - Accent1 2 3 3" xfId="464"/>
    <cellStyle name="20% - Accent1 2 3 4" xfId="465"/>
    <cellStyle name="20% - Accent1 2 4" xfId="254"/>
    <cellStyle name="20% - Accent1 2 4 2" xfId="466"/>
    <cellStyle name="20% - Accent1 2 5" xfId="368"/>
    <cellStyle name="20% - Accent1 2 6" xfId="467"/>
    <cellStyle name="20% - Accent1 3" xfId="70"/>
    <cellStyle name="20% - Accent1 3 2" xfId="99"/>
    <cellStyle name="20% - Accent1 3 2 2" xfId="198"/>
    <cellStyle name="20% - Accent1 3 2 2 2" xfId="468"/>
    <cellStyle name="20% - Accent1 3 2 3" xfId="297"/>
    <cellStyle name="20% - Accent1 3 2 4" xfId="411"/>
    <cellStyle name="20% - Accent1 3 3" xfId="169"/>
    <cellStyle name="20% - Accent1 3 3 2" xfId="469"/>
    <cellStyle name="20% - Accent1 3 4" xfId="268"/>
    <cellStyle name="20% - Accent1 3 5" xfId="382"/>
    <cellStyle name="20% - Accent1 4" xfId="84"/>
    <cellStyle name="20% - Accent1 4 2" xfId="100"/>
    <cellStyle name="20% - Accent1 4 2 2" xfId="199"/>
    <cellStyle name="20% - Accent1 4 2 2 2" xfId="470"/>
    <cellStyle name="20% - Accent1 4 2 3" xfId="298"/>
    <cellStyle name="20% - Accent1 4 2 4" xfId="412"/>
    <cellStyle name="20% - Accent1 4 3" xfId="183"/>
    <cellStyle name="20% - Accent1 4 3 2" xfId="471"/>
    <cellStyle name="20% - Accent1 4 4" xfId="282"/>
    <cellStyle name="20% - Accent1 4 5" xfId="396"/>
    <cellStyle name="20% - Accent1 5" xfId="141"/>
    <cellStyle name="20% - Accent1 5 2" xfId="339"/>
    <cellStyle name="20% - Accent1 5 2 2" xfId="472"/>
    <cellStyle name="20% - Accent1 5 3" xfId="473"/>
    <cellStyle name="20% - Accent1 5 4" xfId="474"/>
    <cellStyle name="20% - Accent1 6" xfId="240"/>
    <cellStyle name="20% - Accent1 6 2" xfId="475"/>
    <cellStyle name="20% - Accent1 6 2 2" xfId="476"/>
    <cellStyle name="20% - Accent1 6 3" xfId="477"/>
    <cellStyle name="20% - Accent1 6 4" xfId="478"/>
    <cellStyle name="20% - Accent1 7" xfId="354"/>
    <cellStyle name="20% - Accent1 7 2" xfId="479"/>
    <cellStyle name="20% - Accent1 7 2 2" xfId="480"/>
    <cellStyle name="20% - Accent1 7 3" xfId="481"/>
    <cellStyle name="20% - Accent1 7 4" xfId="482"/>
    <cellStyle name="20% - Accent1 8" xfId="483"/>
    <cellStyle name="20% - Accent1 8 2" xfId="484"/>
    <cellStyle name="20% - Accent1 9" xfId="485"/>
    <cellStyle name="20% - Accent1 9 2" xfId="486"/>
    <cellStyle name="20% - Accent2" xfId="27" builtinId="34" customBuiltin="1"/>
    <cellStyle name="20% - Accent2 10" xfId="487"/>
    <cellStyle name="20% - Accent2 11" xfId="488"/>
    <cellStyle name="20% - Accent2 2" xfId="57"/>
    <cellStyle name="20% - Accent2 2 2" xfId="101"/>
    <cellStyle name="20% - Accent2 2 2 2" xfId="200"/>
    <cellStyle name="20% - Accent2 2 2 2 2" xfId="489"/>
    <cellStyle name="20% - Accent2 2 2 2 2 2" xfId="490"/>
    <cellStyle name="20% - Accent2 2 2 2 3" xfId="491"/>
    <cellStyle name="20% - Accent2 2 2 2 4" xfId="492"/>
    <cellStyle name="20% - Accent2 2 2 3" xfId="299"/>
    <cellStyle name="20% - Accent2 2 2 3 2" xfId="493"/>
    <cellStyle name="20% - Accent2 2 2 4" xfId="413"/>
    <cellStyle name="20% - Accent2 2 2 5" xfId="494"/>
    <cellStyle name="20% - Accent2 2 3" xfId="156"/>
    <cellStyle name="20% - Accent2 2 3 2" xfId="495"/>
    <cellStyle name="20% - Accent2 2 3 2 2" xfId="496"/>
    <cellStyle name="20% - Accent2 2 3 3" xfId="497"/>
    <cellStyle name="20% - Accent2 2 3 4" xfId="498"/>
    <cellStyle name="20% - Accent2 2 4" xfId="255"/>
    <cellStyle name="20% - Accent2 2 4 2" xfId="499"/>
    <cellStyle name="20% - Accent2 2 5" xfId="369"/>
    <cellStyle name="20% - Accent2 2 6" xfId="500"/>
    <cellStyle name="20% - Accent2 3" xfId="71"/>
    <cellStyle name="20% - Accent2 3 2" xfId="102"/>
    <cellStyle name="20% - Accent2 3 2 2" xfId="201"/>
    <cellStyle name="20% - Accent2 3 2 2 2" xfId="501"/>
    <cellStyle name="20% - Accent2 3 2 3" xfId="300"/>
    <cellStyle name="20% - Accent2 3 2 4" xfId="414"/>
    <cellStyle name="20% - Accent2 3 3" xfId="170"/>
    <cellStyle name="20% - Accent2 3 3 2" xfId="502"/>
    <cellStyle name="20% - Accent2 3 4" xfId="269"/>
    <cellStyle name="20% - Accent2 3 5" xfId="383"/>
    <cellStyle name="20% - Accent2 4" xfId="85"/>
    <cellStyle name="20% - Accent2 4 2" xfId="103"/>
    <cellStyle name="20% - Accent2 4 2 2" xfId="202"/>
    <cellStyle name="20% - Accent2 4 2 2 2" xfId="503"/>
    <cellStyle name="20% - Accent2 4 2 3" xfId="301"/>
    <cellStyle name="20% - Accent2 4 2 4" xfId="415"/>
    <cellStyle name="20% - Accent2 4 3" xfId="184"/>
    <cellStyle name="20% - Accent2 4 3 2" xfId="504"/>
    <cellStyle name="20% - Accent2 4 4" xfId="283"/>
    <cellStyle name="20% - Accent2 4 5" xfId="397"/>
    <cellStyle name="20% - Accent2 5" xfId="142"/>
    <cellStyle name="20% - Accent2 5 2" xfId="340"/>
    <cellStyle name="20% - Accent2 5 2 2" xfId="505"/>
    <cellStyle name="20% - Accent2 5 3" xfId="506"/>
    <cellStyle name="20% - Accent2 5 4" xfId="507"/>
    <cellStyle name="20% - Accent2 6" xfId="241"/>
    <cellStyle name="20% - Accent2 6 2" xfId="508"/>
    <cellStyle name="20% - Accent2 6 2 2" xfId="509"/>
    <cellStyle name="20% - Accent2 6 3" xfId="510"/>
    <cellStyle name="20% - Accent2 6 4" xfId="511"/>
    <cellStyle name="20% - Accent2 7" xfId="355"/>
    <cellStyle name="20% - Accent2 7 2" xfId="512"/>
    <cellStyle name="20% - Accent2 7 2 2" xfId="513"/>
    <cellStyle name="20% - Accent2 7 3" xfId="514"/>
    <cellStyle name="20% - Accent2 7 4" xfId="515"/>
    <cellStyle name="20% - Accent2 8" xfId="516"/>
    <cellStyle name="20% - Accent2 8 2" xfId="517"/>
    <cellStyle name="20% - Accent2 9" xfId="518"/>
    <cellStyle name="20% - Accent2 9 2" xfId="519"/>
    <cellStyle name="20% - Accent3" xfId="31" builtinId="38" customBuiltin="1"/>
    <cellStyle name="20% - Accent3 10" xfId="520"/>
    <cellStyle name="20% - Accent3 11" xfId="521"/>
    <cellStyle name="20% - Accent3 2" xfId="58"/>
    <cellStyle name="20% - Accent3 2 2" xfId="104"/>
    <cellStyle name="20% - Accent3 2 2 2" xfId="203"/>
    <cellStyle name="20% - Accent3 2 2 2 2" xfId="522"/>
    <cellStyle name="20% - Accent3 2 2 2 2 2" xfId="523"/>
    <cellStyle name="20% - Accent3 2 2 2 3" xfId="524"/>
    <cellStyle name="20% - Accent3 2 2 2 4" xfId="525"/>
    <cellStyle name="20% - Accent3 2 2 3" xfId="302"/>
    <cellStyle name="20% - Accent3 2 2 3 2" xfId="526"/>
    <cellStyle name="20% - Accent3 2 2 4" xfId="416"/>
    <cellStyle name="20% - Accent3 2 2 5" xfId="527"/>
    <cellStyle name="20% - Accent3 2 3" xfId="157"/>
    <cellStyle name="20% - Accent3 2 3 2" xfId="528"/>
    <cellStyle name="20% - Accent3 2 3 2 2" xfId="529"/>
    <cellStyle name="20% - Accent3 2 3 3" xfId="530"/>
    <cellStyle name="20% - Accent3 2 3 4" xfId="531"/>
    <cellStyle name="20% - Accent3 2 4" xfId="256"/>
    <cellStyle name="20% - Accent3 2 4 2" xfId="532"/>
    <cellStyle name="20% - Accent3 2 5" xfId="370"/>
    <cellStyle name="20% - Accent3 2 6" xfId="533"/>
    <cellStyle name="20% - Accent3 3" xfId="72"/>
    <cellStyle name="20% - Accent3 3 2" xfId="105"/>
    <cellStyle name="20% - Accent3 3 2 2" xfId="204"/>
    <cellStyle name="20% - Accent3 3 2 2 2" xfId="534"/>
    <cellStyle name="20% - Accent3 3 2 3" xfId="303"/>
    <cellStyle name="20% - Accent3 3 2 4" xfId="417"/>
    <cellStyle name="20% - Accent3 3 3" xfId="171"/>
    <cellStyle name="20% - Accent3 3 3 2" xfId="535"/>
    <cellStyle name="20% - Accent3 3 4" xfId="270"/>
    <cellStyle name="20% - Accent3 3 5" xfId="384"/>
    <cellStyle name="20% - Accent3 4" xfId="86"/>
    <cellStyle name="20% - Accent3 4 2" xfId="106"/>
    <cellStyle name="20% - Accent3 4 2 2" xfId="205"/>
    <cellStyle name="20% - Accent3 4 2 2 2" xfId="536"/>
    <cellStyle name="20% - Accent3 4 2 3" xfId="304"/>
    <cellStyle name="20% - Accent3 4 2 4" xfId="418"/>
    <cellStyle name="20% - Accent3 4 3" xfId="185"/>
    <cellStyle name="20% - Accent3 4 3 2" xfId="537"/>
    <cellStyle name="20% - Accent3 4 4" xfId="284"/>
    <cellStyle name="20% - Accent3 4 5" xfId="398"/>
    <cellStyle name="20% - Accent3 5" xfId="143"/>
    <cellStyle name="20% - Accent3 5 2" xfId="341"/>
    <cellStyle name="20% - Accent3 5 2 2" xfId="538"/>
    <cellStyle name="20% - Accent3 5 3" xfId="539"/>
    <cellStyle name="20% - Accent3 5 4" xfId="540"/>
    <cellStyle name="20% - Accent3 6" xfId="242"/>
    <cellStyle name="20% - Accent3 6 2" xfId="541"/>
    <cellStyle name="20% - Accent3 6 2 2" xfId="542"/>
    <cellStyle name="20% - Accent3 6 3" xfId="543"/>
    <cellStyle name="20% - Accent3 6 4" xfId="544"/>
    <cellStyle name="20% - Accent3 7" xfId="356"/>
    <cellStyle name="20% - Accent3 7 2" xfId="545"/>
    <cellStyle name="20% - Accent3 7 2 2" xfId="546"/>
    <cellStyle name="20% - Accent3 7 3" xfId="547"/>
    <cellStyle name="20% - Accent3 7 4" xfId="548"/>
    <cellStyle name="20% - Accent3 8" xfId="549"/>
    <cellStyle name="20% - Accent3 8 2" xfId="550"/>
    <cellStyle name="20% - Accent3 9" xfId="551"/>
    <cellStyle name="20% - Accent3 9 2" xfId="552"/>
    <cellStyle name="20% - Accent4" xfId="35" builtinId="42" customBuiltin="1"/>
    <cellStyle name="20% - Accent4 10" xfId="553"/>
    <cellStyle name="20% - Accent4 11" xfId="554"/>
    <cellStyle name="20% - Accent4 2" xfId="59"/>
    <cellStyle name="20% - Accent4 2 2" xfId="107"/>
    <cellStyle name="20% - Accent4 2 2 2" xfId="206"/>
    <cellStyle name="20% - Accent4 2 2 2 2" xfId="555"/>
    <cellStyle name="20% - Accent4 2 2 2 2 2" xfId="556"/>
    <cellStyle name="20% - Accent4 2 2 2 3" xfId="557"/>
    <cellStyle name="20% - Accent4 2 2 2 4" xfId="558"/>
    <cellStyle name="20% - Accent4 2 2 3" xfId="305"/>
    <cellStyle name="20% - Accent4 2 2 3 2" xfId="559"/>
    <cellStyle name="20% - Accent4 2 2 4" xfId="419"/>
    <cellStyle name="20% - Accent4 2 2 5" xfId="560"/>
    <cellStyle name="20% - Accent4 2 3" xfId="158"/>
    <cellStyle name="20% - Accent4 2 3 2" xfId="561"/>
    <cellStyle name="20% - Accent4 2 3 2 2" xfId="562"/>
    <cellStyle name="20% - Accent4 2 3 3" xfId="563"/>
    <cellStyle name="20% - Accent4 2 3 4" xfId="564"/>
    <cellStyle name="20% - Accent4 2 4" xfId="257"/>
    <cellStyle name="20% - Accent4 2 4 2" xfId="565"/>
    <cellStyle name="20% - Accent4 2 5" xfId="371"/>
    <cellStyle name="20% - Accent4 2 6" xfId="566"/>
    <cellStyle name="20% - Accent4 3" xfId="73"/>
    <cellStyle name="20% - Accent4 3 2" xfId="108"/>
    <cellStyle name="20% - Accent4 3 2 2" xfId="207"/>
    <cellStyle name="20% - Accent4 3 2 2 2" xfId="567"/>
    <cellStyle name="20% - Accent4 3 2 3" xfId="306"/>
    <cellStyle name="20% - Accent4 3 2 4" xfId="420"/>
    <cellStyle name="20% - Accent4 3 3" xfId="172"/>
    <cellStyle name="20% - Accent4 3 3 2" xfId="568"/>
    <cellStyle name="20% - Accent4 3 4" xfId="271"/>
    <cellStyle name="20% - Accent4 3 5" xfId="385"/>
    <cellStyle name="20% - Accent4 4" xfId="87"/>
    <cellStyle name="20% - Accent4 4 2" xfId="109"/>
    <cellStyle name="20% - Accent4 4 2 2" xfId="208"/>
    <cellStyle name="20% - Accent4 4 2 2 2" xfId="569"/>
    <cellStyle name="20% - Accent4 4 2 3" xfId="307"/>
    <cellStyle name="20% - Accent4 4 2 4" xfId="421"/>
    <cellStyle name="20% - Accent4 4 3" xfId="186"/>
    <cellStyle name="20% - Accent4 4 3 2" xfId="570"/>
    <cellStyle name="20% - Accent4 4 4" xfId="285"/>
    <cellStyle name="20% - Accent4 4 5" xfId="399"/>
    <cellStyle name="20% - Accent4 5" xfId="144"/>
    <cellStyle name="20% - Accent4 5 2" xfId="342"/>
    <cellStyle name="20% - Accent4 5 2 2" xfId="571"/>
    <cellStyle name="20% - Accent4 5 3" xfId="572"/>
    <cellStyle name="20% - Accent4 5 4" xfId="573"/>
    <cellStyle name="20% - Accent4 6" xfId="243"/>
    <cellStyle name="20% - Accent4 6 2" xfId="574"/>
    <cellStyle name="20% - Accent4 6 2 2" xfId="575"/>
    <cellStyle name="20% - Accent4 6 3" xfId="576"/>
    <cellStyle name="20% - Accent4 6 4" xfId="577"/>
    <cellStyle name="20% - Accent4 7" xfId="357"/>
    <cellStyle name="20% - Accent4 7 2" xfId="578"/>
    <cellStyle name="20% - Accent4 7 2 2" xfId="579"/>
    <cellStyle name="20% - Accent4 7 3" xfId="580"/>
    <cellStyle name="20% - Accent4 7 4" xfId="581"/>
    <cellStyle name="20% - Accent4 8" xfId="582"/>
    <cellStyle name="20% - Accent4 8 2" xfId="583"/>
    <cellStyle name="20% - Accent4 9" xfId="584"/>
    <cellStyle name="20% - Accent4 9 2" xfId="585"/>
    <cellStyle name="20% - Accent5" xfId="39" builtinId="46" customBuiltin="1"/>
    <cellStyle name="20% - Accent5 10" xfId="586"/>
    <cellStyle name="20% - Accent5 11" xfId="587"/>
    <cellStyle name="20% - Accent5 2" xfId="60"/>
    <cellStyle name="20% - Accent5 2 2" xfId="110"/>
    <cellStyle name="20% - Accent5 2 2 2" xfId="209"/>
    <cellStyle name="20% - Accent5 2 2 2 2" xfId="588"/>
    <cellStyle name="20% - Accent5 2 2 2 2 2" xfId="589"/>
    <cellStyle name="20% - Accent5 2 2 2 3" xfId="590"/>
    <cellStyle name="20% - Accent5 2 2 2 4" xfId="591"/>
    <cellStyle name="20% - Accent5 2 2 3" xfId="308"/>
    <cellStyle name="20% - Accent5 2 2 3 2" xfId="592"/>
    <cellStyle name="20% - Accent5 2 2 4" xfId="422"/>
    <cellStyle name="20% - Accent5 2 2 5" xfId="593"/>
    <cellStyle name="20% - Accent5 2 3" xfId="159"/>
    <cellStyle name="20% - Accent5 2 3 2" xfId="594"/>
    <cellStyle name="20% - Accent5 2 3 2 2" xfId="595"/>
    <cellStyle name="20% - Accent5 2 3 3" xfId="596"/>
    <cellStyle name="20% - Accent5 2 3 4" xfId="597"/>
    <cellStyle name="20% - Accent5 2 4" xfId="258"/>
    <cellStyle name="20% - Accent5 2 4 2" xfId="598"/>
    <cellStyle name="20% - Accent5 2 5" xfId="372"/>
    <cellStyle name="20% - Accent5 2 6" xfId="599"/>
    <cellStyle name="20% - Accent5 3" xfId="74"/>
    <cellStyle name="20% - Accent5 3 2" xfId="111"/>
    <cellStyle name="20% - Accent5 3 2 2" xfId="210"/>
    <cellStyle name="20% - Accent5 3 2 2 2" xfId="600"/>
    <cellStyle name="20% - Accent5 3 2 3" xfId="309"/>
    <cellStyle name="20% - Accent5 3 2 4" xfId="423"/>
    <cellStyle name="20% - Accent5 3 3" xfId="173"/>
    <cellStyle name="20% - Accent5 3 3 2" xfId="601"/>
    <cellStyle name="20% - Accent5 3 4" xfId="272"/>
    <cellStyle name="20% - Accent5 3 5" xfId="386"/>
    <cellStyle name="20% - Accent5 4" xfId="88"/>
    <cellStyle name="20% - Accent5 4 2" xfId="112"/>
    <cellStyle name="20% - Accent5 4 2 2" xfId="211"/>
    <cellStyle name="20% - Accent5 4 2 2 2" xfId="602"/>
    <cellStyle name="20% - Accent5 4 2 3" xfId="310"/>
    <cellStyle name="20% - Accent5 4 2 4" xfId="424"/>
    <cellStyle name="20% - Accent5 4 3" xfId="187"/>
    <cellStyle name="20% - Accent5 4 3 2" xfId="603"/>
    <cellStyle name="20% - Accent5 4 4" xfId="286"/>
    <cellStyle name="20% - Accent5 4 5" xfId="400"/>
    <cellStyle name="20% - Accent5 5" xfId="145"/>
    <cellStyle name="20% - Accent5 5 2" xfId="343"/>
    <cellStyle name="20% - Accent5 5 2 2" xfId="604"/>
    <cellStyle name="20% - Accent5 5 3" xfId="605"/>
    <cellStyle name="20% - Accent5 5 4" xfId="606"/>
    <cellStyle name="20% - Accent5 6" xfId="244"/>
    <cellStyle name="20% - Accent5 6 2" xfId="607"/>
    <cellStyle name="20% - Accent5 6 2 2" xfId="608"/>
    <cellStyle name="20% - Accent5 6 3" xfId="609"/>
    <cellStyle name="20% - Accent5 6 4" xfId="610"/>
    <cellStyle name="20% - Accent5 7" xfId="358"/>
    <cellStyle name="20% - Accent5 7 2" xfId="611"/>
    <cellStyle name="20% - Accent5 7 2 2" xfId="612"/>
    <cellStyle name="20% - Accent5 7 3" xfId="613"/>
    <cellStyle name="20% - Accent5 7 4" xfId="614"/>
    <cellStyle name="20% - Accent5 8" xfId="615"/>
    <cellStyle name="20% - Accent5 8 2" xfId="616"/>
    <cellStyle name="20% - Accent5 9" xfId="617"/>
    <cellStyle name="20% - Accent5 9 2" xfId="618"/>
    <cellStyle name="20% - Accent6" xfId="43" builtinId="50" customBuiltin="1"/>
    <cellStyle name="20% - Accent6 10" xfId="619"/>
    <cellStyle name="20% - Accent6 11" xfId="620"/>
    <cellStyle name="20% - Accent6 2" xfId="61"/>
    <cellStyle name="20% - Accent6 2 2" xfId="113"/>
    <cellStyle name="20% - Accent6 2 2 2" xfId="212"/>
    <cellStyle name="20% - Accent6 2 2 2 2" xfId="621"/>
    <cellStyle name="20% - Accent6 2 2 2 2 2" xfId="622"/>
    <cellStyle name="20% - Accent6 2 2 2 3" xfId="623"/>
    <cellStyle name="20% - Accent6 2 2 2 4" xfId="624"/>
    <cellStyle name="20% - Accent6 2 2 3" xfId="311"/>
    <cellStyle name="20% - Accent6 2 2 3 2" xfId="625"/>
    <cellStyle name="20% - Accent6 2 2 4" xfId="425"/>
    <cellStyle name="20% - Accent6 2 2 5" xfId="626"/>
    <cellStyle name="20% - Accent6 2 3" xfId="160"/>
    <cellStyle name="20% - Accent6 2 3 2" xfId="627"/>
    <cellStyle name="20% - Accent6 2 3 2 2" xfId="628"/>
    <cellStyle name="20% - Accent6 2 3 3" xfId="629"/>
    <cellStyle name="20% - Accent6 2 3 4" xfId="630"/>
    <cellStyle name="20% - Accent6 2 4" xfId="259"/>
    <cellStyle name="20% - Accent6 2 4 2" xfId="631"/>
    <cellStyle name="20% - Accent6 2 5" xfId="373"/>
    <cellStyle name="20% - Accent6 2 6" xfId="632"/>
    <cellStyle name="20% - Accent6 3" xfId="75"/>
    <cellStyle name="20% - Accent6 3 2" xfId="114"/>
    <cellStyle name="20% - Accent6 3 2 2" xfId="213"/>
    <cellStyle name="20% - Accent6 3 2 2 2" xfId="633"/>
    <cellStyle name="20% - Accent6 3 2 3" xfId="312"/>
    <cellStyle name="20% - Accent6 3 2 4" xfId="426"/>
    <cellStyle name="20% - Accent6 3 3" xfId="174"/>
    <cellStyle name="20% - Accent6 3 3 2" xfId="634"/>
    <cellStyle name="20% - Accent6 3 4" xfId="273"/>
    <cellStyle name="20% - Accent6 3 5" xfId="387"/>
    <cellStyle name="20% - Accent6 4" xfId="89"/>
    <cellStyle name="20% - Accent6 4 2" xfId="115"/>
    <cellStyle name="20% - Accent6 4 2 2" xfId="214"/>
    <cellStyle name="20% - Accent6 4 2 2 2" xfId="635"/>
    <cellStyle name="20% - Accent6 4 2 3" xfId="313"/>
    <cellStyle name="20% - Accent6 4 2 4" xfId="427"/>
    <cellStyle name="20% - Accent6 4 3" xfId="188"/>
    <cellStyle name="20% - Accent6 4 3 2" xfId="636"/>
    <cellStyle name="20% - Accent6 4 4" xfId="287"/>
    <cellStyle name="20% - Accent6 4 5" xfId="401"/>
    <cellStyle name="20% - Accent6 5" xfId="146"/>
    <cellStyle name="20% - Accent6 5 2" xfId="344"/>
    <cellStyle name="20% - Accent6 5 2 2" xfId="637"/>
    <cellStyle name="20% - Accent6 5 3" xfId="638"/>
    <cellStyle name="20% - Accent6 5 4" xfId="639"/>
    <cellStyle name="20% - Accent6 6" xfId="245"/>
    <cellStyle name="20% - Accent6 6 2" xfId="640"/>
    <cellStyle name="20% - Accent6 6 2 2" xfId="641"/>
    <cellStyle name="20% - Accent6 6 3" xfId="642"/>
    <cellStyle name="20% - Accent6 6 4" xfId="643"/>
    <cellStyle name="20% - Accent6 7" xfId="359"/>
    <cellStyle name="20% - Accent6 7 2" xfId="644"/>
    <cellStyle name="20% - Accent6 7 2 2" xfId="645"/>
    <cellStyle name="20% - Accent6 7 3" xfId="646"/>
    <cellStyle name="20% - Accent6 7 4" xfId="647"/>
    <cellStyle name="20% - Accent6 8" xfId="648"/>
    <cellStyle name="20% - Accent6 8 2" xfId="649"/>
    <cellStyle name="20% - Accent6 9" xfId="650"/>
    <cellStyle name="20% - Accent6 9 2" xfId="651"/>
    <cellStyle name="40% - Accent1" xfId="24" builtinId="31" customBuiltin="1"/>
    <cellStyle name="40% - Accent1 10" xfId="652"/>
    <cellStyle name="40% - Accent1 11" xfId="653"/>
    <cellStyle name="40% - Accent1 2" xfId="62"/>
    <cellStyle name="40% - Accent1 2 2" xfId="116"/>
    <cellStyle name="40% - Accent1 2 2 2" xfId="215"/>
    <cellStyle name="40% - Accent1 2 2 2 2" xfId="654"/>
    <cellStyle name="40% - Accent1 2 2 2 2 2" xfId="655"/>
    <cellStyle name="40% - Accent1 2 2 2 3" xfId="656"/>
    <cellStyle name="40% - Accent1 2 2 2 4" xfId="657"/>
    <cellStyle name="40% - Accent1 2 2 3" xfId="314"/>
    <cellStyle name="40% - Accent1 2 2 3 2" xfId="658"/>
    <cellStyle name="40% - Accent1 2 2 4" xfId="428"/>
    <cellStyle name="40% - Accent1 2 2 5" xfId="659"/>
    <cellStyle name="40% - Accent1 2 3" xfId="161"/>
    <cellStyle name="40% - Accent1 2 3 2" xfId="660"/>
    <cellStyle name="40% - Accent1 2 3 2 2" xfId="661"/>
    <cellStyle name="40% - Accent1 2 3 3" xfId="662"/>
    <cellStyle name="40% - Accent1 2 3 4" xfId="663"/>
    <cellStyle name="40% - Accent1 2 4" xfId="260"/>
    <cellStyle name="40% - Accent1 2 4 2" xfId="664"/>
    <cellStyle name="40% - Accent1 2 5" xfId="374"/>
    <cellStyle name="40% - Accent1 2 6" xfId="665"/>
    <cellStyle name="40% - Accent1 3" xfId="76"/>
    <cellStyle name="40% - Accent1 3 2" xfId="117"/>
    <cellStyle name="40% - Accent1 3 2 2" xfId="216"/>
    <cellStyle name="40% - Accent1 3 2 2 2" xfId="666"/>
    <cellStyle name="40% - Accent1 3 2 3" xfId="315"/>
    <cellStyle name="40% - Accent1 3 2 4" xfId="429"/>
    <cellStyle name="40% - Accent1 3 3" xfId="175"/>
    <cellStyle name="40% - Accent1 3 3 2" xfId="667"/>
    <cellStyle name="40% - Accent1 3 4" xfId="274"/>
    <cellStyle name="40% - Accent1 3 5" xfId="388"/>
    <cellStyle name="40% - Accent1 4" xfId="90"/>
    <cellStyle name="40% - Accent1 4 2" xfId="118"/>
    <cellStyle name="40% - Accent1 4 2 2" xfId="217"/>
    <cellStyle name="40% - Accent1 4 2 2 2" xfId="668"/>
    <cellStyle name="40% - Accent1 4 2 3" xfId="316"/>
    <cellStyle name="40% - Accent1 4 2 4" xfId="430"/>
    <cellStyle name="40% - Accent1 4 3" xfId="189"/>
    <cellStyle name="40% - Accent1 4 3 2" xfId="669"/>
    <cellStyle name="40% - Accent1 4 4" xfId="288"/>
    <cellStyle name="40% - Accent1 4 5" xfId="402"/>
    <cellStyle name="40% - Accent1 5" xfId="147"/>
    <cellStyle name="40% - Accent1 5 2" xfId="345"/>
    <cellStyle name="40% - Accent1 5 2 2" xfId="670"/>
    <cellStyle name="40% - Accent1 5 3" xfId="671"/>
    <cellStyle name="40% - Accent1 5 4" xfId="672"/>
    <cellStyle name="40% - Accent1 6" xfId="246"/>
    <cellStyle name="40% - Accent1 6 2" xfId="673"/>
    <cellStyle name="40% - Accent1 6 2 2" xfId="674"/>
    <cellStyle name="40% - Accent1 6 3" xfId="675"/>
    <cellStyle name="40% - Accent1 6 4" xfId="676"/>
    <cellStyle name="40% - Accent1 7" xfId="360"/>
    <cellStyle name="40% - Accent1 7 2" xfId="677"/>
    <cellStyle name="40% - Accent1 7 2 2" xfId="678"/>
    <cellStyle name="40% - Accent1 7 3" xfId="679"/>
    <cellStyle name="40% - Accent1 7 4" xfId="680"/>
    <cellStyle name="40% - Accent1 8" xfId="681"/>
    <cellStyle name="40% - Accent1 8 2" xfId="682"/>
    <cellStyle name="40% - Accent1 9" xfId="683"/>
    <cellStyle name="40% - Accent1 9 2" xfId="684"/>
    <cellStyle name="40% - Accent2" xfId="28" builtinId="35" customBuiltin="1"/>
    <cellStyle name="40% - Accent2 10" xfId="685"/>
    <cellStyle name="40% - Accent2 11" xfId="686"/>
    <cellStyle name="40% - Accent2 2" xfId="63"/>
    <cellStyle name="40% - Accent2 2 2" xfId="119"/>
    <cellStyle name="40% - Accent2 2 2 2" xfId="218"/>
    <cellStyle name="40% - Accent2 2 2 2 2" xfId="687"/>
    <cellStyle name="40% - Accent2 2 2 2 2 2" xfId="688"/>
    <cellStyle name="40% - Accent2 2 2 2 3" xfId="689"/>
    <cellStyle name="40% - Accent2 2 2 2 4" xfId="690"/>
    <cellStyle name="40% - Accent2 2 2 3" xfId="317"/>
    <cellStyle name="40% - Accent2 2 2 3 2" xfId="691"/>
    <cellStyle name="40% - Accent2 2 2 4" xfId="431"/>
    <cellStyle name="40% - Accent2 2 2 5" xfId="692"/>
    <cellStyle name="40% - Accent2 2 3" xfId="162"/>
    <cellStyle name="40% - Accent2 2 3 2" xfId="693"/>
    <cellStyle name="40% - Accent2 2 3 2 2" xfId="694"/>
    <cellStyle name="40% - Accent2 2 3 3" xfId="695"/>
    <cellStyle name="40% - Accent2 2 3 4" xfId="696"/>
    <cellStyle name="40% - Accent2 2 4" xfId="261"/>
    <cellStyle name="40% - Accent2 2 4 2" xfId="697"/>
    <cellStyle name="40% - Accent2 2 5" xfId="375"/>
    <cellStyle name="40% - Accent2 2 6" xfId="698"/>
    <cellStyle name="40% - Accent2 3" xfId="77"/>
    <cellStyle name="40% - Accent2 3 2" xfId="120"/>
    <cellStyle name="40% - Accent2 3 2 2" xfId="219"/>
    <cellStyle name="40% - Accent2 3 2 2 2" xfId="699"/>
    <cellStyle name="40% - Accent2 3 2 3" xfId="318"/>
    <cellStyle name="40% - Accent2 3 2 4" xfId="432"/>
    <cellStyle name="40% - Accent2 3 3" xfId="176"/>
    <cellStyle name="40% - Accent2 3 3 2" xfId="700"/>
    <cellStyle name="40% - Accent2 3 4" xfId="275"/>
    <cellStyle name="40% - Accent2 3 5" xfId="389"/>
    <cellStyle name="40% - Accent2 4" xfId="91"/>
    <cellStyle name="40% - Accent2 4 2" xfId="121"/>
    <cellStyle name="40% - Accent2 4 2 2" xfId="220"/>
    <cellStyle name="40% - Accent2 4 2 2 2" xfId="701"/>
    <cellStyle name="40% - Accent2 4 2 3" xfId="319"/>
    <cellStyle name="40% - Accent2 4 2 4" xfId="433"/>
    <cellStyle name="40% - Accent2 4 3" xfId="190"/>
    <cellStyle name="40% - Accent2 4 3 2" xfId="702"/>
    <cellStyle name="40% - Accent2 4 4" xfId="289"/>
    <cellStyle name="40% - Accent2 4 5" xfId="403"/>
    <cellStyle name="40% - Accent2 5" xfId="148"/>
    <cellStyle name="40% - Accent2 5 2" xfId="346"/>
    <cellStyle name="40% - Accent2 5 2 2" xfId="703"/>
    <cellStyle name="40% - Accent2 5 3" xfId="704"/>
    <cellStyle name="40% - Accent2 5 4" xfId="705"/>
    <cellStyle name="40% - Accent2 6" xfId="247"/>
    <cellStyle name="40% - Accent2 6 2" xfId="706"/>
    <cellStyle name="40% - Accent2 6 2 2" xfId="707"/>
    <cellStyle name="40% - Accent2 6 3" xfId="708"/>
    <cellStyle name="40% - Accent2 6 4" xfId="709"/>
    <cellStyle name="40% - Accent2 7" xfId="361"/>
    <cellStyle name="40% - Accent2 7 2" xfId="710"/>
    <cellStyle name="40% - Accent2 7 2 2" xfId="711"/>
    <cellStyle name="40% - Accent2 7 3" xfId="712"/>
    <cellStyle name="40% - Accent2 7 4" xfId="713"/>
    <cellStyle name="40% - Accent2 8" xfId="714"/>
    <cellStyle name="40% - Accent2 8 2" xfId="715"/>
    <cellStyle name="40% - Accent2 9" xfId="716"/>
    <cellStyle name="40% - Accent2 9 2" xfId="717"/>
    <cellStyle name="40% - Accent3" xfId="32" builtinId="39" customBuiltin="1"/>
    <cellStyle name="40% - Accent3 10" xfId="718"/>
    <cellStyle name="40% - Accent3 11" xfId="719"/>
    <cellStyle name="40% - Accent3 2" xfId="64"/>
    <cellStyle name="40% - Accent3 2 2" xfId="122"/>
    <cellStyle name="40% - Accent3 2 2 2" xfId="221"/>
    <cellStyle name="40% - Accent3 2 2 2 2" xfId="720"/>
    <cellStyle name="40% - Accent3 2 2 2 2 2" xfId="721"/>
    <cellStyle name="40% - Accent3 2 2 2 3" xfId="722"/>
    <cellStyle name="40% - Accent3 2 2 2 4" xfId="723"/>
    <cellStyle name="40% - Accent3 2 2 3" xfId="320"/>
    <cellStyle name="40% - Accent3 2 2 3 2" xfId="724"/>
    <cellStyle name="40% - Accent3 2 2 4" xfId="434"/>
    <cellStyle name="40% - Accent3 2 2 5" xfId="725"/>
    <cellStyle name="40% - Accent3 2 3" xfId="163"/>
    <cellStyle name="40% - Accent3 2 3 2" xfId="726"/>
    <cellStyle name="40% - Accent3 2 3 2 2" xfId="727"/>
    <cellStyle name="40% - Accent3 2 3 3" xfId="728"/>
    <cellStyle name="40% - Accent3 2 3 4" xfId="729"/>
    <cellStyle name="40% - Accent3 2 4" xfId="262"/>
    <cellStyle name="40% - Accent3 2 4 2" xfId="730"/>
    <cellStyle name="40% - Accent3 2 5" xfId="376"/>
    <cellStyle name="40% - Accent3 2 6" xfId="731"/>
    <cellStyle name="40% - Accent3 3" xfId="78"/>
    <cellStyle name="40% - Accent3 3 2" xfId="123"/>
    <cellStyle name="40% - Accent3 3 2 2" xfId="222"/>
    <cellStyle name="40% - Accent3 3 2 2 2" xfId="732"/>
    <cellStyle name="40% - Accent3 3 2 3" xfId="321"/>
    <cellStyle name="40% - Accent3 3 2 4" xfId="435"/>
    <cellStyle name="40% - Accent3 3 3" xfId="177"/>
    <cellStyle name="40% - Accent3 3 3 2" xfId="733"/>
    <cellStyle name="40% - Accent3 3 4" xfId="276"/>
    <cellStyle name="40% - Accent3 3 5" xfId="390"/>
    <cellStyle name="40% - Accent3 4" xfId="92"/>
    <cellStyle name="40% - Accent3 4 2" xfId="124"/>
    <cellStyle name="40% - Accent3 4 2 2" xfId="223"/>
    <cellStyle name="40% - Accent3 4 2 2 2" xfId="734"/>
    <cellStyle name="40% - Accent3 4 2 3" xfId="322"/>
    <cellStyle name="40% - Accent3 4 2 4" xfId="436"/>
    <cellStyle name="40% - Accent3 4 3" xfId="191"/>
    <cellStyle name="40% - Accent3 4 3 2" xfId="735"/>
    <cellStyle name="40% - Accent3 4 4" xfId="290"/>
    <cellStyle name="40% - Accent3 4 5" xfId="404"/>
    <cellStyle name="40% - Accent3 5" xfId="149"/>
    <cellStyle name="40% - Accent3 5 2" xfId="347"/>
    <cellStyle name="40% - Accent3 5 2 2" xfId="736"/>
    <cellStyle name="40% - Accent3 5 3" xfId="737"/>
    <cellStyle name="40% - Accent3 5 4" xfId="738"/>
    <cellStyle name="40% - Accent3 6" xfId="248"/>
    <cellStyle name="40% - Accent3 6 2" xfId="739"/>
    <cellStyle name="40% - Accent3 6 2 2" xfId="740"/>
    <cellStyle name="40% - Accent3 6 3" xfId="741"/>
    <cellStyle name="40% - Accent3 6 4" xfId="742"/>
    <cellStyle name="40% - Accent3 7" xfId="362"/>
    <cellStyle name="40% - Accent3 7 2" xfId="743"/>
    <cellStyle name="40% - Accent3 7 2 2" xfId="744"/>
    <cellStyle name="40% - Accent3 7 3" xfId="745"/>
    <cellStyle name="40% - Accent3 7 4" xfId="746"/>
    <cellStyle name="40% - Accent3 8" xfId="747"/>
    <cellStyle name="40% - Accent3 8 2" xfId="748"/>
    <cellStyle name="40% - Accent3 9" xfId="749"/>
    <cellStyle name="40% - Accent3 9 2" xfId="750"/>
    <cellStyle name="40% - Accent4" xfId="36" builtinId="43" customBuiltin="1"/>
    <cellStyle name="40% - Accent4 10" xfId="751"/>
    <cellStyle name="40% - Accent4 11" xfId="752"/>
    <cellStyle name="40% - Accent4 2" xfId="65"/>
    <cellStyle name="40% - Accent4 2 2" xfId="125"/>
    <cellStyle name="40% - Accent4 2 2 2" xfId="224"/>
    <cellStyle name="40% - Accent4 2 2 2 2" xfId="753"/>
    <cellStyle name="40% - Accent4 2 2 2 2 2" xfId="754"/>
    <cellStyle name="40% - Accent4 2 2 2 3" xfId="755"/>
    <cellStyle name="40% - Accent4 2 2 2 4" xfId="756"/>
    <cellStyle name="40% - Accent4 2 2 3" xfId="323"/>
    <cellStyle name="40% - Accent4 2 2 3 2" xfId="757"/>
    <cellStyle name="40% - Accent4 2 2 4" xfId="437"/>
    <cellStyle name="40% - Accent4 2 2 5" xfId="758"/>
    <cellStyle name="40% - Accent4 2 3" xfId="164"/>
    <cellStyle name="40% - Accent4 2 3 2" xfId="759"/>
    <cellStyle name="40% - Accent4 2 3 2 2" xfId="760"/>
    <cellStyle name="40% - Accent4 2 3 3" xfId="761"/>
    <cellStyle name="40% - Accent4 2 3 4" xfId="762"/>
    <cellStyle name="40% - Accent4 2 4" xfId="263"/>
    <cellStyle name="40% - Accent4 2 4 2" xfId="763"/>
    <cellStyle name="40% - Accent4 2 5" xfId="377"/>
    <cellStyle name="40% - Accent4 2 6" xfId="764"/>
    <cellStyle name="40% - Accent4 3" xfId="79"/>
    <cellStyle name="40% - Accent4 3 2" xfId="126"/>
    <cellStyle name="40% - Accent4 3 2 2" xfId="225"/>
    <cellStyle name="40% - Accent4 3 2 2 2" xfId="765"/>
    <cellStyle name="40% - Accent4 3 2 3" xfId="324"/>
    <cellStyle name="40% - Accent4 3 2 4" xfId="438"/>
    <cellStyle name="40% - Accent4 3 3" xfId="178"/>
    <cellStyle name="40% - Accent4 3 3 2" xfId="766"/>
    <cellStyle name="40% - Accent4 3 4" xfId="277"/>
    <cellStyle name="40% - Accent4 3 5" xfId="391"/>
    <cellStyle name="40% - Accent4 4" xfId="93"/>
    <cellStyle name="40% - Accent4 4 2" xfId="127"/>
    <cellStyle name="40% - Accent4 4 2 2" xfId="226"/>
    <cellStyle name="40% - Accent4 4 2 2 2" xfId="767"/>
    <cellStyle name="40% - Accent4 4 2 3" xfId="325"/>
    <cellStyle name="40% - Accent4 4 2 4" xfId="439"/>
    <cellStyle name="40% - Accent4 4 3" xfId="192"/>
    <cellStyle name="40% - Accent4 4 3 2" xfId="768"/>
    <cellStyle name="40% - Accent4 4 4" xfId="291"/>
    <cellStyle name="40% - Accent4 4 5" xfId="405"/>
    <cellStyle name="40% - Accent4 5" xfId="150"/>
    <cellStyle name="40% - Accent4 5 2" xfId="348"/>
    <cellStyle name="40% - Accent4 5 2 2" xfId="769"/>
    <cellStyle name="40% - Accent4 5 3" xfId="770"/>
    <cellStyle name="40% - Accent4 5 4" xfId="771"/>
    <cellStyle name="40% - Accent4 6" xfId="249"/>
    <cellStyle name="40% - Accent4 6 2" xfId="772"/>
    <cellStyle name="40% - Accent4 6 2 2" xfId="773"/>
    <cellStyle name="40% - Accent4 6 3" xfId="774"/>
    <cellStyle name="40% - Accent4 6 4" xfId="775"/>
    <cellStyle name="40% - Accent4 7" xfId="363"/>
    <cellStyle name="40% - Accent4 7 2" xfId="776"/>
    <cellStyle name="40% - Accent4 7 2 2" xfId="777"/>
    <cellStyle name="40% - Accent4 7 3" xfId="778"/>
    <cellStyle name="40% - Accent4 7 4" xfId="779"/>
    <cellStyle name="40% - Accent4 8" xfId="780"/>
    <cellStyle name="40% - Accent4 8 2" xfId="781"/>
    <cellStyle name="40% - Accent4 9" xfId="782"/>
    <cellStyle name="40% - Accent4 9 2" xfId="783"/>
    <cellStyle name="40% - Accent5" xfId="40" builtinId="47" customBuiltin="1"/>
    <cellStyle name="40% - Accent5 10" xfId="784"/>
    <cellStyle name="40% - Accent5 11" xfId="785"/>
    <cellStyle name="40% - Accent5 2" xfId="66"/>
    <cellStyle name="40% - Accent5 2 2" xfId="128"/>
    <cellStyle name="40% - Accent5 2 2 2" xfId="227"/>
    <cellStyle name="40% - Accent5 2 2 2 2" xfId="786"/>
    <cellStyle name="40% - Accent5 2 2 2 2 2" xfId="787"/>
    <cellStyle name="40% - Accent5 2 2 2 3" xfId="788"/>
    <cellStyle name="40% - Accent5 2 2 2 4" xfId="789"/>
    <cellStyle name="40% - Accent5 2 2 3" xfId="326"/>
    <cellStyle name="40% - Accent5 2 2 3 2" xfId="790"/>
    <cellStyle name="40% - Accent5 2 2 4" xfId="440"/>
    <cellStyle name="40% - Accent5 2 2 5" xfId="791"/>
    <cellStyle name="40% - Accent5 2 3" xfId="165"/>
    <cellStyle name="40% - Accent5 2 3 2" xfId="792"/>
    <cellStyle name="40% - Accent5 2 3 2 2" xfId="793"/>
    <cellStyle name="40% - Accent5 2 3 3" xfId="794"/>
    <cellStyle name="40% - Accent5 2 3 4" xfId="795"/>
    <cellStyle name="40% - Accent5 2 4" xfId="264"/>
    <cellStyle name="40% - Accent5 2 4 2" xfId="796"/>
    <cellStyle name="40% - Accent5 2 5" xfId="378"/>
    <cellStyle name="40% - Accent5 2 6" xfId="797"/>
    <cellStyle name="40% - Accent5 3" xfId="80"/>
    <cellStyle name="40% - Accent5 3 2" xfId="129"/>
    <cellStyle name="40% - Accent5 3 2 2" xfId="228"/>
    <cellStyle name="40% - Accent5 3 2 2 2" xfId="798"/>
    <cellStyle name="40% - Accent5 3 2 3" xfId="327"/>
    <cellStyle name="40% - Accent5 3 2 4" xfId="441"/>
    <cellStyle name="40% - Accent5 3 3" xfId="179"/>
    <cellStyle name="40% - Accent5 3 3 2" xfId="799"/>
    <cellStyle name="40% - Accent5 3 4" xfId="278"/>
    <cellStyle name="40% - Accent5 3 5" xfId="392"/>
    <cellStyle name="40% - Accent5 4" xfId="94"/>
    <cellStyle name="40% - Accent5 4 2" xfId="130"/>
    <cellStyle name="40% - Accent5 4 2 2" xfId="229"/>
    <cellStyle name="40% - Accent5 4 2 2 2" xfId="800"/>
    <cellStyle name="40% - Accent5 4 2 3" xfId="328"/>
    <cellStyle name="40% - Accent5 4 2 4" xfId="442"/>
    <cellStyle name="40% - Accent5 4 3" xfId="193"/>
    <cellStyle name="40% - Accent5 4 3 2" xfId="801"/>
    <cellStyle name="40% - Accent5 4 4" xfId="292"/>
    <cellStyle name="40% - Accent5 4 5" xfId="406"/>
    <cellStyle name="40% - Accent5 5" xfId="151"/>
    <cellStyle name="40% - Accent5 5 2" xfId="349"/>
    <cellStyle name="40% - Accent5 5 2 2" xfId="802"/>
    <cellStyle name="40% - Accent5 5 3" xfId="803"/>
    <cellStyle name="40% - Accent5 5 4" xfId="804"/>
    <cellStyle name="40% - Accent5 6" xfId="250"/>
    <cellStyle name="40% - Accent5 6 2" xfId="805"/>
    <cellStyle name="40% - Accent5 6 2 2" xfId="806"/>
    <cellStyle name="40% - Accent5 6 3" xfId="807"/>
    <cellStyle name="40% - Accent5 6 4" xfId="808"/>
    <cellStyle name="40% - Accent5 7" xfId="364"/>
    <cellStyle name="40% - Accent5 7 2" xfId="809"/>
    <cellStyle name="40% - Accent5 7 2 2" xfId="810"/>
    <cellStyle name="40% - Accent5 7 3" xfId="811"/>
    <cellStyle name="40% - Accent5 7 4" xfId="812"/>
    <cellStyle name="40% - Accent5 8" xfId="813"/>
    <cellStyle name="40% - Accent5 8 2" xfId="814"/>
    <cellStyle name="40% - Accent5 9" xfId="815"/>
    <cellStyle name="40% - Accent5 9 2" xfId="816"/>
    <cellStyle name="40% - Accent6" xfId="44" builtinId="51" customBuiltin="1"/>
    <cellStyle name="40% - Accent6 10" xfId="817"/>
    <cellStyle name="40% - Accent6 11" xfId="818"/>
    <cellStyle name="40% - Accent6 2" xfId="67"/>
    <cellStyle name="40% - Accent6 2 2" xfId="131"/>
    <cellStyle name="40% - Accent6 2 2 2" xfId="230"/>
    <cellStyle name="40% - Accent6 2 2 2 2" xfId="819"/>
    <cellStyle name="40% - Accent6 2 2 2 2 2" xfId="820"/>
    <cellStyle name="40% - Accent6 2 2 2 3" xfId="821"/>
    <cellStyle name="40% - Accent6 2 2 2 4" xfId="822"/>
    <cellStyle name="40% - Accent6 2 2 3" xfId="329"/>
    <cellStyle name="40% - Accent6 2 2 3 2" xfId="823"/>
    <cellStyle name="40% - Accent6 2 2 4" xfId="443"/>
    <cellStyle name="40% - Accent6 2 2 5" xfId="824"/>
    <cellStyle name="40% - Accent6 2 3" xfId="166"/>
    <cellStyle name="40% - Accent6 2 3 2" xfId="825"/>
    <cellStyle name="40% - Accent6 2 3 2 2" xfId="826"/>
    <cellStyle name="40% - Accent6 2 3 3" xfId="827"/>
    <cellStyle name="40% - Accent6 2 3 4" xfId="828"/>
    <cellStyle name="40% - Accent6 2 4" xfId="265"/>
    <cellStyle name="40% - Accent6 2 4 2" xfId="829"/>
    <cellStyle name="40% - Accent6 2 5" xfId="379"/>
    <cellStyle name="40% - Accent6 2 6" xfId="830"/>
    <cellStyle name="40% - Accent6 3" xfId="81"/>
    <cellStyle name="40% - Accent6 3 2" xfId="132"/>
    <cellStyle name="40% - Accent6 3 2 2" xfId="231"/>
    <cellStyle name="40% - Accent6 3 2 2 2" xfId="831"/>
    <cellStyle name="40% - Accent6 3 2 3" xfId="330"/>
    <cellStyle name="40% - Accent6 3 2 4" xfId="444"/>
    <cellStyle name="40% - Accent6 3 3" xfId="180"/>
    <cellStyle name="40% - Accent6 3 3 2" xfId="832"/>
    <cellStyle name="40% - Accent6 3 4" xfId="279"/>
    <cellStyle name="40% - Accent6 3 5" xfId="393"/>
    <cellStyle name="40% - Accent6 4" xfId="95"/>
    <cellStyle name="40% - Accent6 4 2" xfId="133"/>
    <cellStyle name="40% - Accent6 4 2 2" xfId="232"/>
    <cellStyle name="40% - Accent6 4 2 2 2" xfId="833"/>
    <cellStyle name="40% - Accent6 4 2 3" xfId="331"/>
    <cellStyle name="40% - Accent6 4 2 4" xfId="445"/>
    <cellStyle name="40% - Accent6 4 3" xfId="194"/>
    <cellStyle name="40% - Accent6 4 3 2" xfId="834"/>
    <cellStyle name="40% - Accent6 4 4" xfId="293"/>
    <cellStyle name="40% - Accent6 4 5" xfId="407"/>
    <cellStyle name="40% - Accent6 5" xfId="152"/>
    <cellStyle name="40% - Accent6 5 2" xfId="350"/>
    <cellStyle name="40% - Accent6 5 2 2" xfId="835"/>
    <cellStyle name="40% - Accent6 5 3" xfId="836"/>
    <cellStyle name="40% - Accent6 5 4" xfId="837"/>
    <cellStyle name="40% - Accent6 6" xfId="251"/>
    <cellStyle name="40% - Accent6 6 2" xfId="838"/>
    <cellStyle name="40% - Accent6 6 2 2" xfId="839"/>
    <cellStyle name="40% - Accent6 6 3" xfId="840"/>
    <cellStyle name="40% - Accent6 6 4" xfId="841"/>
    <cellStyle name="40% - Accent6 7" xfId="365"/>
    <cellStyle name="40% - Accent6 7 2" xfId="842"/>
    <cellStyle name="40% - Accent6 7 2 2" xfId="843"/>
    <cellStyle name="40% - Accent6 7 3" xfId="844"/>
    <cellStyle name="40% - Accent6 7 4" xfId="845"/>
    <cellStyle name="40% - Accent6 8" xfId="846"/>
    <cellStyle name="40% - Accent6 8 2" xfId="847"/>
    <cellStyle name="40% - Accent6 9" xfId="848"/>
    <cellStyle name="40% - Accent6 9 2" xfId="849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5" builtinId="3"/>
    <cellStyle name="Comma 2" xfId="2"/>
    <cellStyle name="Comma 2 2" xfId="850"/>
    <cellStyle name="Comma 2 3" xfId="49"/>
    <cellStyle name="Comma 3" xfId="46"/>
    <cellStyle name="Comma 3 2" xfId="851"/>
    <cellStyle name="Comma 4" xfId="852"/>
    <cellStyle name="Comma 5" xfId="48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47"/>
    <cellStyle name="Normal 2" xfId="1"/>
    <cellStyle name="Normal 2 2" xfId="453"/>
    <cellStyle name="Normal 2 3" xfId="853"/>
    <cellStyle name="Normal 2 4" xfId="50"/>
    <cellStyle name="Normal 3" xfId="4"/>
    <cellStyle name="Normal 3 2" xfId="351"/>
    <cellStyle name="Normal 3 2 2" xfId="854"/>
    <cellStyle name="Normal 3 2 2 2" xfId="855"/>
    <cellStyle name="Normal 3 2 2 2 2" xfId="856"/>
    <cellStyle name="Normal 3 2 2 2 2 2" xfId="857"/>
    <cellStyle name="Normal 3 2 2 2 3" xfId="858"/>
    <cellStyle name="Normal 3 2 2 2 4" xfId="859"/>
    <cellStyle name="Normal 3 2 2 3" xfId="860"/>
    <cellStyle name="Normal 3 2 2 3 2" xfId="861"/>
    <cellStyle name="Normal 3 2 2 4" xfId="862"/>
    <cellStyle name="Normal 3 2 2 5" xfId="863"/>
    <cellStyle name="Normal 3 2 3" xfId="864"/>
    <cellStyle name="Normal 3 2 3 2" xfId="865"/>
    <cellStyle name="Normal 3 2 3 2 2" xfId="866"/>
    <cellStyle name="Normal 3 2 3 3" xfId="867"/>
    <cellStyle name="Normal 3 2 3 4" xfId="868"/>
    <cellStyle name="Normal 3 2 4" xfId="869"/>
    <cellStyle name="Normal 3 2 4 2" xfId="870"/>
    <cellStyle name="Normal 3 2 5" xfId="871"/>
    <cellStyle name="Normal 3 2 6" xfId="872"/>
    <cellStyle name="Normal 3 3" xfId="51"/>
    <cellStyle name="Normal 4" xfId="52"/>
    <cellStyle name="Normal 4 10" xfId="873"/>
    <cellStyle name="Normal 4 10 2" xfId="874"/>
    <cellStyle name="Normal 4 11" xfId="875"/>
    <cellStyle name="Normal 4 12" xfId="876"/>
    <cellStyle name="Normal 4 2" xfId="68"/>
    <cellStyle name="Normal 4 2 2" xfId="135"/>
    <cellStyle name="Normal 4 2 2 2" xfId="234"/>
    <cellStyle name="Normal 4 2 2 3" xfId="333"/>
    <cellStyle name="Normal 4 2 2 4" xfId="447"/>
    <cellStyle name="Normal 4 2 3" xfId="167"/>
    <cellStyle name="Normal 4 2 4" xfId="266"/>
    <cellStyle name="Normal 4 2 5" xfId="380"/>
    <cellStyle name="Normal 4 3" xfId="82"/>
    <cellStyle name="Normal 4 3 2" xfId="136"/>
    <cellStyle name="Normal 4 3 2 2" xfId="235"/>
    <cellStyle name="Normal 4 3 2 2 2" xfId="877"/>
    <cellStyle name="Normal 4 3 2 2 2 2" xfId="878"/>
    <cellStyle name="Normal 4 3 2 2 3" xfId="879"/>
    <cellStyle name="Normal 4 3 2 2 4" xfId="880"/>
    <cellStyle name="Normal 4 3 2 3" xfId="334"/>
    <cellStyle name="Normal 4 3 2 3 2" xfId="881"/>
    <cellStyle name="Normal 4 3 2 4" xfId="448"/>
    <cellStyle name="Normal 4 3 2 5" xfId="882"/>
    <cellStyle name="Normal 4 3 3" xfId="181"/>
    <cellStyle name="Normal 4 3 3 2" xfId="883"/>
    <cellStyle name="Normal 4 3 3 2 2" xfId="884"/>
    <cellStyle name="Normal 4 3 3 3" xfId="885"/>
    <cellStyle name="Normal 4 3 3 4" xfId="886"/>
    <cellStyle name="Normal 4 3 4" xfId="280"/>
    <cellStyle name="Normal 4 3 4 2" xfId="887"/>
    <cellStyle name="Normal 4 3 5" xfId="394"/>
    <cellStyle name="Normal 4 3 6" xfId="888"/>
    <cellStyle name="Normal 4 4" xfId="96"/>
    <cellStyle name="Normal 4 4 2" xfId="137"/>
    <cellStyle name="Normal 4 4 2 2" xfId="236"/>
    <cellStyle name="Normal 4 4 2 2 2" xfId="889"/>
    <cellStyle name="Normal 4 4 2 3" xfId="335"/>
    <cellStyle name="Normal 4 4 2 4" xfId="449"/>
    <cellStyle name="Normal 4 4 3" xfId="195"/>
    <cellStyle name="Normal 4 4 3 2" xfId="890"/>
    <cellStyle name="Normal 4 4 4" xfId="294"/>
    <cellStyle name="Normal 4 4 5" xfId="408"/>
    <cellStyle name="Normal 4 5" xfId="134"/>
    <cellStyle name="Normal 4 5 2" xfId="233"/>
    <cellStyle name="Normal 4 5 2 2" xfId="891"/>
    <cellStyle name="Normal 4 5 2 2 2" xfId="892"/>
    <cellStyle name="Normal 4 5 2 3" xfId="893"/>
    <cellStyle name="Normal 4 5 2 4" xfId="894"/>
    <cellStyle name="Normal 4 5 3" xfId="332"/>
    <cellStyle name="Normal 4 5 3 2" xfId="895"/>
    <cellStyle name="Normal 4 5 4" xfId="446"/>
    <cellStyle name="Normal 4 5 5" xfId="896"/>
    <cellStyle name="Normal 4 6" xfId="153"/>
    <cellStyle name="Normal 4 6 2" xfId="352"/>
    <cellStyle name="Normal 4 6 2 2" xfId="897"/>
    <cellStyle name="Normal 4 6 3" xfId="898"/>
    <cellStyle name="Normal 4 6 4" xfId="899"/>
    <cellStyle name="Normal 4 7" xfId="252"/>
    <cellStyle name="Normal 4 7 2" xfId="900"/>
    <cellStyle name="Normal 4 7 2 2" xfId="901"/>
    <cellStyle name="Normal 4 7 3" xfId="902"/>
    <cellStyle name="Normal 4 7 4" xfId="903"/>
    <cellStyle name="Normal 4 8" xfId="366"/>
    <cellStyle name="Normal 4 8 2" xfId="904"/>
    <cellStyle name="Normal 4 8 2 2" xfId="905"/>
    <cellStyle name="Normal 4 8 3" xfId="906"/>
    <cellStyle name="Normal 4 8 4" xfId="907"/>
    <cellStyle name="Normal 4 9" xfId="908"/>
    <cellStyle name="Normal 4 9 2" xfId="909"/>
    <cellStyle name="Normal 5" xfId="910"/>
    <cellStyle name="Normal 6" xfId="911"/>
    <cellStyle name="Normal 6 2" xfId="912"/>
    <cellStyle name="Normal 6 2 2" xfId="913"/>
    <cellStyle name="Normal 6 2 2 2" xfId="914"/>
    <cellStyle name="Normal 6 2 2 2 2" xfId="915"/>
    <cellStyle name="Normal 6 2 2 3" xfId="916"/>
    <cellStyle name="Normal 6 2 2 4" xfId="917"/>
    <cellStyle name="Normal 6 2 3" xfId="918"/>
    <cellStyle name="Normal 6 2 3 2" xfId="919"/>
    <cellStyle name="Normal 6 2 4" xfId="920"/>
    <cellStyle name="Normal 6 2 5" xfId="921"/>
    <cellStyle name="Normal 6 3" xfId="922"/>
    <cellStyle name="Normal 6 3 2" xfId="923"/>
    <cellStyle name="Normal 6 3 2 2" xfId="924"/>
    <cellStyle name="Normal 6 3 3" xfId="925"/>
    <cellStyle name="Normal 6 3 4" xfId="926"/>
    <cellStyle name="Normal 6 4" xfId="927"/>
    <cellStyle name="Normal 6 4 2" xfId="928"/>
    <cellStyle name="Normal 6 5" xfId="929"/>
    <cellStyle name="Normal 6 6" xfId="930"/>
    <cellStyle name="Normal 7" xfId="931"/>
    <cellStyle name="Normal 8" xfId="932"/>
    <cellStyle name="Normal 8 2" xfId="933"/>
    <cellStyle name="Normal 8 2 2" xfId="934"/>
    <cellStyle name="Normal 8 2 2 2" xfId="935"/>
    <cellStyle name="Normal 8 2 2 2 2" xfId="936"/>
    <cellStyle name="Normal 8 2 2 3" xfId="937"/>
    <cellStyle name="Normal 8 2 2 4" xfId="938"/>
    <cellStyle name="Normal 8 2 3" xfId="939"/>
    <cellStyle name="Normal 8 2 3 2" xfId="940"/>
    <cellStyle name="Normal 8 2 4" xfId="941"/>
    <cellStyle name="Normal 8 2 5" xfId="942"/>
    <cellStyle name="Normal 8 3" xfId="943"/>
    <cellStyle name="Normal 8 3 2" xfId="944"/>
    <cellStyle name="Normal 8 3 2 2" xfId="945"/>
    <cellStyle name="Normal 8 3 3" xfId="946"/>
    <cellStyle name="Normal 8 3 4" xfId="947"/>
    <cellStyle name="Normal 8 4" xfId="948"/>
    <cellStyle name="Normal 8 4 2" xfId="949"/>
    <cellStyle name="Normal 8 5" xfId="950"/>
    <cellStyle name="Normal 8 6" xfId="951"/>
    <cellStyle name="Normal 9" xfId="952"/>
    <cellStyle name="Note" xfId="19" builtinId="10" customBuiltin="1"/>
    <cellStyle name="Note 10" xfId="953"/>
    <cellStyle name="Note 11" xfId="954"/>
    <cellStyle name="Note 2" xfId="69"/>
    <cellStyle name="Note 2 2" xfId="138"/>
    <cellStyle name="Note 2 2 2" xfId="237"/>
    <cellStyle name="Note 2 2 2 2" xfId="955"/>
    <cellStyle name="Note 2 2 2 2 2" xfId="956"/>
    <cellStyle name="Note 2 2 2 3" xfId="957"/>
    <cellStyle name="Note 2 2 2 4" xfId="958"/>
    <cellStyle name="Note 2 2 3" xfId="336"/>
    <cellStyle name="Note 2 2 3 2" xfId="959"/>
    <cellStyle name="Note 2 2 4" xfId="450"/>
    <cellStyle name="Note 2 2 5" xfId="960"/>
    <cellStyle name="Note 2 3" xfId="168"/>
    <cellStyle name="Note 2 3 2" xfId="961"/>
    <cellStyle name="Note 2 3 2 2" xfId="962"/>
    <cellStyle name="Note 2 3 3" xfId="963"/>
    <cellStyle name="Note 2 3 4" xfId="964"/>
    <cellStyle name="Note 2 4" xfId="267"/>
    <cellStyle name="Note 2 4 2" xfId="965"/>
    <cellStyle name="Note 2 5" xfId="381"/>
    <cellStyle name="Note 2 6" xfId="966"/>
    <cellStyle name="Note 3" xfId="83"/>
    <cellStyle name="Note 3 2" xfId="139"/>
    <cellStyle name="Note 3 2 2" xfId="238"/>
    <cellStyle name="Note 3 2 2 2" xfId="967"/>
    <cellStyle name="Note 3 2 3" xfId="337"/>
    <cellStyle name="Note 3 2 4" xfId="451"/>
    <cellStyle name="Note 3 3" xfId="182"/>
    <cellStyle name="Note 3 3 2" xfId="968"/>
    <cellStyle name="Note 3 4" xfId="281"/>
    <cellStyle name="Note 3 5" xfId="395"/>
    <cellStyle name="Note 4" xfId="97"/>
    <cellStyle name="Note 4 2" xfId="140"/>
    <cellStyle name="Note 4 2 2" xfId="239"/>
    <cellStyle name="Note 4 2 2 2" xfId="969"/>
    <cellStyle name="Note 4 2 3" xfId="338"/>
    <cellStyle name="Note 4 2 4" xfId="452"/>
    <cellStyle name="Note 4 3" xfId="196"/>
    <cellStyle name="Note 4 3 2" xfId="970"/>
    <cellStyle name="Note 4 4" xfId="295"/>
    <cellStyle name="Note 4 5" xfId="409"/>
    <cellStyle name="Note 5" xfId="154"/>
    <cellStyle name="Note 5 2" xfId="353"/>
    <cellStyle name="Note 5 2 2" xfId="971"/>
    <cellStyle name="Note 5 3" xfId="972"/>
    <cellStyle name="Note 5 4" xfId="973"/>
    <cellStyle name="Note 6" xfId="253"/>
    <cellStyle name="Note 6 2" xfId="974"/>
    <cellStyle name="Note 6 2 2" xfId="975"/>
    <cellStyle name="Note 6 3" xfId="976"/>
    <cellStyle name="Note 6 4" xfId="977"/>
    <cellStyle name="Note 7" xfId="367"/>
    <cellStyle name="Note 7 2" xfId="978"/>
    <cellStyle name="Note 7 2 2" xfId="979"/>
    <cellStyle name="Note 7 3" xfId="980"/>
    <cellStyle name="Note 7 4" xfId="981"/>
    <cellStyle name="Note 8" xfId="982"/>
    <cellStyle name="Note 8 2" xfId="983"/>
    <cellStyle name="Note 9" xfId="984"/>
    <cellStyle name="Note 9 2" xfId="985"/>
    <cellStyle name="Output" xfId="14" builtinId="21" customBuiltin="1"/>
    <cellStyle name="Percent 2" xfId="3"/>
    <cellStyle name="Percent 2 2" xfId="986"/>
    <cellStyle name="Percent 2 3" xfId="54"/>
    <cellStyle name="Percent 3" xfId="987"/>
    <cellStyle name="Percent 3 2" xfId="988"/>
    <cellStyle name="Percent 4" xfId="53"/>
    <cellStyle name="Style 1" xfId="989"/>
    <cellStyle name="Title 2" xfId="55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B34" sqref="B34"/>
    </sheetView>
  </sheetViews>
  <sheetFormatPr defaultRowHeight="15"/>
  <cols>
    <col min="2" max="2" width="38.140625" customWidth="1"/>
    <col min="3" max="3" width="24.5703125" customWidth="1"/>
    <col min="5" max="5" width="22.140625" customWidth="1"/>
  </cols>
  <sheetData>
    <row r="1" spans="2:5" ht="15.75" thickBot="1"/>
    <row r="2" spans="2:5" ht="23.25" thickBot="1">
      <c r="B2" s="135" t="s">
        <v>70</v>
      </c>
      <c r="C2" s="136"/>
      <c r="D2" s="2"/>
      <c r="E2" s="91">
        <f ca="1">TODAY()</f>
        <v>43821</v>
      </c>
    </row>
    <row r="3" spans="2:5" ht="15.75" thickBot="1">
      <c r="B3" s="1"/>
      <c r="C3" s="1"/>
      <c r="D3" s="1"/>
      <c r="E3" s="1"/>
    </row>
    <row r="4" spans="2:5">
      <c r="B4" s="139" t="s">
        <v>4</v>
      </c>
      <c r="C4" s="140"/>
      <c r="D4" s="1"/>
      <c r="E4" s="1"/>
    </row>
    <row r="5" spans="2:5">
      <c r="B5" s="141"/>
      <c r="C5" s="142"/>
      <c r="D5" s="1"/>
      <c r="E5" s="1"/>
    </row>
    <row r="6" spans="2:5" s="1" customFormat="1">
      <c r="B6" s="141"/>
      <c r="C6" s="142"/>
    </row>
    <row r="7" spans="2:5" ht="15.75" thickBot="1">
      <c r="B7" s="143"/>
      <c r="C7" s="144"/>
      <c r="D7" s="1"/>
      <c r="E7" s="1"/>
    </row>
    <row r="9" spans="2:5" ht="15.75" thickBot="1">
      <c r="B9" s="1"/>
      <c r="C9" s="1"/>
      <c r="D9" s="1"/>
      <c r="E9" s="1"/>
    </row>
    <row r="10" spans="2:5">
      <c r="B10" s="84" t="s">
        <v>0</v>
      </c>
      <c r="C10" s="85" t="s">
        <v>1</v>
      </c>
      <c r="D10" s="1"/>
      <c r="E10" s="1"/>
    </row>
    <row r="11" spans="2:5">
      <c r="B11" s="86" t="s">
        <v>2</v>
      </c>
      <c r="C11" s="87">
        <v>1</v>
      </c>
      <c r="D11" s="1"/>
      <c r="E11" s="1"/>
    </row>
    <row r="12" spans="2:5">
      <c r="B12" s="86" t="s">
        <v>3</v>
      </c>
      <c r="C12" s="87">
        <v>2</v>
      </c>
      <c r="D12" s="1"/>
      <c r="E12" s="1"/>
    </row>
    <row r="13" spans="2:5">
      <c r="B13" s="86" t="s">
        <v>5</v>
      </c>
      <c r="C13" s="87">
        <v>3</v>
      </c>
      <c r="D13" s="1"/>
      <c r="E13" s="1"/>
    </row>
    <row r="14" spans="2:5">
      <c r="B14" s="86" t="s">
        <v>60</v>
      </c>
      <c r="C14" s="87">
        <v>4</v>
      </c>
      <c r="D14" s="1"/>
      <c r="E14" s="1"/>
    </row>
    <row r="15" spans="2:5" ht="15.75" thickBot="1">
      <c r="B15" s="88" t="s">
        <v>6</v>
      </c>
      <c r="C15" s="89">
        <v>5</v>
      </c>
      <c r="D15" s="1"/>
      <c r="E15" s="1"/>
    </row>
    <row r="17" spans="2:3" ht="15.75" thickBot="1"/>
    <row r="18" spans="2:3">
      <c r="B18" s="137" t="s">
        <v>42</v>
      </c>
      <c r="C18" s="138"/>
    </row>
    <row r="19" spans="2:3">
      <c r="B19" s="86" t="s">
        <v>43</v>
      </c>
      <c r="C19" s="90" t="s">
        <v>44</v>
      </c>
    </row>
    <row r="20" spans="2:3" ht="15.75" thickBot="1">
      <c r="B20" s="10"/>
      <c r="C20" s="11"/>
    </row>
  </sheetData>
  <mergeCells count="6">
    <mergeCell ref="B2:C2"/>
    <mergeCell ref="B18:C18"/>
    <mergeCell ref="B4:C4"/>
    <mergeCell ref="B5:C5"/>
    <mergeCell ref="B7:C7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9" sqref="E19"/>
    </sheetView>
  </sheetViews>
  <sheetFormatPr defaultColWidth="9.140625" defaultRowHeight="15"/>
  <cols>
    <col min="1" max="1" width="9.140625" style="1"/>
    <col min="2" max="2" width="17.42578125" style="1" customWidth="1"/>
    <col min="3" max="3" width="14.7109375" style="1" customWidth="1"/>
    <col min="4" max="4" width="18.5703125" style="1" bestFit="1" customWidth="1"/>
    <col min="5" max="5" width="39.140625" style="1" bestFit="1" customWidth="1"/>
    <col min="6" max="16384" width="9.140625" style="1"/>
  </cols>
  <sheetData>
    <row r="1" spans="1:5" ht="22.5">
      <c r="A1" s="3" t="s">
        <v>7</v>
      </c>
      <c r="B1" s="91">
        <f ca="1">TODAY()</f>
        <v>43821</v>
      </c>
    </row>
    <row r="2" spans="1:5">
      <c r="A2" s="3"/>
      <c r="B2" s="3"/>
    </row>
    <row r="3" spans="1:5" ht="22.5">
      <c r="A3" s="3"/>
      <c r="B3" s="145" t="s">
        <v>8</v>
      </c>
      <c r="C3" s="145"/>
      <c r="D3" s="145"/>
      <c r="E3" s="145"/>
    </row>
    <row r="4" spans="1:5" ht="15.75" thickBot="1">
      <c r="A4" s="3"/>
    </row>
    <row r="5" spans="1:5">
      <c r="B5" s="146" t="s">
        <v>62</v>
      </c>
      <c r="C5" s="147"/>
      <c r="D5" s="147"/>
      <c r="E5" s="148"/>
    </row>
    <row r="6" spans="1:5">
      <c r="B6" s="17" t="s">
        <v>9</v>
      </c>
      <c r="C6" s="18" t="s">
        <v>10</v>
      </c>
      <c r="D6" s="18" t="s">
        <v>11</v>
      </c>
      <c r="E6" s="19" t="s">
        <v>12</v>
      </c>
    </row>
    <row r="7" spans="1:5">
      <c r="B7" s="17" t="s">
        <v>46</v>
      </c>
      <c r="C7" s="71" t="s">
        <v>76</v>
      </c>
      <c r="D7" s="72">
        <v>120000</v>
      </c>
      <c r="E7" s="73" t="s">
        <v>78</v>
      </c>
    </row>
    <row r="8" spans="1:5">
      <c r="B8" s="149" t="s">
        <v>77</v>
      </c>
      <c r="C8" s="152" t="s">
        <v>13</v>
      </c>
      <c r="D8" s="155">
        <v>250000</v>
      </c>
      <c r="E8" s="74" t="s">
        <v>79</v>
      </c>
    </row>
    <row r="9" spans="1:5">
      <c r="B9" s="150"/>
      <c r="C9" s="153"/>
      <c r="D9" s="156"/>
      <c r="E9" s="74" t="s">
        <v>80</v>
      </c>
    </row>
    <row r="10" spans="1:5">
      <c r="B10" s="150"/>
      <c r="C10" s="153"/>
      <c r="D10" s="156"/>
      <c r="E10" s="74" t="s">
        <v>81</v>
      </c>
    </row>
    <row r="11" spans="1:5">
      <c r="B11" s="150"/>
      <c r="C11" s="153"/>
      <c r="D11" s="156"/>
      <c r="E11" s="74" t="s">
        <v>82</v>
      </c>
    </row>
    <row r="12" spans="1:5">
      <c r="B12" s="150"/>
      <c r="C12" s="153"/>
      <c r="D12" s="156"/>
      <c r="E12" s="74" t="s">
        <v>83</v>
      </c>
    </row>
    <row r="13" spans="1:5">
      <c r="B13" s="150"/>
      <c r="C13" s="153"/>
      <c r="D13" s="156"/>
      <c r="E13" s="74" t="s">
        <v>84</v>
      </c>
    </row>
    <row r="14" spans="1:5">
      <c r="B14" s="151"/>
      <c r="C14" s="154"/>
      <c r="D14" s="157"/>
      <c r="E14" s="74" t="s">
        <v>85</v>
      </c>
    </row>
    <row r="15" spans="1:5">
      <c r="B15" s="17" t="s">
        <v>48</v>
      </c>
      <c r="C15" s="71" t="s">
        <v>13</v>
      </c>
      <c r="D15" s="72">
        <v>40000</v>
      </c>
      <c r="E15" s="74" t="s">
        <v>86</v>
      </c>
    </row>
    <row r="16" spans="1:5">
      <c r="B16" s="17" t="s">
        <v>14</v>
      </c>
      <c r="C16" s="75" t="s">
        <v>76</v>
      </c>
      <c r="D16" s="76">
        <v>150000000</v>
      </c>
      <c r="E16" s="74" t="s">
        <v>15</v>
      </c>
    </row>
    <row r="17" spans="2:5">
      <c r="B17" s="77"/>
      <c r="C17" s="78"/>
      <c r="D17" s="79"/>
      <c r="E17" s="74" t="s">
        <v>87</v>
      </c>
    </row>
    <row r="18" spans="2:5">
      <c r="B18" s="77"/>
      <c r="C18" s="78"/>
      <c r="D18" s="79"/>
      <c r="E18" s="74" t="s">
        <v>84</v>
      </c>
    </row>
    <row r="19" spans="2:5" ht="15.75" thickBot="1">
      <c r="B19" s="80"/>
      <c r="C19" s="81"/>
      <c r="D19" s="82"/>
      <c r="E19" s="83" t="s">
        <v>88</v>
      </c>
    </row>
    <row r="22" spans="2:5" ht="15.75" thickBot="1"/>
    <row r="23" spans="2:5">
      <c r="B23" s="137" t="s">
        <v>42</v>
      </c>
      <c r="C23" s="138"/>
    </row>
    <row r="24" spans="2:5">
      <c r="B24" s="86" t="s">
        <v>43</v>
      </c>
      <c r="C24" s="90" t="s">
        <v>44</v>
      </c>
    </row>
    <row r="25" spans="2:5" ht="15.75" thickBot="1">
      <c r="B25" s="10"/>
      <c r="C25" s="11"/>
    </row>
  </sheetData>
  <mergeCells count="6">
    <mergeCell ref="B23:C23"/>
    <mergeCell ref="B3:E3"/>
    <mergeCell ref="B5:E5"/>
    <mergeCell ref="B8:B14"/>
    <mergeCell ref="C8:C14"/>
    <mergeCell ref="D8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8" sqref="E8"/>
    </sheetView>
  </sheetViews>
  <sheetFormatPr defaultColWidth="9.140625" defaultRowHeight="15"/>
  <cols>
    <col min="1" max="1" width="9.140625" style="1"/>
    <col min="2" max="2" width="16.42578125" style="1" bestFit="1" customWidth="1"/>
    <col min="3" max="3" width="15.5703125" style="1" customWidth="1"/>
    <col min="4" max="5" width="15" style="1" bestFit="1" customWidth="1"/>
    <col min="6" max="6" width="12" style="1" bestFit="1" customWidth="1"/>
    <col min="7" max="7" width="12.42578125" style="1" bestFit="1" customWidth="1"/>
    <col min="8" max="16384" width="9.140625" style="1"/>
  </cols>
  <sheetData>
    <row r="1" spans="1:6" ht="22.5">
      <c r="A1" s="3" t="s">
        <v>16</v>
      </c>
      <c r="B1" s="3" t="s">
        <v>63</v>
      </c>
      <c r="C1" s="91">
        <f ca="1">TODAY()</f>
        <v>43821</v>
      </c>
    </row>
    <row r="2" spans="1:6">
      <c r="A2" s="3"/>
      <c r="B2" s="3"/>
    </row>
    <row r="3" spans="1:6" ht="22.5">
      <c r="B3" s="145" t="s">
        <v>17</v>
      </c>
      <c r="C3" s="145"/>
      <c r="D3" s="145"/>
      <c r="E3" s="145"/>
      <c r="F3" s="2"/>
    </row>
    <row r="4" spans="1:6" ht="15.75" thickBot="1"/>
    <row r="5" spans="1:6" ht="15.75" thickBot="1">
      <c r="B5" s="158" t="s">
        <v>66</v>
      </c>
      <c r="C5" s="159"/>
      <c r="D5" s="159"/>
      <c r="E5" s="160"/>
      <c r="F5" s="4"/>
    </row>
    <row r="6" spans="1:6" s="97" customFormat="1" ht="15.75" thickBot="1">
      <c r="B6" s="109" t="s">
        <v>38</v>
      </c>
      <c r="C6" s="110" t="s">
        <v>29</v>
      </c>
      <c r="D6" s="110" t="s">
        <v>68</v>
      </c>
      <c r="E6" s="111" t="s">
        <v>18</v>
      </c>
    </row>
    <row r="7" spans="1:6" ht="15.75" thickBot="1">
      <c r="B7" s="112" t="s">
        <v>49</v>
      </c>
      <c r="C7" s="113" t="s">
        <v>19</v>
      </c>
      <c r="D7" s="113" t="s">
        <v>20</v>
      </c>
      <c r="E7" s="114">
        <v>-120000</v>
      </c>
    </row>
    <row r="8" spans="1:6">
      <c r="B8" s="161" t="s">
        <v>47</v>
      </c>
      <c r="C8" s="115" t="s">
        <v>19</v>
      </c>
      <c r="D8" s="115" t="s">
        <v>20</v>
      </c>
      <c r="E8" s="116">
        <v>137357.43</v>
      </c>
    </row>
    <row r="9" spans="1:6">
      <c r="B9" s="162"/>
      <c r="C9" s="43" t="s">
        <v>19</v>
      </c>
      <c r="D9" s="43" t="s">
        <v>21</v>
      </c>
      <c r="E9" s="44">
        <v>11733.58</v>
      </c>
    </row>
    <row r="10" spans="1:6">
      <c r="B10" s="162"/>
      <c r="C10" s="43" t="s">
        <v>22</v>
      </c>
      <c r="D10" s="43" t="s">
        <v>23</v>
      </c>
      <c r="E10" s="44">
        <v>32731.56</v>
      </c>
    </row>
    <row r="11" spans="1:6" ht="15.75" thickBot="1">
      <c r="B11" s="163"/>
      <c r="C11" s="117" t="s">
        <v>24</v>
      </c>
      <c r="D11" s="47" t="s">
        <v>25</v>
      </c>
      <c r="E11" s="48">
        <v>12165.86</v>
      </c>
    </row>
    <row r="12" spans="1:6" ht="15.75" thickBot="1">
      <c r="B12" s="108" t="s">
        <v>48</v>
      </c>
      <c r="C12" s="118" t="s">
        <v>50</v>
      </c>
      <c r="D12" s="118" t="s">
        <v>20</v>
      </c>
      <c r="E12" s="119">
        <v>40000</v>
      </c>
    </row>
    <row r="13" spans="1:6" ht="15.75" thickBot="1">
      <c r="B13" s="112" t="s">
        <v>14</v>
      </c>
      <c r="C13" s="113" t="s">
        <v>26</v>
      </c>
      <c r="D13" s="113" t="s">
        <v>27</v>
      </c>
      <c r="E13" s="114">
        <v>230393</v>
      </c>
    </row>
    <row r="17" spans="2:6">
      <c r="B17" s="164" t="s">
        <v>69</v>
      </c>
      <c r="C17" s="165"/>
      <c r="D17" s="165"/>
      <c r="E17" s="165"/>
      <c r="F17" s="165"/>
    </row>
    <row r="18" spans="2:6" s="97" customFormat="1">
      <c r="B18" s="93" t="s">
        <v>3</v>
      </c>
      <c r="C18" s="93" t="s">
        <v>68</v>
      </c>
      <c r="D18" s="94" t="s">
        <v>18</v>
      </c>
      <c r="E18" s="94" t="s">
        <v>67</v>
      </c>
      <c r="F18" s="94" t="s">
        <v>40</v>
      </c>
    </row>
    <row r="19" spans="2:6">
      <c r="B19" s="43" t="s">
        <v>19</v>
      </c>
      <c r="C19" s="43" t="s">
        <v>20</v>
      </c>
      <c r="D19" s="44">
        <f>E8</f>
        <v>137357.43</v>
      </c>
      <c r="E19" s="44">
        <v>100000</v>
      </c>
      <c r="F19" s="44">
        <f>D19-E19</f>
        <v>37357.429999999993</v>
      </c>
    </row>
    <row r="20" spans="2:6">
      <c r="B20" s="43" t="s">
        <v>19</v>
      </c>
      <c r="C20" s="43" t="s">
        <v>21</v>
      </c>
      <c r="D20" s="44">
        <f>E9</f>
        <v>11733.58</v>
      </c>
      <c r="E20" s="44"/>
      <c r="F20" s="44"/>
    </row>
    <row r="21" spans="2:6">
      <c r="B21" s="43" t="s">
        <v>22</v>
      </c>
      <c r="C21" s="43" t="s">
        <v>23</v>
      </c>
      <c r="D21" s="44">
        <f>E10</f>
        <v>32731.56</v>
      </c>
      <c r="E21" s="44"/>
      <c r="F21" s="44"/>
    </row>
    <row r="22" spans="2:6">
      <c r="B22" s="45" t="s">
        <v>24</v>
      </c>
      <c r="C22" s="43" t="s">
        <v>25</v>
      </c>
      <c r="D22" s="44">
        <f>E11</f>
        <v>12165.86</v>
      </c>
      <c r="E22" s="44"/>
      <c r="F22" s="44"/>
    </row>
    <row r="23" spans="2:6">
      <c r="B23" s="43" t="s">
        <v>50</v>
      </c>
      <c r="C23" s="43" t="s">
        <v>20</v>
      </c>
      <c r="D23" s="44">
        <f>E12</f>
        <v>40000</v>
      </c>
      <c r="E23" s="44"/>
      <c r="F23" s="44"/>
    </row>
    <row r="24" spans="2:6" ht="15.75" thickBot="1">
      <c r="B24" s="47" t="s">
        <v>26</v>
      </c>
      <c r="C24" s="47" t="s">
        <v>27</v>
      </c>
      <c r="D24" s="48">
        <f>E13</f>
        <v>230393</v>
      </c>
      <c r="E24" s="48"/>
      <c r="F24" s="48"/>
    </row>
    <row r="27" spans="2:6" ht="15.75" thickBot="1"/>
    <row r="28" spans="2:6">
      <c r="B28" s="137" t="s">
        <v>42</v>
      </c>
      <c r="C28" s="138"/>
    </row>
    <row r="29" spans="2:6">
      <c r="B29" s="86" t="s">
        <v>43</v>
      </c>
      <c r="C29" s="90" t="s">
        <v>44</v>
      </c>
    </row>
    <row r="30" spans="2:6" ht="15.75" thickBot="1">
      <c r="B30" s="10"/>
      <c r="C30" s="11"/>
    </row>
  </sheetData>
  <mergeCells count="5">
    <mergeCell ref="B28:C28"/>
    <mergeCell ref="B3:E3"/>
    <mergeCell ref="B5:E5"/>
    <mergeCell ref="B8:B11"/>
    <mergeCell ref="B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9" sqref="D9"/>
    </sheetView>
  </sheetViews>
  <sheetFormatPr defaultRowHeight="15"/>
  <cols>
    <col min="2" max="2" width="20.42578125" bestFit="1" customWidth="1"/>
    <col min="3" max="3" width="17.140625" bestFit="1" customWidth="1"/>
    <col min="4" max="4" width="23.42578125" customWidth="1"/>
    <col min="5" max="5" width="20.28515625" bestFit="1" customWidth="1"/>
    <col min="6" max="6" width="17.42578125" customWidth="1"/>
  </cols>
  <sheetData>
    <row r="1" spans="1:8" ht="22.5">
      <c r="A1" s="3" t="s">
        <v>28</v>
      </c>
      <c r="B1" s="92" t="s">
        <v>65</v>
      </c>
      <c r="C1" s="91">
        <f ca="1">TODAY()</f>
        <v>43821</v>
      </c>
    </row>
    <row r="2" spans="1:8" s="1" customFormat="1">
      <c r="A2" s="3"/>
      <c r="B2" s="3"/>
    </row>
    <row r="3" spans="1:8" ht="23.25" thickBot="1">
      <c r="B3" s="166" t="s">
        <v>64</v>
      </c>
      <c r="C3" s="166"/>
      <c r="D3" s="166"/>
      <c r="E3" s="166"/>
      <c r="F3" s="166"/>
    </row>
    <row r="4" spans="1:8">
      <c r="B4" s="12"/>
      <c r="C4" s="13" t="s">
        <v>48</v>
      </c>
      <c r="D4" s="13" t="s">
        <v>51</v>
      </c>
      <c r="E4" s="13" t="s">
        <v>90</v>
      </c>
      <c r="F4" s="14" t="s">
        <v>91</v>
      </c>
      <c r="H4" s="5"/>
    </row>
    <row r="5" spans="1:8">
      <c r="B5" s="15" t="s">
        <v>52</v>
      </c>
      <c r="C5" s="67">
        <v>-26.815000000000001</v>
      </c>
      <c r="D5" s="67">
        <v>-49.741799999999998</v>
      </c>
      <c r="E5" s="67">
        <v>62.0837</v>
      </c>
      <c r="F5" s="68">
        <v>-0.68430000000000002</v>
      </c>
      <c r="H5" s="5"/>
    </row>
    <row r="6" spans="1:8">
      <c r="B6" s="15" t="s">
        <v>89</v>
      </c>
      <c r="C6" s="67">
        <v>-22.551200000000001</v>
      </c>
      <c r="D6" s="67">
        <v>-21.585000000000001</v>
      </c>
      <c r="E6" s="67">
        <v>10.9739</v>
      </c>
      <c r="F6" s="68">
        <v>-0.70540000000000003</v>
      </c>
    </row>
    <row r="7" spans="1:8">
      <c r="B7" s="15" t="s">
        <v>53</v>
      </c>
      <c r="C7" s="67">
        <v>-56.4</v>
      </c>
      <c r="D7" s="67">
        <v>-29.4</v>
      </c>
      <c r="E7" s="67">
        <v>13.4</v>
      </c>
      <c r="F7" s="68">
        <v>-1.6659999999999999</v>
      </c>
      <c r="H7" s="3"/>
    </row>
    <row r="8" spans="1:8">
      <c r="B8" s="15" t="s">
        <v>32</v>
      </c>
      <c r="C8" s="67">
        <v>67.7</v>
      </c>
      <c r="D8" s="67">
        <v>165.69</v>
      </c>
      <c r="E8" s="67">
        <v>102.89</v>
      </c>
      <c r="F8" s="68">
        <v>3.77</v>
      </c>
      <c r="G8" s="5"/>
    </row>
    <row r="9" spans="1:8">
      <c r="B9" s="15" t="s">
        <v>33</v>
      </c>
      <c r="C9" s="67">
        <v>26.62</v>
      </c>
      <c r="D9" s="67">
        <v>75.819999999999993</v>
      </c>
      <c r="E9" s="67">
        <v>102.89</v>
      </c>
      <c r="F9" s="68">
        <v>3.77</v>
      </c>
    </row>
    <row r="10" spans="1:8" ht="15.75" thickBot="1">
      <c r="B10" s="16" t="s">
        <v>54</v>
      </c>
      <c r="C10" s="69">
        <v>-11.3</v>
      </c>
      <c r="D10" s="69">
        <v>-5.0999999999999996</v>
      </c>
      <c r="E10" s="69">
        <v>1.5</v>
      </c>
      <c r="F10" s="70">
        <v>-1.4139999999999999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>
      <selection activeCell="H34" sqref="H34"/>
    </sheetView>
  </sheetViews>
  <sheetFormatPr defaultColWidth="8.7109375" defaultRowHeight="15"/>
  <cols>
    <col min="1" max="1" width="8.7109375" style="1"/>
    <col min="2" max="2" width="22.140625" style="1" customWidth="1"/>
    <col min="3" max="3" width="17.140625" style="1" bestFit="1" customWidth="1"/>
    <col min="4" max="4" width="15" style="1" bestFit="1" customWidth="1"/>
    <col min="5" max="5" width="17.42578125" style="1" customWidth="1"/>
    <col min="6" max="6" width="12.7109375" style="1" bestFit="1" customWidth="1"/>
    <col min="7" max="7" width="15" style="1" bestFit="1" customWidth="1"/>
    <col min="8" max="16384" width="8.7109375" style="1"/>
  </cols>
  <sheetData>
    <row r="1" spans="1:7" ht="22.5">
      <c r="A1" s="3" t="s">
        <v>93</v>
      </c>
      <c r="B1" s="92" t="s">
        <v>65</v>
      </c>
      <c r="C1" s="91">
        <f ca="1">TODAY()</f>
        <v>43821</v>
      </c>
    </row>
    <row r="2" spans="1:7">
      <c r="A2" s="3"/>
      <c r="B2" s="3"/>
    </row>
    <row r="3" spans="1:7" ht="22.5">
      <c r="B3" s="169" t="s">
        <v>57</v>
      </c>
      <c r="C3" s="169"/>
      <c r="D3" s="169"/>
      <c r="E3" s="169"/>
      <c r="F3" s="169"/>
    </row>
    <row r="4" spans="1:7" ht="15.75" thickBot="1"/>
    <row r="5" spans="1:7" ht="15.75" thickBot="1">
      <c r="B5" s="170" t="s">
        <v>49</v>
      </c>
      <c r="C5" s="171"/>
      <c r="D5" s="172"/>
      <c r="F5" s="173" t="s">
        <v>58</v>
      </c>
      <c r="G5" s="174"/>
    </row>
    <row r="6" spans="1:7">
      <c r="B6" s="30" t="s">
        <v>10</v>
      </c>
      <c r="C6" s="31" t="s">
        <v>29</v>
      </c>
      <c r="D6" s="32" t="s">
        <v>20</v>
      </c>
      <c r="F6" s="175"/>
      <c r="G6" s="176"/>
    </row>
    <row r="7" spans="1:7">
      <c r="B7" s="33" t="s">
        <v>49</v>
      </c>
      <c r="C7" s="34" t="s">
        <v>19</v>
      </c>
      <c r="D7" s="218">
        <f>'Sensitivities Limits'!E7</f>
        <v>-120000</v>
      </c>
      <c r="F7" s="175"/>
      <c r="G7" s="176"/>
    </row>
    <row r="8" spans="1:7">
      <c r="B8" s="33" t="s">
        <v>31</v>
      </c>
      <c r="C8" s="179" t="s">
        <v>55</v>
      </c>
      <c r="D8" s="180"/>
      <c r="F8" s="175"/>
      <c r="G8" s="176"/>
    </row>
    <row r="9" spans="1:7">
      <c r="B9" s="36" t="s">
        <v>52</v>
      </c>
      <c r="C9" s="181">
        <v>5969011.6699999999</v>
      </c>
      <c r="D9" s="182"/>
      <c r="F9" s="175"/>
      <c r="G9" s="176"/>
    </row>
    <row r="10" spans="1:7">
      <c r="B10" s="37" t="s">
        <v>53</v>
      </c>
      <c r="C10" s="181">
        <v>1</v>
      </c>
      <c r="D10" s="182"/>
      <c r="F10" s="175"/>
      <c r="G10" s="176"/>
    </row>
    <row r="11" spans="1:7">
      <c r="B11" s="37" t="s">
        <v>32</v>
      </c>
      <c r="C11" s="181">
        <v>1</v>
      </c>
      <c r="D11" s="182"/>
      <c r="F11" s="175"/>
      <c r="G11" s="176"/>
    </row>
    <row r="12" spans="1:7">
      <c r="B12" s="37" t="s">
        <v>33</v>
      </c>
      <c r="C12" s="181">
        <v>4541469.6399999997</v>
      </c>
      <c r="D12" s="182"/>
      <c r="F12" s="175"/>
      <c r="G12" s="176"/>
    </row>
    <row r="13" spans="1:7">
      <c r="B13" s="38" t="s">
        <v>89</v>
      </c>
      <c r="C13" s="181">
        <v>2590199.7200000002</v>
      </c>
      <c r="D13" s="182"/>
      <c r="F13" s="175"/>
      <c r="G13" s="176"/>
    </row>
    <row r="14" spans="1:7" ht="15.75" thickBot="1">
      <c r="B14" s="39" t="s">
        <v>54</v>
      </c>
      <c r="C14" s="183">
        <v>695660.4</v>
      </c>
      <c r="D14" s="184"/>
      <c r="F14" s="177"/>
      <c r="G14" s="178"/>
    </row>
    <row r="16" spans="1:7" ht="15.75" thickBot="1"/>
    <row r="17" spans="2:6" ht="15.75" thickBot="1">
      <c r="B17" s="170" t="s">
        <v>77</v>
      </c>
      <c r="C17" s="185"/>
      <c r="D17" s="185"/>
      <c r="E17" s="185"/>
      <c r="F17" s="186"/>
    </row>
    <row r="18" spans="2:6">
      <c r="B18" s="30" t="s">
        <v>10</v>
      </c>
      <c r="C18" s="187" t="s">
        <v>29</v>
      </c>
      <c r="D18" s="187"/>
      <c r="E18" s="187"/>
      <c r="F18" s="188"/>
    </row>
    <row r="19" spans="2:6">
      <c r="B19" s="33" t="s">
        <v>49</v>
      </c>
      <c r="C19" s="34" t="s">
        <v>19</v>
      </c>
      <c r="D19" s="34" t="s">
        <v>19</v>
      </c>
      <c r="E19" s="34" t="s">
        <v>22</v>
      </c>
      <c r="F19" s="35" t="s">
        <v>30</v>
      </c>
    </row>
    <row r="20" spans="2:6">
      <c r="B20" s="41"/>
      <c r="C20" s="34" t="s">
        <v>20</v>
      </c>
      <c r="D20" s="34" t="s">
        <v>21</v>
      </c>
      <c r="E20" s="34" t="s">
        <v>23</v>
      </c>
      <c r="F20" s="35" t="s">
        <v>25</v>
      </c>
    </row>
    <row r="21" spans="2:6">
      <c r="B21" s="41"/>
      <c r="C21" s="34">
        <v>137357.43</v>
      </c>
      <c r="D21" s="34">
        <f>'Sensitivities Limits'!E9</f>
        <v>11733.58</v>
      </c>
      <c r="E21" s="34">
        <f>'Sensitivities Limits'!E10</f>
        <v>32731.56</v>
      </c>
      <c r="F21" s="35">
        <f>'Sensitivities Limits'!E11</f>
        <v>12165.86</v>
      </c>
    </row>
    <row r="22" spans="2:6">
      <c r="B22" s="33" t="s">
        <v>31</v>
      </c>
      <c r="C22" s="189" t="s">
        <v>56</v>
      </c>
      <c r="D22" s="190"/>
      <c r="E22" s="190"/>
      <c r="F22" s="180"/>
    </row>
    <row r="23" spans="2:6">
      <c r="B23" s="36" t="s">
        <v>52</v>
      </c>
      <c r="C23" s="167">
        <v>-8698.5300000000007</v>
      </c>
      <c r="D23" s="167"/>
      <c r="E23" s="167"/>
      <c r="F23" s="168"/>
    </row>
    <row r="24" spans="2:6">
      <c r="B24" s="37" t="s">
        <v>53</v>
      </c>
      <c r="C24" s="167">
        <v>-31772.47</v>
      </c>
      <c r="D24" s="167"/>
      <c r="E24" s="167"/>
      <c r="F24" s="168"/>
    </row>
    <row r="25" spans="2:6">
      <c r="B25" s="37" t="s">
        <v>32</v>
      </c>
      <c r="C25" s="167">
        <v>13623697.52</v>
      </c>
      <c r="D25" s="167"/>
      <c r="E25" s="167"/>
      <c r="F25" s="168"/>
    </row>
    <row r="26" spans="2:6">
      <c r="B26" s="37" t="s">
        <v>33</v>
      </c>
      <c r="C26" s="167">
        <v>-32731.56</v>
      </c>
      <c r="D26" s="167"/>
      <c r="E26" s="167"/>
      <c r="F26" s="168"/>
    </row>
    <row r="27" spans="2:6">
      <c r="B27" s="38" t="s">
        <v>89</v>
      </c>
      <c r="C27" s="167">
        <v>-4669.59</v>
      </c>
      <c r="D27" s="167"/>
      <c r="E27" s="167"/>
      <c r="F27" s="168"/>
    </row>
    <row r="28" spans="2:6" ht="15.75" thickBot="1">
      <c r="B28" s="42" t="s">
        <v>54</v>
      </c>
      <c r="C28" s="194">
        <v>341864.46</v>
      </c>
      <c r="D28" s="194"/>
      <c r="E28" s="194"/>
      <c r="F28" s="195"/>
    </row>
    <row r="30" spans="2:6" ht="15.75" thickBot="1">
      <c r="C30" s="6"/>
      <c r="D30" s="6"/>
    </row>
    <row r="31" spans="2:6" ht="15.75" thickBot="1">
      <c r="B31" s="196" t="s">
        <v>48</v>
      </c>
      <c r="C31" s="197"/>
      <c r="D31" s="198"/>
    </row>
    <row r="32" spans="2:6">
      <c r="B32" s="30" t="s">
        <v>10</v>
      </c>
      <c r="C32" s="31" t="s">
        <v>29</v>
      </c>
      <c r="D32" s="32" t="s">
        <v>20</v>
      </c>
    </row>
    <row r="33" spans="2:4">
      <c r="B33" s="33" t="s">
        <v>48</v>
      </c>
      <c r="C33" s="34" t="s">
        <v>50</v>
      </c>
      <c r="D33" s="35">
        <f>'Sensitivities Limits'!E12</f>
        <v>40000</v>
      </c>
    </row>
    <row r="34" spans="2:4">
      <c r="B34" s="33" t="s">
        <v>31</v>
      </c>
      <c r="C34" s="179" t="s">
        <v>55</v>
      </c>
      <c r="D34" s="180"/>
    </row>
    <row r="35" spans="2:4">
      <c r="B35" s="36" t="s">
        <v>52</v>
      </c>
      <c r="C35" s="181">
        <v>-1074041.31</v>
      </c>
      <c r="D35" s="182"/>
    </row>
    <row r="36" spans="2:4">
      <c r="B36" s="37" t="s">
        <v>53</v>
      </c>
      <c r="C36" s="181">
        <v>-1024449.6</v>
      </c>
      <c r="D36" s="182"/>
    </row>
    <row r="37" spans="2:4">
      <c r="B37" s="37" t="s">
        <v>32</v>
      </c>
      <c r="C37" s="181">
        <v>891410.63</v>
      </c>
      <c r="D37" s="182"/>
    </row>
    <row r="38" spans="2:4">
      <c r="B38" s="37" t="s">
        <v>33</v>
      </c>
      <c r="C38" s="181">
        <v>-751525.74</v>
      </c>
      <c r="D38" s="182"/>
    </row>
    <row r="39" spans="2:4">
      <c r="B39" s="38" t="s">
        <v>89</v>
      </c>
      <c r="C39" s="181">
        <v>-902047.42</v>
      </c>
      <c r="D39" s="182"/>
    </row>
    <row r="40" spans="2:4" ht="15.75" thickBot="1">
      <c r="B40" s="39" t="s">
        <v>54</v>
      </c>
      <c r="C40" s="183">
        <v>-205253.2</v>
      </c>
      <c r="D40" s="184"/>
    </row>
    <row r="42" spans="2:4" ht="15.75" thickBot="1"/>
    <row r="43" spans="2:4" ht="15.75" thickBot="1">
      <c r="B43" s="191" t="s">
        <v>14</v>
      </c>
      <c r="C43" s="192"/>
      <c r="D43" s="193"/>
    </row>
    <row r="44" spans="2:4">
      <c r="B44" s="23" t="s">
        <v>10</v>
      </c>
      <c r="C44" s="24" t="s">
        <v>29</v>
      </c>
      <c r="D44" s="25" t="s">
        <v>27</v>
      </c>
    </row>
    <row r="45" spans="2:4">
      <c r="B45" s="21" t="s">
        <v>14</v>
      </c>
      <c r="C45" s="22" t="s">
        <v>26</v>
      </c>
      <c r="D45" s="20">
        <f>'Sensitivities Limits'!E13</f>
        <v>230393</v>
      </c>
    </row>
    <row r="46" spans="2:4">
      <c r="B46" s="21" t="s">
        <v>31</v>
      </c>
      <c r="C46" s="199" t="s">
        <v>55</v>
      </c>
      <c r="D46" s="200"/>
    </row>
    <row r="47" spans="2:4">
      <c r="B47" s="26" t="s">
        <v>52</v>
      </c>
      <c r="C47" s="181">
        <v>-170224943.13</v>
      </c>
      <c r="D47" s="182"/>
    </row>
    <row r="48" spans="2:4">
      <c r="B48" s="27" t="s">
        <v>53</v>
      </c>
      <c r="C48" s="181">
        <v>-198383135.13</v>
      </c>
      <c r="D48" s="182"/>
    </row>
    <row r="49" spans="2:4">
      <c r="B49" s="27" t="s">
        <v>32</v>
      </c>
      <c r="C49" s="181">
        <v>-133896191.53</v>
      </c>
      <c r="D49" s="182"/>
    </row>
    <row r="50" spans="2:4">
      <c r="B50" s="27" t="s">
        <v>33</v>
      </c>
      <c r="C50" s="181">
        <v>-179964090.25</v>
      </c>
      <c r="D50" s="182"/>
    </row>
    <row r="51" spans="2:4">
      <c r="B51" s="28" t="s">
        <v>89</v>
      </c>
      <c r="C51" s="181">
        <v>-170779743.65000001</v>
      </c>
      <c r="D51" s="182"/>
    </row>
    <row r="52" spans="2:4" ht="15.75" thickBot="1">
      <c r="B52" s="29" t="s">
        <v>54</v>
      </c>
      <c r="C52" s="183">
        <v>-190657665.99000001</v>
      </c>
      <c r="D52" s="184"/>
    </row>
  </sheetData>
  <mergeCells count="35">
    <mergeCell ref="C52:D52"/>
    <mergeCell ref="C46:D46"/>
    <mergeCell ref="C47:D47"/>
    <mergeCell ref="C48:D48"/>
    <mergeCell ref="C49:D49"/>
    <mergeCell ref="C50:D50"/>
    <mergeCell ref="C51:D51"/>
    <mergeCell ref="B43:D43"/>
    <mergeCell ref="C26:F26"/>
    <mergeCell ref="C27:F27"/>
    <mergeCell ref="C28:F28"/>
    <mergeCell ref="B31:D31"/>
    <mergeCell ref="C34:D34"/>
    <mergeCell ref="C35:D35"/>
    <mergeCell ref="C36:D36"/>
    <mergeCell ref="C37:D37"/>
    <mergeCell ref="C38:D38"/>
    <mergeCell ref="C39:D39"/>
    <mergeCell ref="C40:D40"/>
    <mergeCell ref="C25:F25"/>
    <mergeCell ref="B3:F3"/>
    <mergeCell ref="B5:D5"/>
    <mergeCell ref="F5:G14"/>
    <mergeCell ref="C8:D8"/>
    <mergeCell ref="C9:D9"/>
    <mergeCell ref="C10:D10"/>
    <mergeCell ref="C11:D11"/>
    <mergeCell ref="C12:D12"/>
    <mergeCell ref="C13:D13"/>
    <mergeCell ref="C14:D14"/>
    <mergeCell ref="B17:F17"/>
    <mergeCell ref="C18:F18"/>
    <mergeCell ref="C22:F22"/>
    <mergeCell ref="C23:F23"/>
    <mergeCell ref="C24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Normal="100" workbookViewId="0"/>
  </sheetViews>
  <sheetFormatPr defaultRowHeight="15"/>
  <cols>
    <col min="2" max="2" width="16.42578125" bestFit="1" customWidth="1"/>
    <col min="3" max="3" width="22.7109375" customWidth="1"/>
    <col min="4" max="4" width="16" bestFit="1" customWidth="1"/>
    <col min="5" max="5" width="15.28515625" bestFit="1" customWidth="1"/>
    <col min="6" max="6" width="16" bestFit="1" customWidth="1"/>
    <col min="7" max="8" width="15.28515625" bestFit="1" customWidth="1"/>
    <col min="9" max="9" width="16" bestFit="1" customWidth="1"/>
    <col min="10" max="10" width="15.28515625" bestFit="1" customWidth="1"/>
    <col min="11" max="11" width="17.7109375" style="1" bestFit="1" customWidth="1"/>
    <col min="12" max="13" width="18.140625" style="1" customWidth="1"/>
    <col min="14" max="14" width="18.140625" bestFit="1" customWidth="1"/>
    <col min="15" max="15" width="14.42578125" bestFit="1" customWidth="1"/>
  </cols>
  <sheetData>
    <row r="1" spans="1:15" ht="22.5">
      <c r="A1" s="3" t="s">
        <v>45</v>
      </c>
      <c r="B1" s="92" t="s">
        <v>65</v>
      </c>
      <c r="C1" s="91">
        <f ca="1">TODAY()</f>
        <v>43821</v>
      </c>
    </row>
    <row r="2" spans="1:15" s="1" customFormat="1">
      <c r="A2" s="3"/>
      <c r="B2" s="3"/>
    </row>
    <row r="3" spans="1:15" ht="23.25" thickBot="1">
      <c r="B3" s="2" t="s">
        <v>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thickBot="1">
      <c r="K4" s="201" t="s">
        <v>61</v>
      </c>
      <c r="L4" s="202"/>
      <c r="M4" s="124"/>
    </row>
    <row r="5" spans="1:15" ht="19.5" thickBot="1">
      <c r="B5" s="211"/>
      <c r="C5" s="212"/>
      <c r="D5" s="212"/>
      <c r="E5" s="215" t="s">
        <v>36</v>
      </c>
      <c r="F5" s="216"/>
      <c r="G5" s="217"/>
      <c r="H5" s="215" t="s">
        <v>37</v>
      </c>
      <c r="I5" s="216"/>
      <c r="J5" s="217"/>
      <c r="K5" s="203"/>
      <c r="L5" s="204"/>
      <c r="M5" s="124"/>
      <c r="N5" s="1"/>
      <c r="O5" s="1"/>
    </row>
    <row r="6" spans="1:15" s="97" customFormat="1">
      <c r="B6" s="98" t="s">
        <v>38</v>
      </c>
      <c r="C6" s="99" t="s">
        <v>9</v>
      </c>
      <c r="D6" s="100" t="s">
        <v>39</v>
      </c>
      <c r="E6" s="101" t="s">
        <v>18</v>
      </c>
      <c r="F6" s="102" t="s">
        <v>35</v>
      </c>
      <c r="G6" s="103" t="s">
        <v>40</v>
      </c>
      <c r="H6" s="101" t="s">
        <v>18</v>
      </c>
      <c r="I6" s="102" t="s">
        <v>35</v>
      </c>
      <c r="J6" s="103" t="s">
        <v>40</v>
      </c>
      <c r="K6" s="203"/>
      <c r="L6" s="204"/>
      <c r="M6" s="124"/>
      <c r="N6" s="1"/>
      <c r="O6" s="1"/>
    </row>
    <row r="7" spans="1:15">
      <c r="B7" s="40" t="s">
        <v>49</v>
      </c>
      <c r="C7" s="49">
        <v>-120000</v>
      </c>
      <c r="D7" s="50">
        <f>113.67*C7</f>
        <v>-13640400</v>
      </c>
      <c r="E7" s="51">
        <v>479280</v>
      </c>
      <c r="F7" s="52">
        <f>-D7*0.2</f>
        <v>2728080</v>
      </c>
      <c r="G7" s="53" t="str">
        <f>IF(E7&gt;F7,E7-F7,"")</f>
        <v/>
      </c>
      <c r="H7" s="51">
        <v>526800</v>
      </c>
      <c r="I7" s="52">
        <f>-D7*0.22</f>
        <v>3000888</v>
      </c>
      <c r="J7" s="53" t="str">
        <f>IF(H7&gt;I7,H7-I7,"")</f>
        <v/>
      </c>
      <c r="K7" s="203"/>
      <c r="L7" s="204"/>
      <c r="M7" s="124"/>
      <c r="N7" s="1"/>
      <c r="O7" s="1"/>
    </row>
    <row r="8" spans="1:15">
      <c r="B8" s="40" t="s">
        <v>77</v>
      </c>
      <c r="C8" s="54">
        <v>250000</v>
      </c>
      <c r="D8" s="55">
        <f>3.729676646*C8</f>
        <v>932419.16150000005</v>
      </c>
      <c r="E8" s="51">
        <v>538352.6</v>
      </c>
      <c r="F8" s="52">
        <f t="shared" ref="F8:F11" si="0">D8*0.2</f>
        <v>186483.83230000001</v>
      </c>
      <c r="G8" s="53">
        <f t="shared" ref="G8:G11" si="1">IF(E8&gt;F8,E8-F8,"")</f>
        <v>351868.76769999997</v>
      </c>
      <c r="H8" s="51">
        <v>843613.98</v>
      </c>
      <c r="I8" s="52">
        <f t="shared" ref="I8:I11" si="2">D8*0.22</f>
        <v>205132.21553000002</v>
      </c>
      <c r="J8" s="53">
        <f t="shared" ref="J8:J11" si="3">IF(H8&gt;I8,H8-I8,"")</f>
        <v>638481.76446999994</v>
      </c>
      <c r="K8" s="203"/>
      <c r="L8" s="204"/>
      <c r="M8" s="124"/>
      <c r="N8" s="1"/>
      <c r="O8" s="1"/>
    </row>
    <row r="9" spans="1:15">
      <c r="B9" s="40" t="s">
        <v>48</v>
      </c>
      <c r="C9" s="49">
        <v>40000</v>
      </c>
      <c r="D9" s="50">
        <f>45.41*C9</f>
        <v>1816399.9999999998</v>
      </c>
      <c r="E9" s="51">
        <v>168412</v>
      </c>
      <c r="F9" s="52">
        <f t="shared" si="0"/>
        <v>363280</v>
      </c>
      <c r="G9" s="53" t="str">
        <f t="shared" si="1"/>
        <v/>
      </c>
      <c r="H9" s="51">
        <v>169600</v>
      </c>
      <c r="I9" s="52">
        <f t="shared" si="2"/>
        <v>399607.99999999994</v>
      </c>
      <c r="J9" s="53" t="str">
        <f t="shared" si="3"/>
        <v/>
      </c>
      <c r="K9" s="203"/>
      <c r="L9" s="204"/>
      <c r="M9" s="124"/>
      <c r="N9" s="1"/>
      <c r="O9" s="1"/>
    </row>
    <row r="10" spans="1:15" ht="15.75" thickBot="1">
      <c r="B10" s="40" t="s">
        <v>92</v>
      </c>
      <c r="C10" s="49">
        <v>-150000000</v>
      </c>
      <c r="D10" s="50">
        <v>-153412064.41</v>
      </c>
      <c r="E10" s="51">
        <v>1602654.8</v>
      </c>
      <c r="F10" s="52">
        <f>-D10*0.2</f>
        <v>30682412.881999999</v>
      </c>
      <c r="G10" s="53" t="str">
        <f t="shared" si="1"/>
        <v/>
      </c>
      <c r="H10" s="51">
        <v>1741450.31</v>
      </c>
      <c r="I10" s="52">
        <f>-D10*0.22</f>
        <v>33750654.170199998</v>
      </c>
      <c r="J10" s="53" t="str">
        <f t="shared" si="3"/>
        <v/>
      </c>
      <c r="K10" s="205"/>
      <c r="L10" s="206"/>
      <c r="M10" s="124"/>
      <c r="N10" s="1"/>
      <c r="O10" s="1"/>
    </row>
    <row r="11" spans="1:15" ht="15.75" thickBot="1">
      <c r="B11" s="46" t="s">
        <v>41</v>
      </c>
      <c r="C11" s="56"/>
      <c r="D11" s="57">
        <f>SUM(D7:D10)</f>
        <v>-164303645.24849999</v>
      </c>
      <c r="E11" s="58">
        <v>1442968.05</v>
      </c>
      <c r="F11" s="52">
        <f>-D11*0.2</f>
        <v>32860729.049699999</v>
      </c>
      <c r="G11" s="59" t="str">
        <f t="shared" si="1"/>
        <v/>
      </c>
      <c r="H11" s="58">
        <v>1706583.42</v>
      </c>
      <c r="I11" s="52">
        <f>-D11*0.22</f>
        <v>36146801.954669997</v>
      </c>
      <c r="J11" s="59" t="str">
        <f t="shared" si="3"/>
        <v/>
      </c>
      <c r="N11" s="1"/>
      <c r="O11" s="1"/>
    </row>
    <row r="12" spans="1:15" ht="15.75" thickBot="1">
      <c r="D12" s="1"/>
    </row>
    <row r="13" spans="1:15" ht="19.5" thickBot="1">
      <c r="B13" s="64"/>
      <c r="C13" s="65"/>
      <c r="D13" s="66"/>
      <c r="E13" s="207" t="s">
        <v>59</v>
      </c>
      <c r="F13" s="208"/>
      <c r="G13" s="208"/>
      <c r="H13" s="208"/>
      <c r="I13" s="208"/>
      <c r="J13" s="209"/>
      <c r="K13" s="209"/>
      <c r="L13" s="209"/>
      <c r="M13" s="209"/>
      <c r="N13" s="210"/>
      <c r="O13" s="120"/>
    </row>
    <row r="14" spans="1:15" s="97" customFormat="1">
      <c r="B14" s="98" t="s">
        <v>38</v>
      </c>
      <c r="C14" s="99" t="s">
        <v>9</v>
      </c>
      <c r="D14" s="100" t="s">
        <v>39</v>
      </c>
      <c r="E14" s="104" t="s">
        <v>52</v>
      </c>
      <c r="F14" s="105" t="s">
        <v>74</v>
      </c>
      <c r="G14" s="105" t="s">
        <v>32</v>
      </c>
      <c r="H14" s="105" t="s">
        <v>33</v>
      </c>
      <c r="I14" s="106" t="s">
        <v>89</v>
      </c>
      <c r="J14" s="105" t="s">
        <v>75</v>
      </c>
      <c r="K14" s="105" t="s">
        <v>71</v>
      </c>
      <c r="L14" s="107"/>
      <c r="M14" s="105" t="s">
        <v>18</v>
      </c>
      <c r="N14" s="105" t="s">
        <v>35</v>
      </c>
      <c r="O14" s="105" t="s">
        <v>40</v>
      </c>
    </row>
    <row r="15" spans="1:15" s="1" customFormat="1">
      <c r="B15" s="40" t="s">
        <v>49</v>
      </c>
      <c r="C15" s="60">
        <f>C7</f>
        <v>-120000</v>
      </c>
      <c r="D15" s="62">
        <f>D7</f>
        <v>-13640400</v>
      </c>
      <c r="E15" s="95">
        <v>5969011.6699999999</v>
      </c>
      <c r="F15" s="96">
        <v>1</v>
      </c>
      <c r="G15" s="96">
        <v>1</v>
      </c>
      <c r="H15" s="96">
        <v>4541469.6399999997</v>
      </c>
      <c r="I15" s="96">
        <v>2590199.7200000002</v>
      </c>
      <c r="J15" s="96">
        <v>695660.4</v>
      </c>
      <c r="K15" s="122">
        <f>SUM(E15:J15)</f>
        <v>13796343.43</v>
      </c>
      <c r="L15" s="96"/>
      <c r="M15" s="125"/>
      <c r="N15" s="125"/>
      <c r="O15" s="125"/>
    </row>
    <row r="16" spans="1:15" s="1" customFormat="1">
      <c r="B16" s="40" t="s">
        <v>90</v>
      </c>
      <c r="C16" s="60">
        <f>C8</f>
        <v>250000</v>
      </c>
      <c r="D16" s="62">
        <f>D8</f>
        <v>932419.16150000005</v>
      </c>
      <c r="E16" s="95">
        <v>-8698.5300000000007</v>
      </c>
      <c r="F16" s="96">
        <v>-31772.47</v>
      </c>
      <c r="G16" s="96">
        <v>13623697.52</v>
      </c>
      <c r="H16" s="96">
        <v>-32731.56</v>
      </c>
      <c r="I16" s="96">
        <v>-4669.59</v>
      </c>
      <c r="J16" s="96">
        <v>341864.46</v>
      </c>
      <c r="K16" s="122">
        <f t="shared" ref="K16:K18" si="4">SUM(E16:J16)</f>
        <v>13887689.83</v>
      </c>
      <c r="L16" s="96"/>
      <c r="M16" s="125"/>
      <c r="N16" s="125"/>
      <c r="O16" s="125"/>
    </row>
    <row r="17" spans="2:15">
      <c r="B17" s="40" t="s">
        <v>48</v>
      </c>
      <c r="C17" s="60">
        <f>C9</f>
        <v>40000</v>
      </c>
      <c r="D17" s="62">
        <f>D9</f>
        <v>1816399.9999999998</v>
      </c>
      <c r="E17" s="95">
        <v>-1074041.31</v>
      </c>
      <c r="F17" s="96">
        <v>-1024449.6</v>
      </c>
      <c r="G17" s="96">
        <v>891410.63</v>
      </c>
      <c r="H17" s="96">
        <v>-751525.74</v>
      </c>
      <c r="I17" s="96">
        <v>-902047.42</v>
      </c>
      <c r="J17" s="96">
        <v>-205253.2</v>
      </c>
      <c r="K17" s="122">
        <f t="shared" si="4"/>
        <v>-3065906.6400000006</v>
      </c>
      <c r="L17" s="96"/>
      <c r="M17" s="125"/>
      <c r="N17" s="125"/>
      <c r="O17" s="125"/>
    </row>
    <row r="18" spans="2:15" ht="15.75" thickBot="1">
      <c r="B18" s="40" t="s">
        <v>92</v>
      </c>
      <c r="C18" s="60">
        <f>C10</f>
        <v>-150000000</v>
      </c>
      <c r="D18" s="62">
        <f>D10</f>
        <v>-153412064.41</v>
      </c>
      <c r="E18" s="95">
        <v>-170224943.13</v>
      </c>
      <c r="F18" s="96">
        <v>-198383135.13</v>
      </c>
      <c r="G18" s="96">
        <v>-133896191.53</v>
      </c>
      <c r="H18" s="96">
        <v>-179964090.25</v>
      </c>
      <c r="I18" s="96">
        <v>-170779743.65000001</v>
      </c>
      <c r="J18" s="96">
        <v>-190657665.99000001</v>
      </c>
      <c r="K18" s="123">
        <f t="shared" si="4"/>
        <v>-1043905769.6799999</v>
      </c>
      <c r="L18" s="127"/>
      <c r="M18" s="128"/>
      <c r="N18" s="128"/>
      <c r="O18" s="128"/>
    </row>
    <row r="19" spans="2:15" ht="15.75" thickBot="1">
      <c r="B19" s="46" t="s">
        <v>41</v>
      </c>
      <c r="C19" s="61"/>
      <c r="D19" s="63">
        <f>SUM(D15:D18)</f>
        <v>-164303645.24849999</v>
      </c>
      <c r="K19" s="126">
        <f>MIN(K15:K18)</f>
        <v>-1043905769.6799999</v>
      </c>
      <c r="L19" s="129" t="s">
        <v>72</v>
      </c>
      <c r="M19" s="130">
        <f>-K19</f>
        <v>1043905769.6799999</v>
      </c>
      <c r="N19" s="130">
        <v>130000000</v>
      </c>
      <c r="O19" s="131">
        <f>IF(N19-M19&lt;0,-N19+M19,0)</f>
        <v>913905769.67999995</v>
      </c>
    </row>
    <row r="20" spans="2:15" ht="15.75" thickBot="1">
      <c r="E20" s="121">
        <f>MIN(E15:E18)</f>
        <v>-170224943.13</v>
      </c>
      <c r="F20" s="121">
        <f t="shared" ref="F20:J20" si="5">MIN(F15:F18)</f>
        <v>-198383135.13</v>
      </c>
      <c r="G20" s="121">
        <f t="shared" si="5"/>
        <v>-133896191.53</v>
      </c>
      <c r="H20" s="121">
        <f t="shared" si="5"/>
        <v>-179964090.25</v>
      </c>
      <c r="I20" s="121">
        <f t="shared" si="5"/>
        <v>-170779743.65000001</v>
      </c>
      <c r="J20" s="121">
        <f t="shared" si="5"/>
        <v>-190657665.99000001</v>
      </c>
      <c r="K20" s="220">
        <f>SUM(E20:J20)</f>
        <v>-1043905769.6799999</v>
      </c>
      <c r="L20" s="132" t="s">
        <v>73</v>
      </c>
      <c r="M20" s="133">
        <f>-K20</f>
        <v>1043905769.6799999</v>
      </c>
      <c r="N20" s="133">
        <v>420000000</v>
      </c>
      <c r="O20" s="134">
        <f>IF(N20-M20&lt;0,-N20+M20,0)</f>
        <v>623905769.67999995</v>
      </c>
    </row>
    <row r="21" spans="2:15">
      <c r="D21" s="7"/>
      <c r="E21" s="7"/>
      <c r="F21" s="7"/>
      <c r="G21" s="7"/>
    </row>
    <row r="22" spans="2:15" ht="15.75" thickBot="1">
      <c r="D22" s="7"/>
      <c r="E22" s="7"/>
      <c r="F22" s="7"/>
      <c r="G22" s="7"/>
    </row>
    <row r="23" spans="2:15">
      <c r="B23" s="213" t="s">
        <v>42</v>
      </c>
      <c r="C23" s="214"/>
      <c r="I23" s="1"/>
    </row>
    <row r="24" spans="2:15">
      <c r="B24" s="8" t="s">
        <v>43</v>
      </c>
      <c r="C24" s="9" t="s">
        <v>44</v>
      </c>
    </row>
    <row r="25" spans="2:15" ht="15.75" thickBot="1">
      <c r="B25" s="10"/>
      <c r="C25" s="11"/>
    </row>
    <row r="28" spans="2:15">
      <c r="B28" s="219"/>
    </row>
  </sheetData>
  <mergeCells count="6">
    <mergeCell ref="K4:L10"/>
    <mergeCell ref="E13:N13"/>
    <mergeCell ref="B5:D5"/>
    <mergeCell ref="B23:C23"/>
    <mergeCell ref="E5:G5"/>
    <mergeCell ref="H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Portfolio Composition</vt:lpstr>
      <vt:lpstr>Sensitivities Limits</vt:lpstr>
      <vt:lpstr>Stress Scenarios</vt:lpstr>
      <vt:lpstr>Position Stress Analysis</vt:lpstr>
      <vt:lpstr>Portfolio Risk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Shankar</dc:creator>
  <cp:lastModifiedBy>FREUser</cp:lastModifiedBy>
  <dcterms:created xsi:type="dcterms:W3CDTF">2014-12-12T06:06:35Z</dcterms:created>
  <dcterms:modified xsi:type="dcterms:W3CDTF">2019-12-22T19:10:36Z</dcterms:modified>
</cp:coreProperties>
</file>