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480" yWindow="1320" windowWidth="25800" windowHeight="22760" tabRatio="500"/>
  </bookViews>
  <sheets>
    <sheet name="Sheet1" sheetId="1" r:id="rId1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18" i="1"/>
  <c r="E17"/>
  <c r="G18"/>
  <c r="G55"/>
  <c r="G56"/>
  <c r="G57"/>
  <c r="G41"/>
  <c r="G42"/>
  <c r="G43"/>
  <c r="G44"/>
  <c r="G48"/>
  <c r="G49"/>
  <c r="G50"/>
  <c r="G51"/>
  <c r="G52"/>
  <c r="G53"/>
  <c r="G46"/>
  <c r="G54"/>
  <c r="L54"/>
  <c r="E32"/>
  <c r="G32"/>
  <c r="J32"/>
  <c r="G40"/>
  <c r="G45"/>
  <c r="G47"/>
  <c r="G58"/>
  <c r="G59"/>
  <c r="E3"/>
  <c r="G3"/>
  <c r="E4"/>
  <c r="G4"/>
  <c r="E5"/>
  <c r="G5"/>
  <c r="E6"/>
  <c r="G6"/>
  <c r="E7"/>
  <c r="G7"/>
  <c r="E8"/>
  <c r="G8"/>
  <c r="E9"/>
  <c r="G9"/>
  <c r="E10"/>
  <c r="G10"/>
  <c r="E11"/>
  <c r="G11"/>
  <c r="E12"/>
  <c r="G12"/>
  <c r="E13"/>
  <c r="G13"/>
  <c r="E14"/>
  <c r="G14"/>
  <c r="E15"/>
  <c r="G15"/>
  <c r="E16"/>
  <c r="G16"/>
  <c r="G17"/>
  <c r="E19"/>
  <c r="G19"/>
  <c r="E20"/>
  <c r="G20"/>
  <c r="E21"/>
  <c r="G21"/>
  <c r="E22"/>
  <c r="G22"/>
  <c r="E23"/>
  <c r="G23"/>
  <c r="E24"/>
  <c r="G24"/>
  <c r="E25"/>
  <c r="G25"/>
  <c r="E26"/>
  <c r="G26"/>
  <c r="E27"/>
  <c r="G27"/>
  <c r="E28"/>
  <c r="G28"/>
  <c r="E29"/>
  <c r="G29"/>
  <c r="E30"/>
  <c r="G30"/>
  <c r="E31"/>
  <c r="G31"/>
  <c r="E33"/>
  <c r="G33"/>
  <c r="E34"/>
  <c r="G34"/>
  <c r="E35"/>
  <c r="G35"/>
  <c r="E36"/>
  <c r="G36"/>
  <c r="E37"/>
  <c r="G37"/>
  <c r="E38"/>
  <c r="G38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3"/>
  <c r="J34"/>
  <c r="J35"/>
  <c r="J36"/>
  <c r="J37"/>
  <c r="J38"/>
  <c r="J3"/>
</calcChain>
</file>

<file path=xl/sharedStrings.xml><?xml version="1.0" encoding="utf-8"?>
<sst xmlns="http://schemas.openxmlformats.org/spreadsheetml/2006/main" count="77" uniqueCount="69">
  <si>
    <t>pre3.4 4.5</t>
    <phoneticPr fontId="1" type="noConversion"/>
  </si>
  <si>
    <t>pre3.5 3.6</t>
    <phoneticPr fontId="1" type="noConversion"/>
  </si>
  <si>
    <t>pre3.5 4.5</t>
    <phoneticPr fontId="1" type="noConversion"/>
  </si>
  <si>
    <t>pre4.0 3.6</t>
    <phoneticPr fontId="1" type="noConversion"/>
  </si>
  <si>
    <t>pre4.0 4.5</t>
    <phoneticPr fontId="1" type="noConversion"/>
  </si>
  <si>
    <t>image</t>
    <phoneticPr fontId="1" type="noConversion"/>
  </si>
  <si>
    <t>km/pix</t>
    <phoneticPr fontId="1" type="noConversion"/>
  </si>
  <si>
    <t>pix estimate</t>
    <phoneticPr fontId="1" type="noConversion"/>
  </si>
  <si>
    <t>date</t>
    <phoneticPr fontId="1" type="noConversion"/>
  </si>
  <si>
    <t>deg/pix</t>
    <phoneticPr fontId="1" type="noConversion"/>
  </si>
  <si>
    <t>output</t>
    <phoneticPr fontId="1" type="noConversion"/>
  </si>
  <si>
    <t>input</t>
    <phoneticPr fontId="1" type="noConversion"/>
  </si>
  <si>
    <t>telescope</t>
    <phoneticPr fontId="1" type="noConversion"/>
  </si>
  <si>
    <t>spitzer</t>
    <phoneticPr fontId="1" type="noConversion"/>
  </si>
  <si>
    <t>post1.54 3.6</t>
    <phoneticPr fontId="1" type="noConversion"/>
  </si>
  <si>
    <t>post 1.54 4.5</t>
    <phoneticPr fontId="1" type="noConversion"/>
  </si>
  <si>
    <t>time</t>
    <phoneticPr fontId="1" type="noConversion"/>
  </si>
  <si>
    <t>post2.06 3.6</t>
    <phoneticPr fontId="1" type="noConversion"/>
  </si>
  <si>
    <t>post2.06 4.5</t>
    <phoneticPr fontId="1" type="noConversion"/>
  </si>
  <si>
    <t>post 2.13 3.6</t>
    <phoneticPr fontId="1" type="noConversion"/>
  </si>
  <si>
    <t>post 2.13 4.5</t>
    <phoneticPr fontId="1" type="noConversion"/>
  </si>
  <si>
    <t>post2.18 3.6</t>
    <phoneticPr fontId="1" type="noConversion"/>
  </si>
  <si>
    <t>post2.18 4.5</t>
    <phoneticPr fontId="1" type="noConversion"/>
  </si>
  <si>
    <t>diameter</t>
    <phoneticPr fontId="1" type="noConversion"/>
  </si>
  <si>
    <t>post 2.25 3.6</t>
    <phoneticPr fontId="1" type="noConversion"/>
  </si>
  <si>
    <t>post 2.25 4.5</t>
    <phoneticPr fontId="1" type="noConversion"/>
  </si>
  <si>
    <t>post 2.3 3.6</t>
    <phoneticPr fontId="1" type="noConversion"/>
  </si>
  <si>
    <t>post2.3 4.5</t>
    <phoneticPr fontId="1" type="noConversion"/>
  </si>
  <si>
    <t>post 2.37 3.6</t>
    <phoneticPr fontId="1" type="noConversion"/>
  </si>
  <si>
    <t>post2.37 4.5</t>
    <phoneticPr fontId="1" type="noConversion"/>
  </si>
  <si>
    <t>pre1.54 4.5</t>
    <phoneticPr fontId="1" type="noConversion"/>
  </si>
  <si>
    <t>pre1.54 3.6</t>
    <phoneticPr fontId="1" type="noConversion"/>
  </si>
  <si>
    <t>pre 1.55 3.6</t>
    <phoneticPr fontId="1" type="noConversion"/>
  </si>
  <si>
    <t>pre1.55 4.5</t>
    <phoneticPr fontId="1" type="noConversion"/>
  </si>
  <si>
    <t>pre1.56 3.6</t>
    <phoneticPr fontId="1" type="noConversion"/>
  </si>
  <si>
    <t>pre1.56 4.5</t>
    <phoneticPr fontId="1" type="noConversion"/>
  </si>
  <si>
    <t>pre1.58 3.6</t>
    <phoneticPr fontId="1" type="noConversion"/>
  </si>
  <si>
    <t>pre1.58 4.5</t>
    <phoneticPr fontId="1" type="noConversion"/>
  </si>
  <si>
    <t>pre1.60 3.6</t>
    <phoneticPr fontId="1" type="noConversion"/>
  </si>
  <si>
    <t>pre1.60 4.5</t>
    <phoneticPr fontId="1" type="noConversion"/>
  </si>
  <si>
    <t>pre1.63 3.6</t>
    <phoneticPr fontId="1" type="noConversion"/>
  </si>
  <si>
    <t>pre1.67 3.6</t>
    <phoneticPr fontId="1" type="noConversion"/>
  </si>
  <si>
    <t>pre1.67 4.5</t>
    <phoneticPr fontId="1" type="noConversion"/>
  </si>
  <si>
    <t>pre1.7 3.6</t>
    <phoneticPr fontId="1" type="noConversion"/>
  </si>
  <si>
    <t>pre1.7 4.5</t>
    <phoneticPr fontId="1" type="noConversion"/>
  </si>
  <si>
    <t>pre3.4 3.6</t>
    <phoneticPr fontId="1" type="noConversion"/>
  </si>
  <si>
    <t>pre1.63 4.5</t>
    <phoneticPr fontId="1" type="noConversion"/>
  </si>
  <si>
    <t>total size (km)</t>
    <phoneticPr fontId="1" type="noConversion"/>
  </si>
  <si>
    <t>distance(km)</t>
    <phoneticPr fontId="1" type="noConversion"/>
  </si>
  <si>
    <t>dct</t>
    <phoneticPr fontId="1" type="noConversion"/>
  </si>
  <si>
    <t>date</t>
    <phoneticPr fontId="1" type="noConversion"/>
  </si>
  <si>
    <t>distance(km)</t>
    <phoneticPr fontId="1" type="noConversion"/>
  </si>
  <si>
    <t>arcsec/pix</t>
    <phoneticPr fontId="1" type="noConversion"/>
  </si>
  <si>
    <t>km/pix</t>
    <phoneticPr fontId="1" type="noConversion"/>
  </si>
  <si>
    <t>total size (km)</t>
    <phoneticPr fontId="1" type="noConversion"/>
  </si>
  <si>
    <t>diameter(pix</t>
    <phoneticPr fontId="1" type="noConversion"/>
  </si>
  <si>
    <t>filter</t>
    <phoneticPr fontId="1" type="noConversion"/>
  </si>
  <si>
    <t>R</t>
    <phoneticPr fontId="1" type="noConversion"/>
  </si>
  <si>
    <t>rc</t>
    <phoneticPr fontId="1" type="noConversion"/>
  </si>
  <si>
    <t>oh</t>
    <phoneticPr fontId="1" type="noConversion"/>
  </si>
  <si>
    <t>bc</t>
    <phoneticPr fontId="1" type="noConversion"/>
  </si>
  <si>
    <t>sdssr</t>
    <phoneticPr fontId="1" type="noConversion"/>
  </si>
  <si>
    <t>cn</t>
    <phoneticPr fontId="1" type="noConversion"/>
  </si>
  <si>
    <t>sdssr</t>
    <phoneticPr fontId="1" type="noConversion"/>
  </si>
  <si>
    <t>v</t>
    <phoneticPr fontId="1" type="noConversion"/>
  </si>
  <si>
    <t>R</t>
    <phoneticPr fontId="1" type="noConversion"/>
  </si>
  <si>
    <t>U</t>
    <phoneticPr fontId="1" type="noConversion"/>
  </si>
  <si>
    <t>H alpha</t>
    <phoneticPr fontId="1" type="noConversion"/>
  </si>
  <si>
    <t>oh</t>
    <phoneticPr fontId="1" type="noConversion"/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</si>
</sst>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000"/>
  </numFmts>
  <fonts count="3">
    <font>
      <sz val="10"/>
      <name val="Verdana"/>
    </font>
    <font>
      <sz val="8"/>
      <name val="Verdana"/>
    </font>
    <font>
      <sz val="10"/>
      <name val="Courier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20" fontId="0" fillId="0" borderId="0" xfId="0" applyNumberFormat="1"/>
    <xf numFmtId="11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3" borderId="0" xfId="0" applyFill="1"/>
    <xf numFmtId="14" fontId="0" fillId="3" borderId="0" xfId="0" applyNumberFormat="1" applyFill="1"/>
    <xf numFmtId="20" fontId="0" fillId="3" borderId="0" xfId="0" applyNumberFormat="1" applyFill="1"/>
    <xf numFmtId="11" fontId="0" fillId="3" borderId="0" xfId="0" applyNumberFormat="1" applyFill="1"/>
    <xf numFmtId="164" fontId="0" fillId="3" borderId="0" xfId="0" applyNumberFormat="1" applyFill="1"/>
    <xf numFmtId="1" fontId="0" fillId="3" borderId="0" xfId="0" applyNumberFormat="1" applyFill="1"/>
    <xf numFmtId="11" fontId="2" fillId="0" borderId="0" xfId="0" applyNumberFormat="1" applyFont="1"/>
    <xf numFmtId="14" fontId="0" fillId="2" borderId="0" xfId="0" applyNumberFormat="1" applyFill="1"/>
    <xf numFmtId="20" fontId="0" fillId="2" borderId="0" xfId="0" applyNumberFormat="1" applyFill="1"/>
    <xf numFmtId="11" fontId="0" fillId="2" borderId="0" xfId="0" applyNumberFormat="1" applyFill="1"/>
    <xf numFmtId="164" fontId="0" fillId="2" borderId="0" xfId="0" applyNumberFormat="1" applyFill="1"/>
    <xf numFmtId="1" fontId="0" fillId="2" borderId="0" xfId="0" applyNumberFormat="1" applyFill="1"/>
    <xf numFmtId="0" fontId="0" fillId="6" borderId="0" xfId="0" applyFill="1"/>
    <xf numFmtId="14" fontId="0" fillId="6" borderId="0" xfId="0" applyNumberFormat="1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59"/>
  <sheetViews>
    <sheetView tabSelected="1" workbookViewId="0">
      <selection activeCell="B37" sqref="B37:C38"/>
    </sheetView>
  </sheetViews>
  <sheetFormatPr baseColWidth="10" defaultRowHeight="13"/>
  <cols>
    <col min="7" max="7" width="14.140625" bestFit="1" customWidth="1"/>
  </cols>
  <sheetData>
    <row r="1" spans="1:10">
      <c r="A1" t="s">
        <v>11</v>
      </c>
      <c r="G1" t="s">
        <v>10</v>
      </c>
      <c r="I1" t="s">
        <v>23</v>
      </c>
    </row>
    <row r="2" spans="1:10">
      <c r="A2" s="1" t="s">
        <v>12</v>
      </c>
      <c r="B2" s="1" t="s">
        <v>5</v>
      </c>
      <c r="C2" s="1" t="s">
        <v>8</v>
      </c>
      <c r="D2" s="1" t="s">
        <v>16</v>
      </c>
      <c r="E2" s="1" t="s">
        <v>48</v>
      </c>
      <c r="F2" s="1" t="s">
        <v>9</v>
      </c>
      <c r="G2" t="s">
        <v>6</v>
      </c>
      <c r="I2" t="s">
        <v>7</v>
      </c>
      <c r="J2" t="s">
        <v>47</v>
      </c>
    </row>
    <row r="3" spans="1:10">
      <c r="A3" t="s">
        <v>13</v>
      </c>
      <c r="B3" s="6" t="s">
        <v>14</v>
      </c>
      <c r="C3" s="7">
        <v>41129</v>
      </c>
      <c r="D3" s="14">
        <v>0.26180555555555557</v>
      </c>
      <c r="E3" s="15">
        <f>1.23*10^8</f>
        <v>123000000</v>
      </c>
      <c r="F3" s="16">
        <v>3.3869999999999999E-4</v>
      </c>
      <c r="G3" s="17">
        <f>(2*TAN(F3*(PI()/180))*E3)</f>
        <v>1454.2118234371185</v>
      </c>
      <c r="J3">
        <f>I3*G3</f>
        <v>0</v>
      </c>
    </row>
    <row r="4" spans="1:10">
      <c r="B4" s="6" t="s">
        <v>15</v>
      </c>
      <c r="C4" s="7">
        <v>41129</v>
      </c>
      <c r="D4" s="14">
        <v>0.26180555555555557</v>
      </c>
      <c r="E4" s="15">
        <f>1.23*10^8</f>
        <v>123000000</v>
      </c>
      <c r="F4" s="16">
        <v>3.3869999999999999E-4</v>
      </c>
      <c r="G4" s="17">
        <f t="shared" ref="G4:G44" si="0">(2*TAN(F4*(PI()/180))*E4)</f>
        <v>1454.2118234371185</v>
      </c>
      <c r="J4">
        <f t="shared" ref="J4:J38" si="1">I4*G4</f>
        <v>0</v>
      </c>
    </row>
    <row r="5" spans="1:10">
      <c r="B5" s="6" t="s">
        <v>17</v>
      </c>
      <c r="C5" s="7">
        <v>41269</v>
      </c>
      <c r="D5" s="2">
        <v>0.81111111111111101</v>
      </c>
      <c r="E5" s="3">
        <f>2.02*10^8</f>
        <v>202000000</v>
      </c>
      <c r="F5" s="4">
        <v>3.3869999999999999E-4</v>
      </c>
      <c r="G5" s="5">
        <f t="shared" si="0"/>
        <v>2388.2177913357555</v>
      </c>
      <c r="J5">
        <f t="shared" si="1"/>
        <v>0</v>
      </c>
    </row>
    <row r="6" spans="1:10">
      <c r="B6" s="6" t="s">
        <v>18</v>
      </c>
      <c r="C6" s="7">
        <v>41269</v>
      </c>
      <c r="D6" s="2">
        <v>0.81111111111111101</v>
      </c>
      <c r="E6" s="3">
        <f>2.02*10^8</f>
        <v>202000000</v>
      </c>
      <c r="F6" s="4">
        <v>3.3869999999999999E-4</v>
      </c>
      <c r="G6" s="5">
        <f t="shared" si="0"/>
        <v>2388.2177913357555</v>
      </c>
      <c r="J6">
        <f t="shared" si="1"/>
        <v>0</v>
      </c>
    </row>
    <row r="7" spans="1:10">
      <c r="B7" s="6" t="s">
        <v>19</v>
      </c>
      <c r="C7" s="7">
        <v>41280</v>
      </c>
      <c r="D7" s="2">
        <v>0.87152777777777779</v>
      </c>
      <c r="E7" s="3">
        <f>2.27*10^8</f>
        <v>227000000</v>
      </c>
      <c r="F7" s="4">
        <v>3.3869999999999999E-4</v>
      </c>
      <c r="G7" s="5">
        <f t="shared" si="0"/>
        <v>2683.7893001644379</v>
      </c>
      <c r="I7">
        <v>10</v>
      </c>
      <c r="J7">
        <f t="shared" si="1"/>
        <v>26837.893001644377</v>
      </c>
    </row>
    <row r="8" spans="1:10">
      <c r="B8" s="6" t="s">
        <v>20</v>
      </c>
      <c r="C8" s="7">
        <v>41280</v>
      </c>
      <c r="D8" s="2">
        <v>0.87152777777777779</v>
      </c>
      <c r="E8" s="3">
        <f>2.27*10^8</f>
        <v>227000000</v>
      </c>
      <c r="F8" s="4">
        <v>3.3869999999999999E-4</v>
      </c>
      <c r="G8" s="5">
        <f t="shared" si="0"/>
        <v>2683.7893001644379</v>
      </c>
      <c r="J8">
        <f t="shared" si="1"/>
        <v>0</v>
      </c>
    </row>
    <row r="9" spans="1:10">
      <c r="B9" s="6" t="s">
        <v>21</v>
      </c>
      <c r="C9" s="7">
        <v>41289</v>
      </c>
      <c r="D9" s="2">
        <v>0.58124999999999993</v>
      </c>
      <c r="E9" s="3">
        <f>2.47*10^8</f>
        <v>247000000.00000003</v>
      </c>
      <c r="F9" s="4">
        <v>3.3869999999999999E-4</v>
      </c>
      <c r="G9" s="5">
        <f t="shared" si="0"/>
        <v>2920.2465072273844</v>
      </c>
      <c r="J9">
        <f t="shared" si="1"/>
        <v>0</v>
      </c>
    </row>
    <row r="10" spans="1:10">
      <c r="B10" s="6" t="s">
        <v>22</v>
      </c>
      <c r="C10" s="7">
        <v>41289</v>
      </c>
      <c r="D10" s="2">
        <v>0.58124999999999993</v>
      </c>
      <c r="E10" s="3">
        <f>2.47*10^8</f>
        <v>247000000.00000003</v>
      </c>
      <c r="F10" s="4">
        <v>3.3869999999999999E-4</v>
      </c>
      <c r="G10" s="5">
        <f t="shared" si="0"/>
        <v>2920.2465072273844</v>
      </c>
      <c r="J10">
        <f t="shared" si="1"/>
        <v>0</v>
      </c>
    </row>
    <row r="11" spans="1:10">
      <c r="B11" s="6" t="s">
        <v>24</v>
      </c>
      <c r="C11" s="7">
        <v>41303</v>
      </c>
      <c r="D11" s="2">
        <v>3.6111111111111115E-2</v>
      </c>
      <c r="E11" s="3">
        <f>2.79*10^8</f>
        <v>279000000</v>
      </c>
      <c r="F11" s="4">
        <v>3.3869999999999999E-4</v>
      </c>
      <c r="G11" s="5">
        <f t="shared" si="0"/>
        <v>3298.5780385280977</v>
      </c>
      <c r="J11">
        <f t="shared" si="1"/>
        <v>0</v>
      </c>
    </row>
    <row r="12" spans="1:10">
      <c r="B12" s="6" t="s">
        <v>25</v>
      </c>
      <c r="C12" s="7">
        <v>41303</v>
      </c>
      <c r="D12" s="2">
        <v>3.6111111111111115E-2</v>
      </c>
      <c r="E12" s="3">
        <f>2.79*10^8</f>
        <v>279000000</v>
      </c>
      <c r="F12" s="4">
        <v>3.3869999999999999E-4</v>
      </c>
      <c r="G12" s="5">
        <f t="shared" si="0"/>
        <v>3298.5780385280977</v>
      </c>
      <c r="J12">
        <f t="shared" si="1"/>
        <v>0</v>
      </c>
    </row>
    <row r="13" spans="1:10">
      <c r="B13" s="6" t="s">
        <v>26</v>
      </c>
      <c r="C13" s="7">
        <v>41312</v>
      </c>
      <c r="D13" s="14">
        <v>0.18611111111111112</v>
      </c>
      <c r="E13" s="15">
        <f>3.02*10^8</f>
        <v>302000000</v>
      </c>
      <c r="F13" s="16">
        <v>3.3869999999999999E-4</v>
      </c>
      <c r="G13" s="17">
        <f t="shared" si="0"/>
        <v>3570.5038266504862</v>
      </c>
      <c r="J13">
        <f t="shared" si="1"/>
        <v>0</v>
      </c>
    </row>
    <row r="14" spans="1:10">
      <c r="B14" s="6" t="s">
        <v>27</v>
      </c>
      <c r="C14" s="7">
        <v>41312</v>
      </c>
      <c r="D14" s="14">
        <v>0.18611111111111112</v>
      </c>
      <c r="E14" s="15">
        <f>3.02*10^8</f>
        <v>302000000</v>
      </c>
      <c r="F14" s="16">
        <v>3.3869999999999999E-4</v>
      </c>
      <c r="G14" s="17">
        <f t="shared" si="0"/>
        <v>3570.5038266504862</v>
      </c>
      <c r="J14">
        <f t="shared" si="1"/>
        <v>0</v>
      </c>
    </row>
    <row r="15" spans="1:10">
      <c r="B15" s="6" t="s">
        <v>28</v>
      </c>
      <c r="C15" s="7">
        <v>41322</v>
      </c>
      <c r="D15" s="14">
        <v>0.91111111111111109</v>
      </c>
      <c r="E15" s="15">
        <f>3.29*10^8</f>
        <v>329000000</v>
      </c>
      <c r="F15" s="16">
        <v>3.3869999999999999E-4</v>
      </c>
      <c r="G15" s="17">
        <f t="shared" si="0"/>
        <v>3889.7210561854631</v>
      </c>
      <c r="J15">
        <f t="shared" si="1"/>
        <v>0</v>
      </c>
    </row>
    <row r="16" spans="1:10">
      <c r="B16" s="6" t="s">
        <v>29</v>
      </c>
      <c r="C16" s="7">
        <v>41322</v>
      </c>
      <c r="D16" s="14">
        <v>0.91111111111111109</v>
      </c>
      <c r="E16" s="15">
        <f>3.29*10^8</f>
        <v>329000000</v>
      </c>
      <c r="F16" s="16">
        <v>3.3869999999999999E-4</v>
      </c>
      <c r="G16" s="17">
        <f t="shared" si="0"/>
        <v>3889.7210561854631</v>
      </c>
      <c r="J16">
        <f t="shared" si="1"/>
        <v>0</v>
      </c>
    </row>
    <row r="17" spans="2:10">
      <c r="B17" s="6" t="s">
        <v>31</v>
      </c>
      <c r="C17" s="7">
        <v>41118</v>
      </c>
      <c r="D17" s="14">
        <v>0.40277777777777773</v>
      </c>
      <c r="E17" s="15">
        <f>1.3413503969*10^8</f>
        <v>134135039.69</v>
      </c>
      <c r="F17" s="16">
        <v>3.3869999999999999E-4</v>
      </c>
      <c r="G17" s="17">
        <f>(2*TAN(F17*(PI()/180))*E17)</f>
        <v>1585.859842718741</v>
      </c>
      <c r="J17">
        <f>I17*G17</f>
        <v>0</v>
      </c>
    </row>
    <row r="18" spans="2:10">
      <c r="B18" s="6" t="s">
        <v>30</v>
      </c>
      <c r="C18" s="7">
        <v>41118</v>
      </c>
      <c r="D18" s="14">
        <v>0.40277777777777773</v>
      </c>
      <c r="E18" s="15">
        <f>1.3413503969*10^8</f>
        <v>134135039.69</v>
      </c>
      <c r="F18" s="16">
        <v>3.3869999999999999E-4</v>
      </c>
      <c r="G18" s="17">
        <f>(2*TAN(F18*(PI()/180))*E18)</f>
        <v>1585.859842718741</v>
      </c>
      <c r="J18">
        <f t="shared" si="1"/>
        <v>0</v>
      </c>
    </row>
    <row r="19" spans="2:10">
      <c r="B19" s="6" t="s">
        <v>32</v>
      </c>
      <c r="C19" s="7">
        <v>41111</v>
      </c>
      <c r="D19" s="14">
        <v>0.74861111111111101</v>
      </c>
      <c r="E19" s="15">
        <f>1.39*10^8</f>
        <v>139000000</v>
      </c>
      <c r="F19" s="16">
        <v>3.3869999999999999E-4</v>
      </c>
      <c r="G19" s="17">
        <f t="shared" si="0"/>
        <v>1643.3775890874754</v>
      </c>
      <c r="J19">
        <f t="shared" si="1"/>
        <v>0</v>
      </c>
    </row>
    <row r="20" spans="2:10">
      <c r="B20" s="6" t="s">
        <v>33</v>
      </c>
      <c r="C20" s="7">
        <v>41111</v>
      </c>
      <c r="D20" s="14">
        <v>0.74861111111111101</v>
      </c>
      <c r="E20" s="15">
        <f>1.39*10^8</f>
        <v>139000000</v>
      </c>
      <c r="F20" s="16">
        <v>3.3869999999999999E-4</v>
      </c>
      <c r="G20" s="17">
        <f t="shared" si="0"/>
        <v>1643.3775890874754</v>
      </c>
      <c r="J20">
        <f t="shared" si="1"/>
        <v>0</v>
      </c>
    </row>
    <row r="21" spans="2:10">
      <c r="B21" s="18" t="s">
        <v>34</v>
      </c>
      <c r="C21" s="19">
        <v>41099</v>
      </c>
      <c r="D21" s="14">
        <v>0.25069444444444444</v>
      </c>
      <c r="E21" s="15">
        <f>1.52*10^8</f>
        <v>152000000</v>
      </c>
      <c r="F21" s="16">
        <v>3.3869999999999999E-4</v>
      </c>
      <c r="G21" s="17">
        <f t="shared" si="0"/>
        <v>1797.0747736783903</v>
      </c>
      <c r="J21">
        <f t="shared" si="1"/>
        <v>0</v>
      </c>
    </row>
    <row r="22" spans="2:10">
      <c r="B22" s="18" t="s">
        <v>35</v>
      </c>
      <c r="C22" s="19">
        <v>41099</v>
      </c>
      <c r="D22" s="14">
        <v>0.25069444444444444</v>
      </c>
      <c r="E22" s="15">
        <f>1.52*10^8</f>
        <v>152000000</v>
      </c>
      <c r="F22" s="16">
        <v>3.3869999999999999E-4</v>
      </c>
      <c r="G22" s="17">
        <f t="shared" si="0"/>
        <v>1797.0747736783903</v>
      </c>
      <c r="J22">
        <f t="shared" si="1"/>
        <v>0</v>
      </c>
    </row>
    <row r="23" spans="2:10">
      <c r="B23" s="18" t="s">
        <v>36</v>
      </c>
      <c r="C23" s="19">
        <v>41087</v>
      </c>
      <c r="D23" s="14">
        <v>0.25138888888888888</v>
      </c>
      <c r="E23" s="15">
        <f>1.67*10^8</f>
        <v>167000000</v>
      </c>
      <c r="F23" s="16">
        <v>3.3869999999999999E-4</v>
      </c>
      <c r="G23" s="17">
        <f t="shared" si="0"/>
        <v>1974.4176789755998</v>
      </c>
      <c r="J23">
        <f t="shared" si="1"/>
        <v>0</v>
      </c>
    </row>
    <row r="24" spans="2:10">
      <c r="B24" s="18" t="s">
        <v>37</v>
      </c>
      <c r="C24" s="19">
        <v>41087</v>
      </c>
      <c r="D24" s="14">
        <v>0.25138888888888888</v>
      </c>
      <c r="E24" s="15">
        <f>1.67*10^8</f>
        <v>167000000</v>
      </c>
      <c r="F24" s="16">
        <v>3.3869999999999999E-4</v>
      </c>
      <c r="G24" s="17">
        <f t="shared" si="0"/>
        <v>1974.4176789755998</v>
      </c>
      <c r="J24">
        <f t="shared" si="1"/>
        <v>0</v>
      </c>
    </row>
    <row r="25" spans="2:10">
      <c r="B25" s="6" t="s">
        <v>38</v>
      </c>
      <c r="C25" s="7">
        <v>41078</v>
      </c>
      <c r="D25" s="14">
        <v>0.29791666666666666</v>
      </c>
      <c r="E25" s="15">
        <f>1.79*10^8</f>
        <v>179000000</v>
      </c>
      <c r="F25" s="16">
        <v>3.3869999999999999E-4</v>
      </c>
      <c r="G25" s="17">
        <f t="shared" si="0"/>
        <v>2116.2920032133675</v>
      </c>
      <c r="J25">
        <f t="shared" si="1"/>
        <v>0</v>
      </c>
    </row>
    <row r="26" spans="2:10">
      <c r="B26" s="6" t="s">
        <v>39</v>
      </c>
      <c r="C26" s="7">
        <v>41078</v>
      </c>
      <c r="D26" s="14">
        <v>0.29791666666666666</v>
      </c>
      <c r="E26" s="15">
        <f>1.79*10^8</f>
        <v>179000000</v>
      </c>
      <c r="F26" s="16">
        <v>3.3869999999999999E-4</v>
      </c>
      <c r="G26" s="17">
        <f t="shared" si="0"/>
        <v>2116.2920032133675</v>
      </c>
      <c r="J26">
        <f t="shared" si="1"/>
        <v>0</v>
      </c>
    </row>
    <row r="27" spans="2:10">
      <c r="B27" s="18" t="s">
        <v>40</v>
      </c>
      <c r="C27" s="19">
        <v>41069</v>
      </c>
      <c r="D27" s="14">
        <v>0.43541666666666662</v>
      </c>
      <c r="E27" s="15">
        <f>1.91*10^8</f>
        <v>191000000</v>
      </c>
      <c r="F27" s="16">
        <v>3.3869999999999999E-4</v>
      </c>
      <c r="G27" s="17">
        <f t="shared" si="0"/>
        <v>2258.1663274511352</v>
      </c>
      <c r="J27">
        <f t="shared" si="1"/>
        <v>0</v>
      </c>
    </row>
    <row r="28" spans="2:10">
      <c r="B28" s="18" t="s">
        <v>46</v>
      </c>
      <c r="C28" s="19">
        <v>41069</v>
      </c>
      <c r="D28" s="14">
        <v>0.43541666666666662</v>
      </c>
      <c r="E28" s="15">
        <f>1.91*10^8</f>
        <v>191000000</v>
      </c>
      <c r="F28" s="16">
        <v>3.3869999999999999E-4</v>
      </c>
      <c r="G28" s="17">
        <f t="shared" si="0"/>
        <v>2258.1663274511352</v>
      </c>
      <c r="J28">
        <f t="shared" si="1"/>
        <v>0</v>
      </c>
    </row>
    <row r="29" spans="2:10">
      <c r="B29" s="6" t="s">
        <v>41</v>
      </c>
      <c r="C29" s="7">
        <v>41056</v>
      </c>
      <c r="D29" s="14">
        <v>0.2902777777777778</v>
      </c>
      <c r="E29" s="15">
        <f>2.12*10^8</f>
        <v>212000000</v>
      </c>
      <c r="F29" s="16">
        <v>3.3869999999999999E-4</v>
      </c>
      <c r="G29" s="17">
        <f t="shared" si="0"/>
        <v>2506.4463948672287</v>
      </c>
      <c r="J29">
        <f t="shared" si="1"/>
        <v>0</v>
      </c>
    </row>
    <row r="30" spans="2:10">
      <c r="B30" s="6" t="s">
        <v>42</v>
      </c>
      <c r="C30" s="7">
        <v>41056</v>
      </c>
      <c r="D30" s="14">
        <v>0.2902777777777778</v>
      </c>
      <c r="E30" s="15">
        <f>2.12*10^8</f>
        <v>212000000</v>
      </c>
      <c r="F30" s="16">
        <v>3.3869999999999999E-4</v>
      </c>
      <c r="G30" s="17">
        <f t="shared" si="0"/>
        <v>2506.4463948672287</v>
      </c>
      <c r="J30">
        <f t="shared" si="1"/>
        <v>0</v>
      </c>
    </row>
    <row r="31" spans="2:10">
      <c r="B31" s="6" t="s">
        <v>43</v>
      </c>
      <c r="C31" s="7">
        <v>41049</v>
      </c>
      <c r="D31" s="2">
        <v>0.51180555555555551</v>
      </c>
      <c r="E31" s="3">
        <f>2.23*10^8</f>
        <v>223000000</v>
      </c>
      <c r="F31" s="4">
        <v>3.3869999999999999E-4</v>
      </c>
      <c r="G31" s="5">
        <f t="shared" si="0"/>
        <v>2636.497858751849</v>
      </c>
      <c r="I31">
        <v>6</v>
      </c>
      <c r="J31">
        <f t="shared" si="1"/>
        <v>15818.987152511094</v>
      </c>
    </row>
    <row r="32" spans="2:10">
      <c r="B32" s="6" t="s">
        <v>44</v>
      </c>
      <c r="C32" s="7">
        <v>41049</v>
      </c>
      <c r="D32" s="8">
        <v>0.51180555555555551</v>
      </c>
      <c r="E32" s="9">
        <f>2.23*10^8</f>
        <v>223000000</v>
      </c>
      <c r="F32" s="10">
        <v>3.3869999999999999E-4</v>
      </c>
      <c r="G32" s="11">
        <f t="shared" si="0"/>
        <v>2636.497858751849</v>
      </c>
      <c r="H32" s="6"/>
      <c r="I32" s="6">
        <v>6</v>
      </c>
      <c r="J32" s="6">
        <f>I32*G32</f>
        <v>15818.987152511094</v>
      </c>
    </row>
    <row r="33" spans="1:10">
      <c r="B33" s="18" t="s">
        <v>45</v>
      </c>
      <c r="C33" s="19">
        <v>40721</v>
      </c>
      <c r="D33" s="14">
        <v>0.77430555555555547</v>
      </c>
      <c r="E33" s="15">
        <f>4.827*10^8</f>
        <v>482700000</v>
      </c>
      <c r="F33" s="16">
        <v>3.3869999999999999E-4</v>
      </c>
      <c r="G33" s="17">
        <f t="shared" si="0"/>
        <v>5706.8946924642041</v>
      </c>
      <c r="J33">
        <f t="shared" si="1"/>
        <v>0</v>
      </c>
    </row>
    <row r="34" spans="1:10">
      <c r="B34" s="18" t="s">
        <v>0</v>
      </c>
      <c r="C34" s="19">
        <v>40721</v>
      </c>
      <c r="D34" s="14">
        <v>0.77430555555555547</v>
      </c>
      <c r="E34" s="15">
        <f>4.827*10^8</f>
        <v>482700000</v>
      </c>
      <c r="F34" s="16">
        <v>3.3869999999999999E-4</v>
      </c>
      <c r="G34" s="17">
        <f t="shared" si="0"/>
        <v>5706.8946924642041</v>
      </c>
      <c r="J34">
        <f t="shared" si="1"/>
        <v>0</v>
      </c>
    </row>
    <row r="35" spans="1:10">
      <c r="B35" s="18" t="s">
        <v>1</v>
      </c>
      <c r="C35" s="19">
        <v>40695</v>
      </c>
      <c r="D35" s="14">
        <v>0.67083333333333339</v>
      </c>
      <c r="E35" s="15">
        <f>4.43*10^8</f>
        <v>443000000</v>
      </c>
      <c r="F35" s="16">
        <v>3.3869999999999999E-4</v>
      </c>
      <c r="G35" s="17">
        <f t="shared" si="0"/>
        <v>5237.527136444256</v>
      </c>
      <c r="J35">
        <f t="shared" si="1"/>
        <v>0</v>
      </c>
    </row>
    <row r="36" spans="1:10">
      <c r="B36" s="18" t="s">
        <v>2</v>
      </c>
      <c r="C36" s="19">
        <v>40695</v>
      </c>
      <c r="D36" s="14">
        <v>0.67083333333333339</v>
      </c>
      <c r="E36" s="15">
        <f>4.43*10^8</f>
        <v>443000000</v>
      </c>
      <c r="F36" s="16">
        <v>3.3869999999999999E-4</v>
      </c>
      <c r="G36" s="17">
        <f t="shared" si="0"/>
        <v>5237.527136444256</v>
      </c>
      <c r="J36">
        <f t="shared" si="1"/>
        <v>0</v>
      </c>
    </row>
    <row r="37" spans="1:10">
      <c r="B37" s="6" t="s">
        <v>3</v>
      </c>
      <c r="C37" s="7">
        <v>40581</v>
      </c>
      <c r="D37" s="14">
        <v>0.26041666666666669</v>
      </c>
      <c r="E37" s="15">
        <f>5.13*10^8</f>
        <v>513000000</v>
      </c>
      <c r="F37" s="16">
        <v>3.3869999999999999E-4</v>
      </c>
      <c r="G37" s="17">
        <f t="shared" si="0"/>
        <v>6065.1273611645674</v>
      </c>
      <c r="J37">
        <f t="shared" si="1"/>
        <v>0</v>
      </c>
    </row>
    <row r="38" spans="1:10">
      <c r="B38" s="6" t="s">
        <v>4</v>
      </c>
      <c r="C38" s="7">
        <v>40581</v>
      </c>
      <c r="D38" s="14">
        <v>0.26041666666666669</v>
      </c>
      <c r="E38" s="15">
        <f>5.13*10^8</f>
        <v>513000000</v>
      </c>
      <c r="F38" s="16">
        <v>3.3869999999999999E-4</v>
      </c>
      <c r="G38" s="17">
        <f t="shared" si="0"/>
        <v>6065.1273611645674</v>
      </c>
      <c r="J38">
        <f t="shared" si="1"/>
        <v>0</v>
      </c>
    </row>
    <row r="39" spans="1:10">
      <c r="C39" s="1" t="s">
        <v>50</v>
      </c>
      <c r="D39" t="s">
        <v>56</v>
      </c>
      <c r="E39" t="s">
        <v>51</v>
      </c>
      <c r="F39" t="s">
        <v>52</v>
      </c>
      <c r="G39" s="5" t="s">
        <v>53</v>
      </c>
      <c r="I39" t="s">
        <v>55</v>
      </c>
      <c r="J39" t="s">
        <v>54</v>
      </c>
    </row>
    <row r="40" spans="1:10">
      <c r="A40" t="s">
        <v>49</v>
      </c>
      <c r="C40" s="13">
        <v>40895</v>
      </c>
      <c r="D40" s="2" t="s">
        <v>57</v>
      </c>
      <c r="E40" s="12">
        <v>337305683.88999999</v>
      </c>
      <c r="F40" s="4">
        <v>0.12</v>
      </c>
      <c r="G40" s="5">
        <f t="shared" si="0"/>
        <v>1412904.810595816</v>
      </c>
    </row>
    <row r="41" spans="1:10">
      <c r="C41" s="13">
        <v>40950</v>
      </c>
      <c r="D41" s="2" t="s">
        <v>58</v>
      </c>
      <c r="E41" s="12">
        <v>204371006.22999999</v>
      </c>
      <c r="F41" s="4">
        <v>0.12</v>
      </c>
      <c r="G41" s="5">
        <f>(2*TAN(F41*(PI()/180))*E41)</f>
        <v>856068.52075117128</v>
      </c>
    </row>
    <row r="42" spans="1:10">
      <c r="C42" s="13">
        <v>40950</v>
      </c>
      <c r="D42" s="2" t="s">
        <v>59</v>
      </c>
      <c r="E42" s="12">
        <v>204371006.22999999</v>
      </c>
      <c r="F42" s="4">
        <v>0.12</v>
      </c>
      <c r="G42" s="5">
        <f t="shared" si="0"/>
        <v>856068.52075117128</v>
      </c>
    </row>
    <row r="43" spans="1:10">
      <c r="C43" s="13">
        <v>40950</v>
      </c>
      <c r="D43" s="2" t="s">
        <v>60</v>
      </c>
      <c r="E43" s="12">
        <v>204371006.22999999</v>
      </c>
      <c r="F43" s="4">
        <v>0.12</v>
      </c>
      <c r="G43" s="5">
        <f t="shared" si="0"/>
        <v>856068.52075117128</v>
      </c>
    </row>
    <row r="44" spans="1:10">
      <c r="C44" s="13">
        <v>40950</v>
      </c>
      <c r="D44" s="2" t="s">
        <v>61</v>
      </c>
      <c r="E44" s="12">
        <v>204371006.22999999</v>
      </c>
      <c r="F44" s="4">
        <v>0.12</v>
      </c>
      <c r="G44" s="5">
        <f t="shared" si="0"/>
        <v>856068.52075117128</v>
      </c>
    </row>
    <row r="45" spans="1:10">
      <c r="C45" s="13">
        <v>41054</v>
      </c>
      <c r="D45" s="2" t="s">
        <v>61</v>
      </c>
      <c r="E45" s="12">
        <v>161568664.81</v>
      </c>
      <c r="F45" s="4">
        <v>0.12</v>
      </c>
      <c r="G45" s="5">
        <f>(2*TAN(F45*(PI()/180))*E45)</f>
        <v>676778.23011733638</v>
      </c>
    </row>
    <row r="46" spans="1:10">
      <c r="C46" s="13">
        <v>41054</v>
      </c>
      <c r="D46" s="2" t="s">
        <v>62</v>
      </c>
      <c r="E46" s="12">
        <v>161568664.81</v>
      </c>
      <c r="F46" s="4">
        <v>0.12</v>
      </c>
      <c r="G46" s="5">
        <f>(2*TAN(F46*(PI()/180))*E46)</f>
        <v>676778.23011733638</v>
      </c>
    </row>
    <row r="47" spans="1:10">
      <c r="C47" s="13">
        <v>41055</v>
      </c>
      <c r="D47" s="2" t="s">
        <v>63</v>
      </c>
      <c r="E47" s="12">
        <v>162139747.00999999</v>
      </c>
      <c r="F47" s="4">
        <v>0.12</v>
      </c>
      <c r="G47" s="5">
        <f>(2*TAN(F47*(PI()/180))*E47)</f>
        <v>679170.37714053551</v>
      </c>
    </row>
    <row r="48" spans="1:10">
      <c r="C48" s="1"/>
      <c r="D48" s="2" t="s">
        <v>62</v>
      </c>
      <c r="E48" s="12">
        <v>162139747.00999999</v>
      </c>
      <c r="F48" s="4">
        <v>0.12</v>
      </c>
      <c r="G48" s="5">
        <f t="shared" ref="G48:G53" si="2">(2*TAN(F48*(PI()/180))*E48)</f>
        <v>679170.37714053551</v>
      </c>
    </row>
    <row r="49" spans="3:12">
      <c r="C49" s="1"/>
      <c r="D49" s="2" t="s">
        <v>58</v>
      </c>
      <c r="E49" s="12">
        <v>162139747.00999999</v>
      </c>
      <c r="F49" s="4">
        <v>0.12</v>
      </c>
      <c r="G49" s="5">
        <f t="shared" si="2"/>
        <v>679170.37714053551</v>
      </c>
    </row>
    <row r="50" spans="3:12">
      <c r="C50" s="1"/>
      <c r="D50" s="2" t="s">
        <v>64</v>
      </c>
      <c r="E50" s="12">
        <v>162139747.00999999</v>
      </c>
      <c r="F50" s="4">
        <v>0.12</v>
      </c>
      <c r="G50" s="5">
        <f t="shared" si="2"/>
        <v>679170.37714053551</v>
      </c>
    </row>
    <row r="51" spans="3:12">
      <c r="C51" s="1"/>
      <c r="D51" s="2" t="s">
        <v>65</v>
      </c>
      <c r="E51" s="12">
        <v>162139747.00999999</v>
      </c>
      <c r="F51" s="4">
        <v>0.12</v>
      </c>
      <c r="G51" s="5">
        <f t="shared" si="2"/>
        <v>679170.37714053551</v>
      </c>
    </row>
    <row r="52" spans="3:12">
      <c r="C52" s="1"/>
      <c r="D52" s="2" t="s">
        <v>66</v>
      </c>
      <c r="E52" s="12">
        <v>162139747.00999999</v>
      </c>
      <c r="F52" s="4">
        <v>0.12</v>
      </c>
      <c r="G52" s="5">
        <f t="shared" si="2"/>
        <v>679170.37714053551</v>
      </c>
    </row>
    <row r="53" spans="3:12">
      <c r="C53" s="1"/>
      <c r="D53" s="2" t="s">
        <v>67</v>
      </c>
      <c r="E53" s="12">
        <v>162139747.00999999</v>
      </c>
      <c r="F53" s="4">
        <v>0.12</v>
      </c>
      <c r="G53" s="5">
        <f t="shared" si="2"/>
        <v>679170.37714053551</v>
      </c>
    </row>
    <row r="54" spans="3:12">
      <c r="C54" s="13">
        <v>41056</v>
      </c>
      <c r="D54" s="2" t="s">
        <v>58</v>
      </c>
      <c r="E54" s="12">
        <v>162716071.91</v>
      </c>
      <c r="F54" s="4">
        <v>0.12</v>
      </c>
      <c r="G54" s="5">
        <f>(2*TAN(F54*(PI()/180))*E54)</f>
        <v>681584.48476625141</v>
      </c>
      <c r="K54">
        <v>19</v>
      </c>
      <c r="L54">
        <f>K54*G54</f>
        <v>12950105.210558776</v>
      </c>
    </row>
    <row r="55" spans="3:12">
      <c r="C55" s="1"/>
      <c r="D55" s="2" t="s">
        <v>68</v>
      </c>
      <c r="E55" s="12">
        <v>162716071.91</v>
      </c>
      <c r="F55" s="4">
        <v>0.12</v>
      </c>
      <c r="G55" s="5">
        <f t="shared" ref="G55:G57" si="3">(2*TAN(F55*(PI()/180))*E55)</f>
        <v>681584.48476625141</v>
      </c>
    </row>
    <row r="56" spans="3:12">
      <c r="C56" s="1"/>
      <c r="D56" s="2" t="s">
        <v>60</v>
      </c>
      <c r="E56" s="12">
        <v>162716071.91</v>
      </c>
      <c r="F56" s="4">
        <v>0.12</v>
      </c>
      <c r="G56" s="5">
        <f t="shared" si="3"/>
        <v>681584.48476625141</v>
      </c>
    </row>
    <row r="57" spans="3:12">
      <c r="C57" s="1"/>
      <c r="D57" s="2" t="s">
        <v>61</v>
      </c>
      <c r="E57" s="12">
        <v>162716071.91</v>
      </c>
      <c r="F57" s="4">
        <v>0.12</v>
      </c>
      <c r="G57" s="5">
        <f t="shared" si="3"/>
        <v>681584.48476625141</v>
      </c>
    </row>
    <row r="58" spans="3:12">
      <c r="C58" s="13">
        <v>41545</v>
      </c>
      <c r="D58" s="2" t="s">
        <v>61</v>
      </c>
      <c r="E58" s="12">
        <v>382966039.05000001</v>
      </c>
      <c r="F58" s="4">
        <v>0.12</v>
      </c>
      <c r="G58" s="5">
        <f>(2*TAN(F58*(PI()/180))*E58)</f>
        <v>1604166.7386934059</v>
      </c>
    </row>
    <row r="59" spans="3:12">
      <c r="C59" s="13">
        <v>41570</v>
      </c>
      <c r="D59" s="2" t="s">
        <v>61</v>
      </c>
      <c r="E59" s="12">
        <v>395460771.83999997</v>
      </c>
      <c r="F59" s="4">
        <v>0.12</v>
      </c>
      <c r="G59" s="5">
        <f>(2*TAN(F59*(PI()/180))*E59)</f>
        <v>1656504.6295421629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Maryland Astronomy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Comet Group</dc:creator>
  <cp:lastModifiedBy>Comet Group</cp:lastModifiedBy>
  <dcterms:created xsi:type="dcterms:W3CDTF">2018-04-12T21:47:24Z</dcterms:created>
  <dcterms:modified xsi:type="dcterms:W3CDTF">2018-05-15T01:49:26Z</dcterms:modified>
</cp:coreProperties>
</file>