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2" i="1"/>
  <c r="D12" i="1"/>
  <c r="D13" i="1"/>
  <c r="D16" i="1"/>
  <c r="D15" i="1"/>
  <c r="C2" i="1"/>
  <c r="C12" i="1"/>
  <c r="C11" i="1"/>
  <c r="C13" i="1"/>
  <c r="C16" i="1"/>
  <c r="C7" i="1"/>
  <c r="C8" i="1"/>
  <c r="C9" i="1"/>
  <c r="C14" i="1"/>
  <c r="D11" i="1"/>
  <c r="F10" i="1"/>
  <c r="D7" i="1"/>
  <c r="D8" i="1"/>
  <c r="D9" i="1"/>
  <c r="F9" i="1"/>
  <c r="F8" i="1"/>
  <c r="F3" i="1"/>
  <c r="F5" i="1"/>
  <c r="F4" i="1"/>
  <c r="D14" i="1"/>
</calcChain>
</file>

<file path=xl/sharedStrings.xml><?xml version="1.0" encoding="utf-8"?>
<sst xmlns="http://schemas.openxmlformats.org/spreadsheetml/2006/main" count="25" uniqueCount="22">
  <si>
    <t>Total Size of disk in Bytes:</t>
  </si>
  <si>
    <t>Volume1</t>
  </si>
  <si>
    <t>Volume2</t>
  </si>
  <si>
    <t>Block number of first HFSJ string:</t>
  </si>
  <si>
    <t>Block number of second HFSJ string:</t>
  </si>
  <si>
    <t>First block of volume 1:</t>
  </si>
  <si>
    <t>Last Block of volume 1:</t>
  </si>
  <si>
    <t>First block of volume 2:</t>
  </si>
  <si>
    <t>Last Block of volume 2:</t>
  </si>
  <si>
    <t>Resulting commands:</t>
  </si>
  <si>
    <t>EFI:</t>
  </si>
  <si>
    <t>for  512b sized disks</t>
  </si>
  <si>
    <t>for 4096b sized disks</t>
  </si>
  <si>
    <t>Disk number:</t>
  </si>
  <si>
    <t>Check (if the sum is 0 all should be fine)</t>
  </si>
  <si>
    <t>Please fill in all necessary data in the light green fields</t>
  </si>
  <si>
    <t>Nr. of blocks (block size 512b)</t>
  </si>
  <si>
    <t>Nr. of blocks (block size 4096 b)</t>
  </si>
  <si>
    <t>Size of volume1 in blocks</t>
  </si>
  <si>
    <t>Size of volume2 in blocks:</t>
  </si>
  <si>
    <t>Check size of future volume1 (in GB)</t>
  </si>
  <si>
    <t>Check size of future volume2 (in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</si>
</sst>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0" xfId="0" applyFill="1"/>
    <xf numFmtId="1" fontId="0" fillId="6" borderId="0" xfId="0" applyNumberFormat="1" applyFont="1" applyFill="1"/>
    <xf numFmtId="0" fontId="0" fillId="7" borderId="0" xfId="0" applyFill="1"/>
    <xf numFmtId="0" fontId="0" fillId="5" borderId="0" xfId="0" applyFill="1" applyAlignment="1">
      <alignment horizontal="right"/>
    </xf>
    <xf numFmtId="0" fontId="0" fillId="8" borderId="0" xfId="0" applyFill="1"/>
    <xf numFmtId="1" fontId="0" fillId="4" borderId="0" xfId="0" applyNumberFormat="1" applyFont="1" applyFill="1"/>
    <xf numFmtId="1" fontId="0" fillId="5" borderId="0" xfId="0" applyNumberFormat="1" applyFont="1" applyFill="1"/>
    <xf numFmtId="1" fontId="4" fillId="6" borderId="0" xfId="0" applyNumberFormat="1" applyFont="1" applyFill="1"/>
    <xf numFmtId="1" fontId="0" fillId="5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" fontId="0" fillId="7" borderId="0" xfId="0" applyNumberFormat="1" applyFill="1"/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</cellXfs>
  <cellStyles count="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29" sqref="C29"/>
    </sheetView>
  </sheetViews>
  <sheetFormatPr baseColWidth="10" defaultRowHeight="15" x14ac:dyDescent="0"/>
  <cols>
    <col min="1" max="1" width="25.5" customWidth="1"/>
    <col min="2" max="2" width="32.5" customWidth="1"/>
    <col min="3" max="3" width="26.83203125" customWidth="1"/>
    <col min="4" max="4" width="27.1640625" customWidth="1"/>
    <col min="5" max="5" width="25.5" customWidth="1"/>
    <col min="6" max="6" width="86.5" customWidth="1"/>
  </cols>
  <sheetData>
    <row r="1" spans="1:6">
      <c r="A1" s="1"/>
      <c r="B1" s="2"/>
      <c r="C1" s="2" t="s">
        <v>16</v>
      </c>
      <c r="D1" s="2" t="s">
        <v>17</v>
      </c>
      <c r="E1" s="7" t="s">
        <v>9</v>
      </c>
      <c r="F1" s="4"/>
    </row>
    <row r="2" spans="1:6">
      <c r="A2" s="3" t="s">
        <v>0</v>
      </c>
      <c r="B2" s="5"/>
      <c r="C2" s="9">
        <f>B2/512</f>
        <v>0</v>
      </c>
      <c r="D2" s="9">
        <f>B2/4096</f>
        <v>0</v>
      </c>
      <c r="E2" s="7" t="s">
        <v>11</v>
      </c>
      <c r="F2" s="4"/>
    </row>
    <row r="3" spans="1:6">
      <c r="A3" s="1" t="s">
        <v>13</v>
      </c>
      <c r="B3" s="5"/>
      <c r="C3" s="10"/>
      <c r="D3" s="10"/>
      <c r="E3" s="7" t="s">
        <v>10</v>
      </c>
      <c r="F3" s="8" t="str">
        <f>"gpt add -b 40 -i 1 -s 409600 -t C12A7328-F81F-11D2-BA4B-00A0C93EC93B disk"&amp;(B3)&amp;""</f>
        <v>gpt add -b 40 -i 1 -s 409600 -t C12A7328-F81F-11D2-BA4B-00A0C93EC93B disk</v>
      </c>
    </row>
    <row r="4" spans="1:6">
      <c r="A4" s="1"/>
      <c r="B4" s="1" t="s">
        <v>3</v>
      </c>
      <c r="C4" s="5"/>
      <c r="D4" s="5"/>
      <c r="E4" s="7" t="s">
        <v>1</v>
      </c>
      <c r="F4" s="8" t="str">
        <f>"gpt add -b "&amp;(C7)&amp;" -i 2 -s  "&amp;(C9)&amp;" -t 48465300-0000-11AA-AA11-00306543ECAC disk"&amp;(B3)&amp;""</f>
        <v>gpt add -b -2 -i 2 -s  -262144 -t 48465300-0000-11AA-AA11-00306543ECAC disk</v>
      </c>
    </row>
    <row r="5" spans="1:6">
      <c r="A5" s="1"/>
      <c r="B5" s="1" t="s">
        <v>4</v>
      </c>
      <c r="C5" s="11"/>
      <c r="D5" s="5"/>
      <c r="E5" s="7" t="s">
        <v>2</v>
      </c>
      <c r="F5" s="8" t="str">
        <f>"gpt add -b "&amp;(C11)&amp;" -i 3 -s  "&amp;(C13)&amp;" -t 48465300-0000-11AA-AA11-00306543ECAC disk"&amp;(B3)&amp;""</f>
        <v>gpt add -b -2 -i 3 -s  -262182 -t 48465300-0000-11AA-AA11-00306543ECAC disk</v>
      </c>
    </row>
    <row r="6" spans="1:6">
      <c r="A6" s="4"/>
      <c r="B6" s="4"/>
      <c r="C6" s="12"/>
      <c r="D6" s="12"/>
      <c r="E6" s="7"/>
      <c r="F6" s="4"/>
    </row>
    <row r="7" spans="1:6">
      <c r="A7" s="4"/>
      <c r="B7" s="4" t="s">
        <v>5</v>
      </c>
      <c r="C7" s="13">
        <f>C4-2</f>
        <v>-2</v>
      </c>
      <c r="D7" s="13">
        <f>D4</f>
        <v>0</v>
      </c>
      <c r="E7" s="7" t="s">
        <v>12</v>
      </c>
      <c r="F7" s="4"/>
    </row>
    <row r="8" spans="1:6">
      <c r="A8" s="4"/>
      <c r="B8" s="4" t="s">
        <v>6</v>
      </c>
      <c r="C8" s="14">
        <f>C11-262145</f>
        <v>-262147</v>
      </c>
      <c r="D8" s="14">
        <f>D11-32768-1</f>
        <v>-32769</v>
      </c>
      <c r="E8" s="7" t="s">
        <v>10</v>
      </c>
      <c r="F8" s="8" t="str">
        <f>"gpt add -b 5 -i 1 -s 51200 -t C12A7328-F81F-11D2-BA4B-00A0C93EC93B disk"&amp;(B3)&amp;""</f>
        <v>gpt add -b 5 -i 1 -s 51200 -t C12A7328-F81F-11D2-BA4B-00A0C93EC93B disk</v>
      </c>
    </row>
    <row r="9" spans="1:6">
      <c r="A9" s="4"/>
      <c r="B9" s="4" t="s">
        <v>18</v>
      </c>
      <c r="C9" s="13">
        <f>C8-C7+1</f>
        <v>-262144</v>
      </c>
      <c r="D9" s="13">
        <f>D8-D7+1</f>
        <v>-32768</v>
      </c>
      <c r="E9" s="7" t="s">
        <v>1</v>
      </c>
      <c r="F9" s="8" t="str">
        <f>"gpt add -b "&amp;(D7)&amp;" -i 2 -s  "&amp;(D9)&amp;" -t 48465300-0000-11AA-AA11-00306543ECAC disk"&amp;(B3)&amp;""</f>
        <v>gpt add -b 0 -i 2 -s  -32768 -t 48465300-0000-11AA-AA11-00306543ECAC disk</v>
      </c>
    </row>
    <row r="10" spans="1:6">
      <c r="A10" s="4"/>
      <c r="B10" s="4"/>
      <c r="C10" s="12"/>
      <c r="D10" s="12"/>
      <c r="E10" s="7" t="s">
        <v>2</v>
      </c>
      <c r="F10" s="8" t="str">
        <f>"gpt add -b "&amp;(D11)&amp;" -i 3 -s  "&amp;(D13)&amp;" -t 48465300-0000-11AA-AA11-00306543ECAC disk"&amp;(B3)&amp;""</f>
        <v>gpt add -b 0 -i 3 -s  -32773 -t 48465300-0000-11AA-AA11-00306543ECAC disk</v>
      </c>
    </row>
    <row r="11" spans="1:6">
      <c r="A11" s="4"/>
      <c r="B11" s="4" t="s">
        <v>7</v>
      </c>
      <c r="C11" s="13">
        <f>C5-2</f>
        <v>-2</v>
      </c>
      <c r="D11" s="13">
        <f>D5</f>
        <v>0</v>
      </c>
      <c r="E11" s="7"/>
      <c r="F11" s="4"/>
    </row>
    <row r="12" spans="1:6">
      <c r="A12" s="4"/>
      <c r="B12" s="4" t="s">
        <v>8</v>
      </c>
      <c r="C12" s="14">
        <f>C2-262185</f>
        <v>-262185</v>
      </c>
      <c r="D12" s="14">
        <f>D2-32773-1</f>
        <v>-32774</v>
      </c>
      <c r="E12" s="7"/>
      <c r="F12" s="4"/>
    </row>
    <row r="13" spans="1:6">
      <c r="A13" s="4"/>
      <c r="B13" s="4" t="s">
        <v>19</v>
      </c>
      <c r="C13" s="13">
        <f>C12-C11+1</f>
        <v>-262182</v>
      </c>
      <c r="D13" s="13">
        <f>D12-D11+1</f>
        <v>-32773</v>
      </c>
      <c r="E13" s="7"/>
      <c r="F13" s="4"/>
    </row>
    <row r="14" spans="1:6">
      <c r="A14" s="4"/>
      <c r="B14" s="6" t="s">
        <v>14</v>
      </c>
      <c r="C14" s="15">
        <f>C2-C9-C13-409640-262184-262144</f>
        <v>-409642</v>
      </c>
      <c r="D14" s="15">
        <f>D2-D9-D13-51205-32773-32768</f>
        <v>-51205</v>
      </c>
      <c r="E14" s="7"/>
      <c r="F14" s="4"/>
    </row>
    <row r="15" spans="1:6">
      <c r="A15" s="4"/>
      <c r="B15" s="6" t="s">
        <v>20</v>
      </c>
      <c r="C15" s="15">
        <f>C9*512/1000000000</f>
        <v>-0.13421772800000001</v>
      </c>
      <c r="D15" s="15">
        <f>D9*4096/1000000000</f>
        <v>-0.13421772800000001</v>
      </c>
      <c r="E15" s="4"/>
      <c r="F15" s="4"/>
    </row>
    <row r="16" spans="1:6">
      <c r="A16" s="4"/>
      <c r="B16" s="6" t="s">
        <v>21</v>
      </c>
      <c r="C16" s="15">
        <f>C13*512/1000000000</f>
        <v>-0.13423718400000001</v>
      </c>
      <c r="D16" s="15">
        <f>D13*4096/1000000000</f>
        <v>-0.134238208</v>
      </c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16" t="s">
        <v>15</v>
      </c>
      <c r="C18" s="17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2015-08-28T23:31:19Z</dcterms:created>
  <dcterms:modified xsi:type="dcterms:W3CDTF">2015-08-29T02:29:35Z</dcterms:modified>
</cp:coreProperties>
</file>