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45951</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45951</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45951</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45951</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45951</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45951</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45951</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45951</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31523-2022</t>
        </is>
      </c>
      <c r="B10" s="1" t="n">
        <v>44775.22490740741</v>
      </c>
      <c r="C10" s="1" t="n">
        <v>45951</v>
      </c>
      <c r="D10" t="inlineStr">
        <is>
          <t>STOCKHOLMS LÄN</t>
        </is>
      </c>
      <c r="E10" t="inlineStr">
        <is>
          <t>ÖSTERÅKER</t>
        </is>
      </c>
      <c r="G10" t="n">
        <v>9</v>
      </c>
      <c r="H10" t="n">
        <v>0</v>
      </c>
      <c r="I10" t="n">
        <v>0</v>
      </c>
      <c r="J10" t="n">
        <v>2</v>
      </c>
      <c r="K10" t="n">
        <v>0</v>
      </c>
      <c r="L10" t="n">
        <v>0</v>
      </c>
      <c r="M10" t="n">
        <v>0</v>
      </c>
      <c r="N10" t="n">
        <v>0</v>
      </c>
      <c r="O10" t="n">
        <v>2</v>
      </c>
      <c r="P10" t="n">
        <v>0</v>
      </c>
      <c r="Q10" t="n">
        <v>2</v>
      </c>
      <c r="R10" s="2" t="inlineStr">
        <is>
          <t>Garnlav
Tallticka</t>
        </is>
      </c>
      <c r="S10">
        <f>HYPERLINK("https://klasma.github.io/Logging_0117/artfynd/A 31523-2022 artfynd.xlsx", "A 31523-2022")</f>
        <v/>
      </c>
      <c r="T10">
        <f>HYPERLINK("https://klasma.github.io/Logging_0117/kartor/A 31523-2022 karta.png", "A 31523-2022")</f>
        <v/>
      </c>
      <c r="V10">
        <f>HYPERLINK("https://klasma.github.io/Logging_0117/klagomål/A 31523-2022 FSC-klagomål.docx", "A 31523-2022")</f>
        <v/>
      </c>
      <c r="W10">
        <f>HYPERLINK("https://klasma.github.io/Logging_0117/klagomålsmail/A 31523-2022 FSC-klagomål mail.docx", "A 31523-2022")</f>
        <v/>
      </c>
      <c r="X10">
        <f>HYPERLINK("https://klasma.github.io/Logging_0117/tillsyn/A 31523-2022 tillsynsbegäran.docx", "A 31523-2022")</f>
        <v/>
      </c>
      <c r="Y10">
        <f>HYPERLINK("https://klasma.github.io/Logging_0117/tillsynsmail/A 31523-2022 tillsynsbegäran mail.docx", "A 31523-2022")</f>
        <v/>
      </c>
    </row>
    <row r="11" ht="15" customHeight="1">
      <c r="A11" t="inlineStr">
        <is>
          <t>A 43308-2024</t>
        </is>
      </c>
      <c r="B11" s="1" t="n">
        <v>45568</v>
      </c>
      <c r="C11" s="1" t="n">
        <v>45951</v>
      </c>
      <c r="D11" t="inlineStr">
        <is>
          <t>STOCKHOLMS LÄN</t>
        </is>
      </c>
      <c r="E11" t="inlineStr">
        <is>
          <t>ÖSTERÅKER</t>
        </is>
      </c>
      <c r="F11" t="inlineStr">
        <is>
          <t>Kyrkan</t>
        </is>
      </c>
      <c r="G11" t="n">
        <v>3.2</v>
      </c>
      <c r="H11" t="n">
        <v>0</v>
      </c>
      <c r="I11" t="n">
        <v>1</v>
      </c>
      <c r="J11" t="n">
        <v>1</v>
      </c>
      <c r="K11" t="n">
        <v>0</v>
      </c>
      <c r="L11" t="n">
        <v>0</v>
      </c>
      <c r="M11" t="n">
        <v>0</v>
      </c>
      <c r="N11" t="n">
        <v>0</v>
      </c>
      <c r="O11" t="n">
        <v>1</v>
      </c>
      <c r="P11" t="n">
        <v>0</v>
      </c>
      <c r="Q11" t="n">
        <v>2</v>
      </c>
      <c r="R11" s="2" t="inlineStr">
        <is>
          <t>Tallticka
Dropptaggsvamp</t>
        </is>
      </c>
      <c r="S11">
        <f>HYPERLINK("https://klasma.github.io/Logging_0117/artfynd/A 43308-2024 artfynd.xlsx", "A 43308-2024")</f>
        <v/>
      </c>
      <c r="T11">
        <f>HYPERLINK("https://klasma.github.io/Logging_0117/kartor/A 43308-2024 karta.png", "A 43308-2024")</f>
        <v/>
      </c>
      <c r="V11">
        <f>HYPERLINK("https://klasma.github.io/Logging_0117/klagomål/A 43308-2024 FSC-klagomål.docx", "A 43308-2024")</f>
        <v/>
      </c>
      <c r="W11">
        <f>HYPERLINK("https://klasma.github.io/Logging_0117/klagomålsmail/A 43308-2024 FSC-klagomål mail.docx", "A 43308-2024")</f>
        <v/>
      </c>
      <c r="X11">
        <f>HYPERLINK("https://klasma.github.io/Logging_0117/tillsyn/A 43308-2024 tillsynsbegäran.docx", "A 43308-2024")</f>
        <v/>
      </c>
      <c r="Y11">
        <f>HYPERLINK("https://klasma.github.io/Logging_0117/tillsynsmail/A 43308-2024 tillsynsbegäran mail.docx", "A 43308-2024")</f>
        <v/>
      </c>
    </row>
    <row r="12" ht="15" customHeight="1">
      <c r="A12" t="inlineStr">
        <is>
          <t>A 34721-2025</t>
        </is>
      </c>
      <c r="B12" s="1" t="n">
        <v>45848</v>
      </c>
      <c r="C12" s="1" t="n">
        <v>45951</v>
      </c>
      <c r="D12" t="inlineStr">
        <is>
          <t>STOCKHOLMS LÄN</t>
        </is>
      </c>
      <c r="E12" t="inlineStr">
        <is>
          <t>ÖSTERÅKER</t>
        </is>
      </c>
      <c r="G12" t="n">
        <v>2.6</v>
      </c>
      <c r="H12" t="n">
        <v>0</v>
      </c>
      <c r="I12" t="n">
        <v>2</v>
      </c>
      <c r="J12" t="n">
        <v>0</v>
      </c>
      <c r="K12" t="n">
        <v>0</v>
      </c>
      <c r="L12" t="n">
        <v>0</v>
      </c>
      <c r="M12" t="n">
        <v>0</v>
      </c>
      <c r="N12" t="n">
        <v>0</v>
      </c>
      <c r="O12" t="n">
        <v>0</v>
      </c>
      <c r="P12" t="n">
        <v>0</v>
      </c>
      <c r="Q12" t="n">
        <v>2</v>
      </c>
      <c r="R12" s="2" t="inlineStr">
        <is>
          <t>Skuggblåslav
Västlig hakmossa</t>
        </is>
      </c>
      <c r="S12">
        <f>HYPERLINK("https://klasma.github.io/Logging_0117/artfynd/A 34721-2025 artfynd.xlsx", "A 34721-2025")</f>
        <v/>
      </c>
      <c r="T12">
        <f>HYPERLINK("https://klasma.github.io/Logging_0117/kartor/A 34721-2025 karta.png", "A 34721-2025")</f>
        <v/>
      </c>
      <c r="V12">
        <f>HYPERLINK("https://klasma.github.io/Logging_0117/klagomål/A 34721-2025 FSC-klagomål.docx", "A 34721-2025")</f>
        <v/>
      </c>
      <c r="W12">
        <f>HYPERLINK("https://klasma.github.io/Logging_0117/klagomålsmail/A 34721-2025 FSC-klagomål mail.docx", "A 34721-2025")</f>
        <v/>
      </c>
      <c r="X12">
        <f>HYPERLINK("https://klasma.github.io/Logging_0117/tillsyn/A 34721-2025 tillsynsbegäran.docx", "A 34721-2025")</f>
        <v/>
      </c>
      <c r="Y12">
        <f>HYPERLINK("https://klasma.github.io/Logging_0117/tillsynsmail/A 34721-2025 tillsynsbegäran mail.docx", "A 34721-2025")</f>
        <v/>
      </c>
    </row>
    <row r="13" ht="15" customHeight="1">
      <c r="A13" t="inlineStr">
        <is>
          <t>A 54703-2024</t>
        </is>
      </c>
      <c r="B13" s="1" t="n">
        <v>45618</v>
      </c>
      <c r="C13" s="1" t="n">
        <v>45951</v>
      </c>
      <c r="D13" t="inlineStr">
        <is>
          <t>STOCKHOLMS LÄN</t>
        </is>
      </c>
      <c r="E13" t="inlineStr">
        <is>
          <t>ÖSTERÅKER</t>
        </is>
      </c>
      <c r="G13" t="n">
        <v>7.7</v>
      </c>
      <c r="H13" t="n">
        <v>1</v>
      </c>
      <c r="I13" t="n">
        <v>0</v>
      </c>
      <c r="J13" t="n">
        <v>2</v>
      </c>
      <c r="K13" t="n">
        <v>0</v>
      </c>
      <c r="L13" t="n">
        <v>0</v>
      </c>
      <c r="M13" t="n">
        <v>0</v>
      </c>
      <c r="N13" t="n">
        <v>0</v>
      </c>
      <c r="O13" t="n">
        <v>2</v>
      </c>
      <c r="P13" t="n">
        <v>0</v>
      </c>
      <c r="Q13" t="n">
        <v>2</v>
      </c>
      <c r="R13" s="2" t="inlineStr">
        <is>
          <t>Spillkråka
Tallticka</t>
        </is>
      </c>
      <c r="S13">
        <f>HYPERLINK("https://klasma.github.io/Logging_0117/artfynd/A 54703-2024 artfynd.xlsx", "A 54703-2024")</f>
        <v/>
      </c>
      <c r="T13">
        <f>HYPERLINK("https://klasma.github.io/Logging_0117/kartor/A 54703-2024 karta.png", "A 54703-2024")</f>
        <v/>
      </c>
      <c r="V13">
        <f>HYPERLINK("https://klasma.github.io/Logging_0117/klagomål/A 54703-2024 FSC-klagomål.docx", "A 54703-2024")</f>
        <v/>
      </c>
      <c r="W13">
        <f>HYPERLINK("https://klasma.github.io/Logging_0117/klagomålsmail/A 54703-2024 FSC-klagomål mail.docx", "A 54703-2024")</f>
        <v/>
      </c>
      <c r="X13">
        <f>HYPERLINK("https://klasma.github.io/Logging_0117/tillsyn/A 54703-2024 tillsynsbegäran.docx", "A 54703-2024")</f>
        <v/>
      </c>
      <c r="Y13">
        <f>HYPERLINK("https://klasma.github.io/Logging_0117/tillsynsmail/A 54703-2024 tillsynsbegäran mail.docx", "A 54703-2024")</f>
        <v/>
      </c>
      <c r="Z13">
        <f>HYPERLINK("https://klasma.github.io/Logging_0117/fåglar/A 54703-2024 prioriterade fågelarter.docx", "A 54703-2024")</f>
        <v/>
      </c>
    </row>
    <row r="14" ht="15" customHeight="1">
      <c r="A14" t="inlineStr">
        <is>
          <t>A 36366-2025</t>
        </is>
      </c>
      <c r="B14" s="1" t="n">
        <v>45868</v>
      </c>
      <c r="C14" s="1" t="n">
        <v>45951</v>
      </c>
      <c r="D14" t="inlineStr">
        <is>
          <t>STOCKHOLMS LÄN</t>
        </is>
      </c>
      <c r="E14" t="inlineStr">
        <is>
          <t>ÖSTERÅKER</t>
        </is>
      </c>
      <c r="G14" t="n">
        <v>7.2</v>
      </c>
      <c r="H14" t="n">
        <v>0</v>
      </c>
      <c r="I14" t="n">
        <v>1</v>
      </c>
      <c r="J14" t="n">
        <v>1</v>
      </c>
      <c r="K14" t="n">
        <v>0</v>
      </c>
      <c r="L14" t="n">
        <v>0</v>
      </c>
      <c r="M14" t="n">
        <v>0</v>
      </c>
      <c r="N14" t="n">
        <v>0</v>
      </c>
      <c r="O14" t="n">
        <v>1</v>
      </c>
      <c r="P14" t="n">
        <v>0</v>
      </c>
      <c r="Q14" t="n">
        <v>2</v>
      </c>
      <c r="R14" s="2" t="inlineStr">
        <is>
          <t>Garnlav
Björksplintborre</t>
        </is>
      </c>
      <c r="S14">
        <f>HYPERLINK("https://klasma.github.io/Logging_0117/artfynd/A 36366-2025 artfynd.xlsx", "A 36366-2025")</f>
        <v/>
      </c>
      <c r="T14">
        <f>HYPERLINK("https://klasma.github.io/Logging_0117/kartor/A 36366-2025 karta.png", "A 36366-2025")</f>
        <v/>
      </c>
      <c r="V14">
        <f>HYPERLINK("https://klasma.github.io/Logging_0117/klagomål/A 36366-2025 FSC-klagomål.docx", "A 36366-2025")</f>
        <v/>
      </c>
      <c r="W14">
        <f>HYPERLINK("https://klasma.github.io/Logging_0117/klagomålsmail/A 36366-2025 FSC-klagomål mail.docx", "A 36366-2025")</f>
        <v/>
      </c>
      <c r="X14">
        <f>HYPERLINK("https://klasma.github.io/Logging_0117/tillsyn/A 36366-2025 tillsynsbegäran.docx", "A 36366-2025")</f>
        <v/>
      </c>
      <c r="Y14">
        <f>HYPERLINK("https://klasma.github.io/Logging_0117/tillsynsmail/A 36366-2025 tillsynsbegäran mail.docx", "A 36366-2025")</f>
        <v/>
      </c>
    </row>
    <row r="15" ht="15" customHeight="1">
      <c r="A15" t="inlineStr">
        <is>
          <t>A 61363-2022</t>
        </is>
      </c>
      <c r="B15" s="1" t="n">
        <v>44915</v>
      </c>
      <c r="C15" s="1" t="n">
        <v>45951</v>
      </c>
      <c r="D15" t="inlineStr">
        <is>
          <t>STOCKHOLMS LÄN</t>
        </is>
      </c>
      <c r="E15" t="inlineStr">
        <is>
          <t>ÖSTERÅKER</t>
        </is>
      </c>
      <c r="G15" t="n">
        <v>5.3</v>
      </c>
      <c r="H15" t="n">
        <v>0</v>
      </c>
      <c r="I15" t="n">
        <v>1</v>
      </c>
      <c r="J15" t="n">
        <v>1</v>
      </c>
      <c r="K15" t="n">
        <v>0</v>
      </c>
      <c r="L15" t="n">
        <v>0</v>
      </c>
      <c r="M15" t="n">
        <v>0</v>
      </c>
      <c r="N15" t="n">
        <v>0</v>
      </c>
      <c r="O15" t="n">
        <v>1</v>
      </c>
      <c r="P15" t="n">
        <v>0</v>
      </c>
      <c r="Q15" t="n">
        <v>2</v>
      </c>
      <c r="R15" s="2" t="inlineStr">
        <is>
          <t>Motaggsvamp
Skuggblåslav</t>
        </is>
      </c>
      <c r="S15">
        <f>HYPERLINK("https://klasma.github.io/Logging_0117/artfynd/A 61363-2022 artfynd.xlsx", "A 61363-2022")</f>
        <v/>
      </c>
      <c r="T15">
        <f>HYPERLINK("https://klasma.github.io/Logging_0117/kartor/A 61363-2022 karta.png", "A 61363-2022")</f>
        <v/>
      </c>
      <c r="V15">
        <f>HYPERLINK("https://klasma.github.io/Logging_0117/klagomål/A 61363-2022 FSC-klagomål.docx", "A 61363-2022")</f>
        <v/>
      </c>
      <c r="W15">
        <f>HYPERLINK("https://klasma.github.io/Logging_0117/klagomålsmail/A 61363-2022 FSC-klagomål mail.docx", "A 61363-2022")</f>
        <v/>
      </c>
      <c r="X15">
        <f>HYPERLINK("https://klasma.github.io/Logging_0117/tillsyn/A 61363-2022 tillsynsbegäran.docx", "A 61363-2022")</f>
        <v/>
      </c>
      <c r="Y15">
        <f>HYPERLINK("https://klasma.github.io/Logging_0117/tillsynsmail/A 61363-2022 tillsynsbegäran mail.docx", "A 61363-2022")</f>
        <v/>
      </c>
    </row>
    <row r="16" ht="15" customHeight="1">
      <c r="A16" t="inlineStr">
        <is>
          <t>A 22172-2022</t>
        </is>
      </c>
      <c r="B16" s="1" t="n">
        <v>44712</v>
      </c>
      <c r="C16" s="1" t="n">
        <v>45951</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3914-2023</t>
        </is>
      </c>
      <c r="B17" s="1" t="n">
        <v>44952.30934027778</v>
      </c>
      <c r="C17" s="1" t="n">
        <v>45951</v>
      </c>
      <c r="D17" t="inlineStr">
        <is>
          <t>STOCKHOLMS LÄN</t>
        </is>
      </c>
      <c r="E17" t="inlineStr">
        <is>
          <t>ÖSTERÅKER</t>
        </is>
      </c>
      <c r="F17" t="inlineStr">
        <is>
          <t>Kommuner</t>
        </is>
      </c>
      <c r="G17" t="n">
        <v>15.3</v>
      </c>
      <c r="H17" t="n">
        <v>1</v>
      </c>
      <c r="I17" t="n">
        <v>0</v>
      </c>
      <c r="J17" t="n">
        <v>0</v>
      </c>
      <c r="K17" t="n">
        <v>0</v>
      </c>
      <c r="L17" t="n">
        <v>0</v>
      </c>
      <c r="M17" t="n">
        <v>0</v>
      </c>
      <c r="N17" t="n">
        <v>0</v>
      </c>
      <c r="O17" t="n">
        <v>0</v>
      </c>
      <c r="P17" t="n">
        <v>0</v>
      </c>
      <c r="Q17" t="n">
        <v>1</v>
      </c>
      <c r="R17" s="2" t="inlineStr">
        <is>
          <t>Gråkråka</t>
        </is>
      </c>
      <c r="S17">
        <f>HYPERLINK("https://klasma.github.io/Logging_0117/artfynd/A 3914-2023 artfynd.xlsx", "A 3914-2023")</f>
        <v/>
      </c>
      <c r="T17">
        <f>HYPERLINK("https://klasma.github.io/Logging_0117/kartor/A 3914-2023 karta.png", "A 3914-2023")</f>
        <v/>
      </c>
      <c r="V17">
        <f>HYPERLINK("https://klasma.github.io/Logging_0117/klagomål/A 3914-2023 FSC-klagomål.docx", "A 3914-2023")</f>
        <v/>
      </c>
      <c r="W17">
        <f>HYPERLINK("https://klasma.github.io/Logging_0117/klagomålsmail/A 3914-2023 FSC-klagomål mail.docx", "A 3914-2023")</f>
        <v/>
      </c>
      <c r="X17">
        <f>HYPERLINK("https://klasma.github.io/Logging_0117/tillsyn/A 3914-2023 tillsynsbegäran.docx", "A 3914-2023")</f>
        <v/>
      </c>
      <c r="Y17">
        <f>HYPERLINK("https://klasma.github.io/Logging_0117/tillsynsmail/A 3914-2023 tillsynsbegäran mail.docx", "A 3914-2023")</f>
        <v/>
      </c>
    </row>
    <row r="18" ht="15" customHeight="1">
      <c r="A18" t="inlineStr">
        <is>
          <t>A 38968-2025</t>
        </is>
      </c>
      <c r="B18" s="1" t="n">
        <v>45887.70863425926</v>
      </c>
      <c r="C18" s="1" t="n">
        <v>45951</v>
      </c>
      <c r="D18" t="inlineStr">
        <is>
          <t>STOCKHOLMS LÄN</t>
        </is>
      </c>
      <c r="E18" t="inlineStr">
        <is>
          <t>ÖSTERÅKER</t>
        </is>
      </c>
      <c r="G18" t="n">
        <v>7.2</v>
      </c>
      <c r="H18" t="n">
        <v>0</v>
      </c>
      <c r="I18" t="n">
        <v>1</v>
      </c>
      <c r="J18" t="n">
        <v>0</v>
      </c>
      <c r="K18" t="n">
        <v>0</v>
      </c>
      <c r="L18" t="n">
        <v>0</v>
      </c>
      <c r="M18" t="n">
        <v>0</v>
      </c>
      <c r="N18" t="n">
        <v>0</v>
      </c>
      <c r="O18" t="n">
        <v>0</v>
      </c>
      <c r="P18" t="n">
        <v>0</v>
      </c>
      <c r="Q18" t="n">
        <v>1</v>
      </c>
      <c r="R18" s="2" t="inlineStr">
        <is>
          <t>Fjällig taggsvamp s.str.</t>
        </is>
      </c>
      <c r="S18">
        <f>HYPERLINK("https://klasma.github.io/Logging_0117/artfynd/A 38968-2025 artfynd.xlsx", "A 38968-2025")</f>
        <v/>
      </c>
      <c r="T18">
        <f>HYPERLINK("https://klasma.github.io/Logging_0117/kartor/A 38968-2025 karta.png", "A 38968-2025")</f>
        <v/>
      </c>
      <c r="V18">
        <f>HYPERLINK("https://klasma.github.io/Logging_0117/klagomål/A 38968-2025 FSC-klagomål.docx", "A 38968-2025")</f>
        <v/>
      </c>
      <c r="W18">
        <f>HYPERLINK("https://klasma.github.io/Logging_0117/klagomålsmail/A 38968-2025 FSC-klagomål mail.docx", "A 38968-2025")</f>
        <v/>
      </c>
      <c r="X18">
        <f>HYPERLINK("https://klasma.github.io/Logging_0117/tillsyn/A 38968-2025 tillsynsbegäran.docx", "A 38968-2025")</f>
        <v/>
      </c>
      <c r="Y18">
        <f>HYPERLINK("https://klasma.github.io/Logging_0117/tillsynsmail/A 38968-2025 tillsynsbegäran mail.docx", "A 38968-2025")</f>
        <v/>
      </c>
    </row>
    <row r="19" ht="15" customHeight="1">
      <c r="A19" t="inlineStr">
        <is>
          <t>A 13942-2021</t>
        </is>
      </c>
      <c r="B19" s="1" t="n">
        <v>44277</v>
      </c>
      <c r="C19" s="1" t="n">
        <v>45951</v>
      </c>
      <c r="D19" t="inlineStr">
        <is>
          <t>STOCKHOLMS LÄN</t>
        </is>
      </c>
      <c r="E19" t="inlineStr">
        <is>
          <t>ÖSTERÅKER</t>
        </is>
      </c>
      <c r="G19" t="n">
        <v>5.2</v>
      </c>
      <c r="H19" t="n">
        <v>0</v>
      </c>
      <c r="I19" t="n">
        <v>1</v>
      </c>
      <c r="J19" t="n">
        <v>0</v>
      </c>
      <c r="K19" t="n">
        <v>0</v>
      </c>
      <c r="L19" t="n">
        <v>0</v>
      </c>
      <c r="M19" t="n">
        <v>0</v>
      </c>
      <c r="N19" t="n">
        <v>0</v>
      </c>
      <c r="O19" t="n">
        <v>0</v>
      </c>
      <c r="P19" t="n">
        <v>0</v>
      </c>
      <c r="Q19" t="n">
        <v>1</v>
      </c>
      <c r="R19" s="2" t="inlineStr">
        <is>
          <t>Skogsbräsma</t>
        </is>
      </c>
      <c r="S19">
        <f>HYPERLINK("https://klasma.github.io/Logging_0117/artfynd/A 13942-2021 artfynd.xlsx", "A 13942-2021")</f>
        <v/>
      </c>
      <c r="T19">
        <f>HYPERLINK("https://klasma.github.io/Logging_0117/kartor/A 13942-2021 karta.png", "A 13942-2021")</f>
        <v/>
      </c>
      <c r="V19">
        <f>HYPERLINK("https://klasma.github.io/Logging_0117/klagomål/A 13942-2021 FSC-klagomål.docx", "A 13942-2021")</f>
        <v/>
      </c>
      <c r="W19">
        <f>HYPERLINK("https://klasma.github.io/Logging_0117/klagomålsmail/A 13942-2021 FSC-klagomål mail.docx", "A 13942-2021")</f>
        <v/>
      </c>
      <c r="X19">
        <f>HYPERLINK("https://klasma.github.io/Logging_0117/tillsyn/A 13942-2021 tillsynsbegäran.docx", "A 13942-2021")</f>
        <v/>
      </c>
      <c r="Y19">
        <f>HYPERLINK("https://klasma.github.io/Logging_0117/tillsynsmail/A 13942-2021 tillsynsbegäran mail.docx", "A 13942-2021")</f>
        <v/>
      </c>
    </row>
    <row r="20" ht="15" customHeight="1">
      <c r="A20" t="inlineStr">
        <is>
          <t>A 3919-2023</t>
        </is>
      </c>
      <c r="B20" s="1" t="n">
        <v>44952</v>
      </c>
      <c r="C20" s="1" t="n">
        <v>45951</v>
      </c>
      <c r="D20" t="inlineStr">
        <is>
          <t>STOCKHOLMS LÄN</t>
        </is>
      </c>
      <c r="E20" t="inlineStr">
        <is>
          <t>ÖSTERÅKER</t>
        </is>
      </c>
      <c r="F20" t="inlineStr">
        <is>
          <t>Kommuner</t>
        </is>
      </c>
      <c r="G20" t="n">
        <v>4.9</v>
      </c>
      <c r="H20" t="n">
        <v>0</v>
      </c>
      <c r="I20" t="n">
        <v>0</v>
      </c>
      <c r="J20" t="n">
        <v>1</v>
      </c>
      <c r="K20" t="n">
        <v>0</v>
      </c>
      <c r="L20" t="n">
        <v>0</v>
      </c>
      <c r="M20" t="n">
        <v>0</v>
      </c>
      <c r="N20" t="n">
        <v>0</v>
      </c>
      <c r="O20" t="n">
        <v>1</v>
      </c>
      <c r="P20" t="n">
        <v>0</v>
      </c>
      <c r="Q20" t="n">
        <v>1</v>
      </c>
      <c r="R20" s="2" t="inlineStr">
        <is>
          <t>Tallticka</t>
        </is>
      </c>
      <c r="S20">
        <f>HYPERLINK("https://klasma.github.io/Logging_0117/artfynd/A 3919-2023 artfynd.xlsx", "A 3919-2023")</f>
        <v/>
      </c>
      <c r="T20">
        <f>HYPERLINK("https://klasma.github.io/Logging_0117/kartor/A 3919-2023 karta.png", "A 3919-2023")</f>
        <v/>
      </c>
      <c r="V20">
        <f>HYPERLINK("https://klasma.github.io/Logging_0117/klagomål/A 3919-2023 FSC-klagomål.docx", "A 3919-2023")</f>
        <v/>
      </c>
      <c r="W20">
        <f>HYPERLINK("https://klasma.github.io/Logging_0117/klagomålsmail/A 3919-2023 FSC-klagomål mail.docx", "A 3919-2023")</f>
        <v/>
      </c>
      <c r="X20">
        <f>HYPERLINK("https://klasma.github.io/Logging_0117/tillsyn/A 3919-2023 tillsynsbegäran.docx", "A 3919-2023")</f>
        <v/>
      </c>
      <c r="Y20">
        <f>HYPERLINK("https://klasma.github.io/Logging_0117/tillsynsmail/A 3919-2023 tillsynsbegäran mail.docx", "A 3919-2023")</f>
        <v/>
      </c>
    </row>
    <row r="21" ht="15" customHeight="1">
      <c r="A21" t="inlineStr">
        <is>
          <t>A 27921-2025</t>
        </is>
      </c>
      <c r="B21" s="1" t="n">
        <v>45817.4846875</v>
      </c>
      <c r="C21" s="1" t="n">
        <v>45951</v>
      </c>
      <c r="D21" t="inlineStr">
        <is>
          <t>STOCKHOLMS LÄN</t>
        </is>
      </c>
      <c r="E21" t="inlineStr">
        <is>
          <t>ÖSTERÅKER</t>
        </is>
      </c>
      <c r="G21" t="n">
        <v>11.8</v>
      </c>
      <c r="H21" t="n">
        <v>1</v>
      </c>
      <c r="I21" t="n">
        <v>0</v>
      </c>
      <c r="J21" t="n">
        <v>0</v>
      </c>
      <c r="K21" t="n">
        <v>0</v>
      </c>
      <c r="L21" t="n">
        <v>0</v>
      </c>
      <c r="M21" t="n">
        <v>0</v>
      </c>
      <c r="N21" t="n">
        <v>0</v>
      </c>
      <c r="O21" t="n">
        <v>0</v>
      </c>
      <c r="P21" t="n">
        <v>0</v>
      </c>
      <c r="Q21" t="n">
        <v>1</v>
      </c>
      <c r="R21" s="2" t="inlineStr">
        <is>
          <t>Mindre vattensalamander</t>
        </is>
      </c>
      <c r="S21">
        <f>HYPERLINK("https://klasma.github.io/Logging_0117/artfynd/A 27921-2025 artfynd.xlsx", "A 27921-2025")</f>
        <v/>
      </c>
      <c r="T21">
        <f>HYPERLINK("https://klasma.github.io/Logging_0117/kartor/A 27921-2025 karta.png", "A 27921-2025")</f>
        <v/>
      </c>
      <c r="V21">
        <f>HYPERLINK("https://klasma.github.io/Logging_0117/klagomål/A 27921-2025 FSC-klagomål.docx", "A 27921-2025")</f>
        <v/>
      </c>
      <c r="W21">
        <f>HYPERLINK("https://klasma.github.io/Logging_0117/klagomålsmail/A 27921-2025 FSC-klagomål mail.docx", "A 27921-2025")</f>
        <v/>
      </c>
      <c r="X21">
        <f>HYPERLINK("https://klasma.github.io/Logging_0117/tillsyn/A 27921-2025 tillsynsbegäran.docx", "A 27921-2025")</f>
        <v/>
      </c>
      <c r="Y21">
        <f>HYPERLINK("https://klasma.github.io/Logging_0117/tillsynsmail/A 27921-2025 tillsynsbegäran mail.docx", "A 27921-2025")</f>
        <v/>
      </c>
    </row>
    <row r="22" ht="15" customHeight="1">
      <c r="A22" t="inlineStr">
        <is>
          <t>A 31716-2025</t>
        </is>
      </c>
      <c r="B22" s="1" t="n">
        <v>45834</v>
      </c>
      <c r="C22" s="1" t="n">
        <v>45951</v>
      </c>
      <c r="D22" t="inlineStr">
        <is>
          <t>STOCKHOLMS LÄN</t>
        </is>
      </c>
      <c r="E22" t="inlineStr">
        <is>
          <t>ÖSTERÅKER</t>
        </is>
      </c>
      <c r="G22" t="n">
        <v>2.8</v>
      </c>
      <c r="H22" t="n">
        <v>1</v>
      </c>
      <c r="I22" t="n">
        <v>0</v>
      </c>
      <c r="J22" t="n">
        <v>0</v>
      </c>
      <c r="K22" t="n">
        <v>0</v>
      </c>
      <c r="L22" t="n">
        <v>0</v>
      </c>
      <c r="M22" t="n">
        <v>0</v>
      </c>
      <c r="N22" t="n">
        <v>0</v>
      </c>
      <c r="O22" t="n">
        <v>0</v>
      </c>
      <c r="P22" t="n">
        <v>0</v>
      </c>
      <c r="Q22" t="n">
        <v>1</v>
      </c>
      <c r="R22" s="2" t="inlineStr">
        <is>
          <t>Revlummer</t>
        </is>
      </c>
      <c r="S22">
        <f>HYPERLINK("https://klasma.github.io/Logging_0117/artfynd/A 31716-2025 artfynd.xlsx", "A 31716-2025")</f>
        <v/>
      </c>
      <c r="T22">
        <f>HYPERLINK("https://klasma.github.io/Logging_0117/kartor/A 31716-2025 karta.png", "A 31716-2025")</f>
        <v/>
      </c>
      <c r="V22">
        <f>HYPERLINK("https://klasma.github.io/Logging_0117/klagomål/A 31716-2025 FSC-klagomål.docx", "A 31716-2025")</f>
        <v/>
      </c>
      <c r="W22">
        <f>HYPERLINK("https://klasma.github.io/Logging_0117/klagomålsmail/A 31716-2025 FSC-klagomål mail.docx", "A 31716-2025")</f>
        <v/>
      </c>
      <c r="X22">
        <f>HYPERLINK("https://klasma.github.io/Logging_0117/tillsyn/A 31716-2025 tillsynsbegäran.docx", "A 31716-2025")</f>
        <v/>
      </c>
      <c r="Y22">
        <f>HYPERLINK("https://klasma.github.io/Logging_0117/tillsynsmail/A 31716-2025 tillsynsbegäran mail.docx", "A 31716-2025")</f>
        <v/>
      </c>
    </row>
    <row r="23" ht="15" customHeight="1">
      <c r="A23" t="inlineStr">
        <is>
          <t>A 848-2022</t>
        </is>
      </c>
      <c r="B23" s="1" t="n">
        <v>44569</v>
      </c>
      <c r="C23" s="1" t="n">
        <v>45951</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45951</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45951</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45951</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45951</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45951</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45951</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45951</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45951</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45951</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45951</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45951</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45951</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13921-2021</t>
        </is>
      </c>
      <c r="B36" s="1" t="n">
        <v>44277</v>
      </c>
      <c r="C36" s="1" t="n">
        <v>45951</v>
      </c>
      <c r="D36" t="inlineStr">
        <is>
          <t>STOCKHOLMS LÄN</t>
        </is>
      </c>
      <c r="E36" t="inlineStr">
        <is>
          <t>ÖSTERÅKER</t>
        </is>
      </c>
      <c r="G36" t="n">
        <v>0.9</v>
      </c>
      <c r="H36" t="n">
        <v>0</v>
      </c>
      <c r="I36" t="n">
        <v>0</v>
      </c>
      <c r="J36" t="n">
        <v>0</v>
      </c>
      <c r="K36" t="n">
        <v>0</v>
      </c>
      <c r="L36" t="n">
        <v>0</v>
      </c>
      <c r="M36" t="n">
        <v>0</v>
      </c>
      <c r="N36" t="n">
        <v>0</v>
      </c>
      <c r="O36" t="n">
        <v>0</v>
      </c>
      <c r="P36" t="n">
        <v>0</v>
      </c>
      <c r="Q36" t="n">
        <v>0</v>
      </c>
      <c r="R36" s="2" t="inlineStr"/>
    </row>
    <row r="37" ht="15" customHeight="1">
      <c r="A37" t="inlineStr">
        <is>
          <t>A 28399-2022</t>
        </is>
      </c>
      <c r="B37" s="1" t="n">
        <v>44747</v>
      </c>
      <c r="C37" s="1" t="n">
        <v>45951</v>
      </c>
      <c r="D37" t="inlineStr">
        <is>
          <t>STOCKHOLMS LÄN</t>
        </is>
      </c>
      <c r="E37" t="inlineStr">
        <is>
          <t>ÖSTERÅKER</t>
        </is>
      </c>
      <c r="G37" t="n">
        <v>1.3</v>
      </c>
      <c r="H37" t="n">
        <v>0</v>
      </c>
      <c r="I37" t="n">
        <v>0</v>
      </c>
      <c r="J37" t="n">
        <v>0</v>
      </c>
      <c r="K37" t="n">
        <v>0</v>
      </c>
      <c r="L37" t="n">
        <v>0</v>
      </c>
      <c r="M37" t="n">
        <v>0</v>
      </c>
      <c r="N37" t="n">
        <v>0</v>
      </c>
      <c r="O37" t="n">
        <v>0</v>
      </c>
      <c r="P37" t="n">
        <v>0</v>
      </c>
      <c r="Q37" t="n">
        <v>0</v>
      </c>
      <c r="R37" s="2" t="inlineStr"/>
    </row>
    <row r="38" ht="15" customHeight="1">
      <c r="A38" t="inlineStr">
        <is>
          <t>A 28964-2022</t>
        </is>
      </c>
      <c r="B38" s="1" t="n">
        <v>44749</v>
      </c>
      <c r="C38" s="1" t="n">
        <v>45951</v>
      </c>
      <c r="D38" t="inlineStr">
        <is>
          <t>STOCKHOLMS LÄN</t>
        </is>
      </c>
      <c r="E38" t="inlineStr">
        <is>
          <t>ÖSTERÅKER</t>
        </is>
      </c>
      <c r="G38" t="n">
        <v>1.3</v>
      </c>
      <c r="H38" t="n">
        <v>0</v>
      </c>
      <c r="I38" t="n">
        <v>0</v>
      </c>
      <c r="J38" t="n">
        <v>0</v>
      </c>
      <c r="K38" t="n">
        <v>0</v>
      </c>
      <c r="L38" t="n">
        <v>0</v>
      </c>
      <c r="M38" t="n">
        <v>0</v>
      </c>
      <c r="N38" t="n">
        <v>0</v>
      </c>
      <c r="O38" t="n">
        <v>0</v>
      </c>
      <c r="P38" t="n">
        <v>0</v>
      </c>
      <c r="Q38" t="n">
        <v>0</v>
      </c>
      <c r="R38" s="2" t="inlineStr"/>
    </row>
    <row r="39" ht="15" customHeight="1">
      <c r="A39" t="inlineStr">
        <is>
          <t>A 28405-2022</t>
        </is>
      </c>
      <c r="B39" s="1" t="n">
        <v>44747</v>
      </c>
      <c r="C39" s="1" t="n">
        <v>45951</v>
      </c>
      <c r="D39" t="inlineStr">
        <is>
          <t>STOCKHOLMS LÄN</t>
        </is>
      </c>
      <c r="E39" t="inlineStr">
        <is>
          <t>ÖSTERÅKER</t>
        </is>
      </c>
      <c r="G39" t="n">
        <v>1.9</v>
      </c>
      <c r="H39" t="n">
        <v>0</v>
      </c>
      <c r="I39" t="n">
        <v>0</v>
      </c>
      <c r="J39" t="n">
        <v>0</v>
      </c>
      <c r="K39" t="n">
        <v>0</v>
      </c>
      <c r="L39" t="n">
        <v>0</v>
      </c>
      <c r="M39" t="n">
        <v>0</v>
      </c>
      <c r="N39" t="n">
        <v>0</v>
      </c>
      <c r="O39" t="n">
        <v>0</v>
      </c>
      <c r="P39" t="n">
        <v>0</v>
      </c>
      <c r="Q39" t="n">
        <v>0</v>
      </c>
      <c r="R39" s="2" t="inlineStr"/>
    </row>
    <row r="40" ht="15" customHeight="1">
      <c r="A40" t="inlineStr">
        <is>
          <t>A 9865-2025</t>
        </is>
      </c>
      <c r="B40" s="1" t="n">
        <v>45716</v>
      </c>
      <c r="C40" s="1" t="n">
        <v>45951</v>
      </c>
      <c r="D40" t="inlineStr">
        <is>
          <t>STOCKHOLMS LÄN</t>
        </is>
      </c>
      <c r="E40" t="inlineStr">
        <is>
          <t>ÖSTERÅKER</t>
        </is>
      </c>
      <c r="G40" t="n">
        <v>7</v>
      </c>
      <c r="H40" t="n">
        <v>0</v>
      </c>
      <c r="I40" t="n">
        <v>0</v>
      </c>
      <c r="J40" t="n">
        <v>0</v>
      </c>
      <c r="K40" t="n">
        <v>0</v>
      </c>
      <c r="L40" t="n">
        <v>0</v>
      </c>
      <c r="M40" t="n">
        <v>0</v>
      </c>
      <c r="N40" t="n">
        <v>0</v>
      </c>
      <c r="O40" t="n">
        <v>0</v>
      </c>
      <c r="P40" t="n">
        <v>0</v>
      </c>
      <c r="Q40" t="n">
        <v>0</v>
      </c>
      <c r="R40" s="2" t="inlineStr"/>
    </row>
    <row r="41" ht="15" customHeight="1">
      <c r="A41" t="inlineStr">
        <is>
          <t>A 17173-2022</t>
        </is>
      </c>
      <c r="B41" s="1" t="n">
        <v>44677</v>
      </c>
      <c r="C41" s="1" t="n">
        <v>45951</v>
      </c>
      <c r="D41" t="inlineStr">
        <is>
          <t>STOCKHOLMS LÄN</t>
        </is>
      </c>
      <c r="E41" t="inlineStr">
        <is>
          <t>ÖSTERÅKER</t>
        </is>
      </c>
      <c r="G41" t="n">
        <v>2.8</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45951</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10082-2022</t>
        </is>
      </c>
      <c r="B43" s="1" t="n">
        <v>44621</v>
      </c>
      <c r="C43" s="1" t="n">
        <v>45951</v>
      </c>
      <c r="D43" t="inlineStr">
        <is>
          <t>STOCKHOLMS LÄN</t>
        </is>
      </c>
      <c r="E43" t="inlineStr">
        <is>
          <t>ÖSTERÅKER</t>
        </is>
      </c>
      <c r="G43" t="n">
        <v>6</v>
      </c>
      <c r="H43" t="n">
        <v>0</v>
      </c>
      <c r="I43" t="n">
        <v>0</v>
      </c>
      <c r="J43" t="n">
        <v>0</v>
      </c>
      <c r="K43" t="n">
        <v>0</v>
      </c>
      <c r="L43" t="n">
        <v>0</v>
      </c>
      <c r="M43" t="n">
        <v>0</v>
      </c>
      <c r="N43" t="n">
        <v>0</v>
      </c>
      <c r="O43" t="n">
        <v>0</v>
      </c>
      <c r="P43" t="n">
        <v>0</v>
      </c>
      <c r="Q43" t="n">
        <v>0</v>
      </c>
      <c r="R43" s="2" t="inlineStr"/>
    </row>
    <row r="44" ht="15" customHeight="1">
      <c r="A44" t="inlineStr">
        <is>
          <t>A 17196-2022</t>
        </is>
      </c>
      <c r="B44" s="1" t="n">
        <v>44677</v>
      </c>
      <c r="C44" s="1" t="n">
        <v>45951</v>
      </c>
      <c r="D44" t="inlineStr">
        <is>
          <t>STOCKHOLMS LÄN</t>
        </is>
      </c>
      <c r="E44" t="inlineStr">
        <is>
          <t>ÖSTERÅKER</t>
        </is>
      </c>
      <c r="G44" t="n">
        <v>5.9</v>
      </c>
      <c r="H44" t="n">
        <v>0</v>
      </c>
      <c r="I44" t="n">
        <v>0</v>
      </c>
      <c r="J44" t="n">
        <v>0</v>
      </c>
      <c r="K44" t="n">
        <v>0</v>
      </c>
      <c r="L44" t="n">
        <v>0</v>
      </c>
      <c r="M44" t="n">
        <v>0</v>
      </c>
      <c r="N44" t="n">
        <v>0</v>
      </c>
      <c r="O44" t="n">
        <v>0</v>
      </c>
      <c r="P44" t="n">
        <v>0</v>
      </c>
      <c r="Q44" t="n">
        <v>0</v>
      </c>
      <c r="R44" s="2" t="inlineStr"/>
    </row>
    <row r="45" ht="15" customHeight="1">
      <c r="A45" t="inlineStr">
        <is>
          <t>A 544-2023</t>
        </is>
      </c>
      <c r="B45" s="1" t="n">
        <v>44924</v>
      </c>
      <c r="C45" s="1" t="n">
        <v>45951</v>
      </c>
      <c r="D45" t="inlineStr">
        <is>
          <t>STOCKHOLMS LÄN</t>
        </is>
      </c>
      <c r="E45" t="inlineStr">
        <is>
          <t>ÖSTERÅKER</t>
        </is>
      </c>
      <c r="F45" t="inlineStr">
        <is>
          <t>Övriga Aktiebolag</t>
        </is>
      </c>
      <c r="G45" t="n">
        <v>0.9</v>
      </c>
      <c r="H45" t="n">
        <v>0</v>
      </c>
      <c r="I45" t="n">
        <v>0</v>
      </c>
      <c r="J45" t="n">
        <v>0</v>
      </c>
      <c r="K45" t="n">
        <v>0</v>
      </c>
      <c r="L45" t="n">
        <v>0</v>
      </c>
      <c r="M45" t="n">
        <v>0</v>
      </c>
      <c r="N45" t="n">
        <v>0</v>
      </c>
      <c r="O45" t="n">
        <v>0</v>
      </c>
      <c r="P45" t="n">
        <v>0</v>
      </c>
      <c r="Q45" t="n">
        <v>0</v>
      </c>
      <c r="R45" s="2" t="inlineStr"/>
    </row>
    <row r="46" ht="15" customHeight="1">
      <c r="A46" t="inlineStr">
        <is>
          <t>A 13118-2021</t>
        </is>
      </c>
      <c r="B46" s="1" t="n">
        <v>44272</v>
      </c>
      <c r="C46" s="1" t="n">
        <v>45951</v>
      </c>
      <c r="D46" t="inlineStr">
        <is>
          <t>STOCKHOLMS LÄN</t>
        </is>
      </c>
      <c r="E46" t="inlineStr">
        <is>
          <t>ÖSTERÅKER</t>
        </is>
      </c>
      <c r="F46" t="inlineStr">
        <is>
          <t>Kyrkan</t>
        </is>
      </c>
      <c r="G46" t="n">
        <v>4</v>
      </c>
      <c r="H46" t="n">
        <v>0</v>
      </c>
      <c r="I46" t="n">
        <v>0</v>
      </c>
      <c r="J46" t="n">
        <v>0</v>
      </c>
      <c r="K46" t="n">
        <v>0</v>
      </c>
      <c r="L46" t="n">
        <v>0</v>
      </c>
      <c r="M46" t="n">
        <v>0</v>
      </c>
      <c r="N46" t="n">
        <v>0</v>
      </c>
      <c r="O46" t="n">
        <v>0</v>
      </c>
      <c r="P46" t="n">
        <v>0</v>
      </c>
      <c r="Q46" t="n">
        <v>0</v>
      </c>
      <c r="R46" s="2" t="inlineStr"/>
    </row>
    <row r="47" ht="15" customHeight="1">
      <c r="A47" t="inlineStr">
        <is>
          <t>A 46688-2022</t>
        </is>
      </c>
      <c r="B47" s="1" t="n">
        <v>44851</v>
      </c>
      <c r="C47" s="1" t="n">
        <v>45951</v>
      </c>
      <c r="D47" t="inlineStr">
        <is>
          <t>STOCKHOLMS LÄN</t>
        </is>
      </c>
      <c r="E47" t="inlineStr">
        <is>
          <t>ÖSTERÅKER</t>
        </is>
      </c>
      <c r="G47" t="n">
        <v>2</v>
      </c>
      <c r="H47" t="n">
        <v>0</v>
      </c>
      <c r="I47" t="n">
        <v>0</v>
      </c>
      <c r="J47" t="n">
        <v>0</v>
      </c>
      <c r="K47" t="n">
        <v>0</v>
      </c>
      <c r="L47" t="n">
        <v>0</v>
      </c>
      <c r="M47" t="n">
        <v>0</v>
      </c>
      <c r="N47" t="n">
        <v>0</v>
      </c>
      <c r="O47" t="n">
        <v>0</v>
      </c>
      <c r="P47" t="n">
        <v>0</v>
      </c>
      <c r="Q47" t="n">
        <v>0</v>
      </c>
      <c r="R47" s="2" t="inlineStr"/>
    </row>
    <row r="48" ht="15" customHeight="1">
      <c r="A48" t="inlineStr">
        <is>
          <t>A 1603-2023</t>
        </is>
      </c>
      <c r="B48" s="1" t="n">
        <v>44937.68086805556</v>
      </c>
      <c r="C48" s="1" t="n">
        <v>45951</v>
      </c>
      <c r="D48" t="inlineStr">
        <is>
          <t>STOCKHOLMS LÄN</t>
        </is>
      </c>
      <c r="E48" t="inlineStr">
        <is>
          <t>ÖSTERÅKER</t>
        </is>
      </c>
      <c r="G48" t="n">
        <v>1.7</v>
      </c>
      <c r="H48" t="n">
        <v>0</v>
      </c>
      <c r="I48" t="n">
        <v>0</v>
      </c>
      <c r="J48" t="n">
        <v>0</v>
      </c>
      <c r="K48" t="n">
        <v>0</v>
      </c>
      <c r="L48" t="n">
        <v>0</v>
      </c>
      <c r="M48" t="n">
        <v>0</v>
      </c>
      <c r="N48" t="n">
        <v>0</v>
      </c>
      <c r="O48" t="n">
        <v>0</v>
      </c>
      <c r="P48" t="n">
        <v>0</v>
      </c>
      <c r="Q48" t="n">
        <v>0</v>
      </c>
      <c r="R48" s="2" t="inlineStr"/>
    </row>
    <row r="49" ht="15" customHeight="1">
      <c r="A49" t="inlineStr">
        <is>
          <t>A 1605-2023</t>
        </is>
      </c>
      <c r="B49" s="1" t="n">
        <v>44937.68299768519</v>
      </c>
      <c r="C49" s="1" t="n">
        <v>45951</v>
      </c>
      <c r="D49" t="inlineStr">
        <is>
          <t>STOCKHOLMS LÄN</t>
        </is>
      </c>
      <c r="E49" t="inlineStr">
        <is>
          <t>ÖSTERÅKER</t>
        </is>
      </c>
      <c r="G49" t="n">
        <v>2.9</v>
      </c>
      <c r="H49" t="n">
        <v>0</v>
      </c>
      <c r="I49" t="n">
        <v>0</v>
      </c>
      <c r="J49" t="n">
        <v>0</v>
      </c>
      <c r="K49" t="n">
        <v>0</v>
      </c>
      <c r="L49" t="n">
        <v>0</v>
      </c>
      <c r="M49" t="n">
        <v>0</v>
      </c>
      <c r="N49" t="n">
        <v>0</v>
      </c>
      <c r="O49" t="n">
        <v>0</v>
      </c>
      <c r="P49" t="n">
        <v>0</v>
      </c>
      <c r="Q49" t="n">
        <v>0</v>
      </c>
      <c r="R49" s="2" t="inlineStr"/>
    </row>
    <row r="50" ht="15" customHeight="1">
      <c r="A50" t="inlineStr">
        <is>
          <t>A 67265-2021</t>
        </is>
      </c>
      <c r="B50" s="1" t="n">
        <v>44523.59277777778</v>
      </c>
      <c r="C50" s="1" t="n">
        <v>45951</v>
      </c>
      <c r="D50" t="inlineStr">
        <is>
          <t>STOCKHOLMS LÄN</t>
        </is>
      </c>
      <c r="E50" t="inlineStr">
        <is>
          <t>ÖSTERÅKER</t>
        </is>
      </c>
      <c r="F50" t="inlineStr">
        <is>
          <t>Kommuner</t>
        </is>
      </c>
      <c r="G50" t="n">
        <v>2.6</v>
      </c>
      <c r="H50" t="n">
        <v>0</v>
      </c>
      <c r="I50" t="n">
        <v>0</v>
      </c>
      <c r="J50" t="n">
        <v>0</v>
      </c>
      <c r="K50" t="n">
        <v>0</v>
      </c>
      <c r="L50" t="n">
        <v>0</v>
      </c>
      <c r="M50" t="n">
        <v>0</v>
      </c>
      <c r="N50" t="n">
        <v>0</v>
      </c>
      <c r="O50" t="n">
        <v>0</v>
      </c>
      <c r="P50" t="n">
        <v>0</v>
      </c>
      <c r="Q50" t="n">
        <v>0</v>
      </c>
      <c r="R50" s="2" t="inlineStr"/>
    </row>
    <row r="51" ht="15" customHeight="1">
      <c r="A51" t="inlineStr">
        <is>
          <t>A 22080-2024</t>
        </is>
      </c>
      <c r="B51" s="1" t="n">
        <v>45443.64962962963</v>
      </c>
      <c r="C51" s="1" t="n">
        <v>45951</v>
      </c>
      <c r="D51" t="inlineStr">
        <is>
          <t>STOCKHOLMS LÄN</t>
        </is>
      </c>
      <c r="E51" t="inlineStr">
        <is>
          <t>ÖSTERÅKER</t>
        </is>
      </c>
      <c r="F51" t="inlineStr">
        <is>
          <t>Övriga Aktiebolag</t>
        </is>
      </c>
      <c r="G51" t="n">
        <v>2.1</v>
      </c>
      <c r="H51" t="n">
        <v>0</v>
      </c>
      <c r="I51" t="n">
        <v>0</v>
      </c>
      <c r="J51" t="n">
        <v>0</v>
      </c>
      <c r="K51" t="n">
        <v>0</v>
      </c>
      <c r="L51" t="n">
        <v>0</v>
      </c>
      <c r="M51" t="n">
        <v>0</v>
      </c>
      <c r="N51" t="n">
        <v>0</v>
      </c>
      <c r="O51" t="n">
        <v>0</v>
      </c>
      <c r="P51" t="n">
        <v>0</v>
      </c>
      <c r="Q51" t="n">
        <v>0</v>
      </c>
      <c r="R51" s="2" t="inlineStr"/>
    </row>
    <row r="52" ht="15" customHeight="1">
      <c r="A52" t="inlineStr">
        <is>
          <t>A 5286-2025</t>
        </is>
      </c>
      <c r="B52" s="1" t="n">
        <v>45692.44144675926</v>
      </c>
      <c r="C52" s="1" t="n">
        <v>45951</v>
      </c>
      <c r="D52" t="inlineStr">
        <is>
          <t>STOCKHOLMS LÄN</t>
        </is>
      </c>
      <c r="E52" t="inlineStr">
        <is>
          <t>ÖSTERÅKER</t>
        </is>
      </c>
      <c r="G52" t="n">
        <v>11.2</v>
      </c>
      <c r="H52" t="n">
        <v>0</v>
      </c>
      <c r="I52" t="n">
        <v>0</v>
      </c>
      <c r="J52" t="n">
        <v>0</v>
      </c>
      <c r="K52" t="n">
        <v>0</v>
      </c>
      <c r="L52" t="n">
        <v>0</v>
      </c>
      <c r="M52" t="n">
        <v>0</v>
      </c>
      <c r="N52" t="n">
        <v>0</v>
      </c>
      <c r="O52" t="n">
        <v>0</v>
      </c>
      <c r="P52" t="n">
        <v>0</v>
      </c>
      <c r="Q52" t="n">
        <v>0</v>
      </c>
      <c r="R52" s="2" t="inlineStr"/>
    </row>
    <row r="53" ht="15" customHeight="1">
      <c r="A53" t="inlineStr">
        <is>
          <t>A 28143-2024</t>
        </is>
      </c>
      <c r="B53" s="1" t="n">
        <v>45476</v>
      </c>
      <c r="C53" s="1" t="n">
        <v>45951</v>
      </c>
      <c r="D53" t="inlineStr">
        <is>
          <t>STOCKHOLMS LÄN</t>
        </is>
      </c>
      <c r="E53" t="inlineStr">
        <is>
          <t>ÖSTERÅKER</t>
        </is>
      </c>
      <c r="F53" t="inlineStr">
        <is>
          <t>Övriga Aktiebolag</t>
        </is>
      </c>
      <c r="G53" t="n">
        <v>2.2</v>
      </c>
      <c r="H53" t="n">
        <v>0</v>
      </c>
      <c r="I53" t="n">
        <v>0</v>
      </c>
      <c r="J53" t="n">
        <v>0</v>
      </c>
      <c r="K53" t="n">
        <v>0</v>
      </c>
      <c r="L53" t="n">
        <v>0</v>
      </c>
      <c r="M53" t="n">
        <v>0</v>
      </c>
      <c r="N53" t="n">
        <v>0</v>
      </c>
      <c r="O53" t="n">
        <v>0</v>
      </c>
      <c r="P53" t="n">
        <v>0</v>
      </c>
      <c r="Q53" t="n">
        <v>0</v>
      </c>
      <c r="R53" s="2" t="inlineStr"/>
    </row>
    <row r="54" ht="15" customHeight="1">
      <c r="A54" t="inlineStr">
        <is>
          <t>A 18711-2023</t>
        </is>
      </c>
      <c r="B54" s="1" t="n">
        <v>45043.6433912037</v>
      </c>
      <c r="C54" s="1" t="n">
        <v>45951</v>
      </c>
      <c r="D54" t="inlineStr">
        <is>
          <t>STOCKHOLMS LÄN</t>
        </is>
      </c>
      <c r="E54" t="inlineStr">
        <is>
          <t>ÖSTERÅKER</t>
        </is>
      </c>
      <c r="G54" t="n">
        <v>3</v>
      </c>
      <c r="H54" t="n">
        <v>0</v>
      </c>
      <c r="I54" t="n">
        <v>0</v>
      </c>
      <c r="J54" t="n">
        <v>0</v>
      </c>
      <c r="K54" t="n">
        <v>0</v>
      </c>
      <c r="L54" t="n">
        <v>0</v>
      </c>
      <c r="M54" t="n">
        <v>0</v>
      </c>
      <c r="N54" t="n">
        <v>0</v>
      </c>
      <c r="O54" t="n">
        <v>0</v>
      </c>
      <c r="P54" t="n">
        <v>0</v>
      </c>
      <c r="Q54" t="n">
        <v>0</v>
      </c>
      <c r="R54" s="2" t="inlineStr"/>
    </row>
    <row r="55" ht="15" customHeight="1">
      <c r="A55" t="inlineStr">
        <is>
          <t>A 1136-2023</t>
        </is>
      </c>
      <c r="B55" s="1" t="n">
        <v>44935</v>
      </c>
      <c r="C55" s="1" t="n">
        <v>45951</v>
      </c>
      <c r="D55" t="inlineStr">
        <is>
          <t>STOCKHOLMS LÄN</t>
        </is>
      </c>
      <c r="E55" t="inlineStr">
        <is>
          <t>ÖSTERÅKER</t>
        </is>
      </c>
      <c r="G55" t="n">
        <v>0.5</v>
      </c>
      <c r="H55" t="n">
        <v>0</v>
      </c>
      <c r="I55" t="n">
        <v>0</v>
      </c>
      <c r="J55" t="n">
        <v>0</v>
      </c>
      <c r="K55" t="n">
        <v>0</v>
      </c>
      <c r="L55" t="n">
        <v>0</v>
      </c>
      <c r="M55" t="n">
        <v>0</v>
      </c>
      <c r="N55" t="n">
        <v>0</v>
      </c>
      <c r="O55" t="n">
        <v>0</v>
      </c>
      <c r="P55" t="n">
        <v>0</v>
      </c>
      <c r="Q55" t="n">
        <v>0</v>
      </c>
      <c r="R55" s="2" t="inlineStr"/>
    </row>
    <row r="56" ht="15" customHeight="1">
      <c r="A56" t="inlineStr">
        <is>
          <t>A 39394-2023</t>
        </is>
      </c>
      <c r="B56" s="1" t="n">
        <v>45166</v>
      </c>
      <c r="C56" s="1" t="n">
        <v>45951</v>
      </c>
      <c r="D56" t="inlineStr">
        <is>
          <t>STOCKHOLMS LÄN</t>
        </is>
      </c>
      <c r="E56" t="inlineStr">
        <is>
          <t>ÖSTERÅKER</t>
        </is>
      </c>
      <c r="G56" t="n">
        <v>0.4</v>
      </c>
      <c r="H56" t="n">
        <v>0</v>
      </c>
      <c r="I56" t="n">
        <v>0</v>
      </c>
      <c r="J56" t="n">
        <v>0</v>
      </c>
      <c r="K56" t="n">
        <v>0</v>
      </c>
      <c r="L56" t="n">
        <v>0</v>
      </c>
      <c r="M56" t="n">
        <v>0</v>
      </c>
      <c r="N56" t="n">
        <v>0</v>
      </c>
      <c r="O56" t="n">
        <v>0</v>
      </c>
      <c r="P56" t="n">
        <v>0</v>
      </c>
      <c r="Q56" t="n">
        <v>0</v>
      </c>
      <c r="R56" s="2" t="inlineStr"/>
    </row>
    <row r="57" ht="15" customHeight="1">
      <c r="A57" t="inlineStr">
        <is>
          <t>A 30949-2024</t>
        </is>
      </c>
      <c r="B57" s="1" t="n">
        <v>45499</v>
      </c>
      <c r="C57" s="1" t="n">
        <v>45951</v>
      </c>
      <c r="D57" t="inlineStr">
        <is>
          <t>STOCKHOLMS LÄN</t>
        </is>
      </c>
      <c r="E57" t="inlineStr">
        <is>
          <t>ÖSTERÅKER</t>
        </is>
      </c>
      <c r="F57" t="inlineStr">
        <is>
          <t>Övriga Aktiebolag</t>
        </is>
      </c>
      <c r="G57" t="n">
        <v>3.2</v>
      </c>
      <c r="H57" t="n">
        <v>0</v>
      </c>
      <c r="I57" t="n">
        <v>0</v>
      </c>
      <c r="J57" t="n">
        <v>0</v>
      </c>
      <c r="K57" t="n">
        <v>0</v>
      </c>
      <c r="L57" t="n">
        <v>0</v>
      </c>
      <c r="M57" t="n">
        <v>0</v>
      </c>
      <c r="N57" t="n">
        <v>0</v>
      </c>
      <c r="O57" t="n">
        <v>0</v>
      </c>
      <c r="P57" t="n">
        <v>0</v>
      </c>
      <c r="Q57" t="n">
        <v>0</v>
      </c>
      <c r="R57" s="2" t="inlineStr"/>
    </row>
    <row r="58" ht="15" customHeight="1">
      <c r="A58" t="inlineStr">
        <is>
          <t>A 470-2022</t>
        </is>
      </c>
      <c r="B58" s="1" t="n">
        <v>44565</v>
      </c>
      <c r="C58" s="1" t="n">
        <v>45951</v>
      </c>
      <c r="D58" t="inlineStr">
        <is>
          <t>STOCKHOLMS LÄN</t>
        </is>
      </c>
      <c r="E58" t="inlineStr">
        <is>
          <t>ÖSTERÅKER</t>
        </is>
      </c>
      <c r="F58" t="inlineStr">
        <is>
          <t>Övriga Aktiebolag</t>
        </is>
      </c>
      <c r="G58" t="n">
        <v>4.6</v>
      </c>
      <c r="H58" t="n">
        <v>0</v>
      </c>
      <c r="I58" t="n">
        <v>0</v>
      </c>
      <c r="J58" t="n">
        <v>0</v>
      </c>
      <c r="K58" t="n">
        <v>0</v>
      </c>
      <c r="L58" t="n">
        <v>0</v>
      </c>
      <c r="M58" t="n">
        <v>0</v>
      </c>
      <c r="N58" t="n">
        <v>0</v>
      </c>
      <c r="O58" t="n">
        <v>0</v>
      </c>
      <c r="P58" t="n">
        <v>0</v>
      </c>
      <c r="Q58" t="n">
        <v>0</v>
      </c>
      <c r="R58" s="2" t="inlineStr"/>
    </row>
    <row r="59" ht="15" customHeight="1">
      <c r="A59" t="inlineStr">
        <is>
          <t>A 61323-2022</t>
        </is>
      </c>
      <c r="B59" s="1" t="n">
        <v>44915</v>
      </c>
      <c r="C59" s="1" t="n">
        <v>45951</v>
      </c>
      <c r="D59" t="inlineStr">
        <is>
          <t>STOCKHOLMS LÄN</t>
        </is>
      </c>
      <c r="E59" t="inlineStr">
        <is>
          <t>ÖSTERÅKER</t>
        </is>
      </c>
      <c r="G59" t="n">
        <v>2.7</v>
      </c>
      <c r="H59" t="n">
        <v>0</v>
      </c>
      <c r="I59" t="n">
        <v>0</v>
      </c>
      <c r="J59" t="n">
        <v>0</v>
      </c>
      <c r="K59" t="n">
        <v>0</v>
      </c>
      <c r="L59" t="n">
        <v>0</v>
      </c>
      <c r="M59" t="n">
        <v>0</v>
      </c>
      <c r="N59" t="n">
        <v>0</v>
      </c>
      <c r="O59" t="n">
        <v>0</v>
      </c>
      <c r="P59" t="n">
        <v>0</v>
      </c>
      <c r="Q59" t="n">
        <v>0</v>
      </c>
      <c r="R59" s="2" t="inlineStr"/>
    </row>
    <row r="60" ht="15" customHeight="1">
      <c r="A60" t="inlineStr">
        <is>
          <t>A 845-2024</t>
        </is>
      </c>
      <c r="B60" s="1" t="n">
        <v>45300.91423611111</v>
      </c>
      <c r="C60" s="1" t="n">
        <v>45951</v>
      </c>
      <c r="D60" t="inlineStr">
        <is>
          <t>STOCKHOLMS LÄN</t>
        </is>
      </c>
      <c r="E60" t="inlineStr">
        <is>
          <t>ÖSTERÅKER</t>
        </is>
      </c>
      <c r="G60" t="n">
        <v>10.1</v>
      </c>
      <c r="H60" t="n">
        <v>0</v>
      </c>
      <c r="I60" t="n">
        <v>0</v>
      </c>
      <c r="J60" t="n">
        <v>0</v>
      </c>
      <c r="K60" t="n">
        <v>0</v>
      </c>
      <c r="L60" t="n">
        <v>0</v>
      </c>
      <c r="M60" t="n">
        <v>0</v>
      </c>
      <c r="N60" t="n">
        <v>0</v>
      </c>
      <c r="O60" t="n">
        <v>0</v>
      </c>
      <c r="P60" t="n">
        <v>0</v>
      </c>
      <c r="Q60" t="n">
        <v>0</v>
      </c>
      <c r="R60" s="2" t="inlineStr"/>
    </row>
    <row r="61" ht="15" customHeight="1">
      <c r="A61" t="inlineStr">
        <is>
          <t>A 37037-2023</t>
        </is>
      </c>
      <c r="B61" s="1" t="n">
        <v>45155</v>
      </c>
      <c r="C61" s="1" t="n">
        <v>45951</v>
      </c>
      <c r="D61" t="inlineStr">
        <is>
          <t>STOCKHOLMS LÄN</t>
        </is>
      </c>
      <c r="E61" t="inlineStr">
        <is>
          <t>ÖSTERÅKER</t>
        </is>
      </c>
      <c r="G61" t="n">
        <v>2</v>
      </c>
      <c r="H61" t="n">
        <v>0</v>
      </c>
      <c r="I61" t="n">
        <v>0</v>
      </c>
      <c r="J61" t="n">
        <v>0</v>
      </c>
      <c r="K61" t="n">
        <v>0</v>
      </c>
      <c r="L61" t="n">
        <v>0</v>
      </c>
      <c r="M61" t="n">
        <v>0</v>
      </c>
      <c r="N61" t="n">
        <v>0</v>
      </c>
      <c r="O61" t="n">
        <v>0</v>
      </c>
      <c r="P61" t="n">
        <v>0</v>
      </c>
      <c r="Q61" t="n">
        <v>0</v>
      </c>
      <c r="R61" s="2" t="inlineStr"/>
    </row>
    <row r="62" ht="15" customHeight="1">
      <c r="A62" t="inlineStr">
        <is>
          <t>A 19404-2024</t>
        </is>
      </c>
      <c r="B62" s="1" t="n">
        <v>45428</v>
      </c>
      <c r="C62" s="1" t="n">
        <v>45951</v>
      </c>
      <c r="D62" t="inlineStr">
        <is>
          <t>STOCKHOLMS LÄN</t>
        </is>
      </c>
      <c r="E62" t="inlineStr">
        <is>
          <t>ÖSTERÅKER</t>
        </is>
      </c>
      <c r="F62" t="inlineStr">
        <is>
          <t>Övriga Aktiebolag</t>
        </is>
      </c>
      <c r="G62" t="n">
        <v>2.2</v>
      </c>
      <c r="H62" t="n">
        <v>0</v>
      </c>
      <c r="I62" t="n">
        <v>0</v>
      </c>
      <c r="J62" t="n">
        <v>0</v>
      </c>
      <c r="K62" t="n">
        <v>0</v>
      </c>
      <c r="L62" t="n">
        <v>0</v>
      </c>
      <c r="M62" t="n">
        <v>0</v>
      </c>
      <c r="N62" t="n">
        <v>0</v>
      </c>
      <c r="O62" t="n">
        <v>0</v>
      </c>
      <c r="P62" t="n">
        <v>0</v>
      </c>
      <c r="Q62" t="n">
        <v>0</v>
      </c>
      <c r="R62" s="2" t="inlineStr"/>
    </row>
    <row r="63" ht="15" customHeight="1">
      <c r="A63" t="inlineStr">
        <is>
          <t>A 31575-2022</t>
        </is>
      </c>
      <c r="B63" s="1" t="n">
        <v>44775.45063657407</v>
      </c>
      <c r="C63" s="1" t="n">
        <v>45951</v>
      </c>
      <c r="D63" t="inlineStr">
        <is>
          <t>STOCKHOLMS LÄN</t>
        </is>
      </c>
      <c r="E63" t="inlineStr">
        <is>
          <t>ÖSTERÅKER</t>
        </is>
      </c>
      <c r="G63" t="n">
        <v>5</v>
      </c>
      <c r="H63" t="n">
        <v>0</v>
      </c>
      <c r="I63" t="n">
        <v>0</v>
      </c>
      <c r="J63" t="n">
        <v>0</v>
      </c>
      <c r="K63" t="n">
        <v>0</v>
      </c>
      <c r="L63" t="n">
        <v>0</v>
      </c>
      <c r="M63" t="n">
        <v>0</v>
      </c>
      <c r="N63" t="n">
        <v>0</v>
      </c>
      <c r="O63" t="n">
        <v>0</v>
      </c>
      <c r="P63" t="n">
        <v>0</v>
      </c>
      <c r="Q63" t="n">
        <v>0</v>
      </c>
      <c r="R63" s="2" t="inlineStr"/>
    </row>
    <row r="64" ht="15" customHeight="1">
      <c r="A64" t="inlineStr">
        <is>
          <t>A 28146-2024</t>
        </is>
      </c>
      <c r="B64" s="1" t="n">
        <v>45476</v>
      </c>
      <c r="C64" s="1" t="n">
        <v>45951</v>
      </c>
      <c r="D64" t="inlineStr">
        <is>
          <t>STOCKHOLMS LÄN</t>
        </is>
      </c>
      <c r="E64" t="inlineStr">
        <is>
          <t>ÖSTERÅKER</t>
        </is>
      </c>
      <c r="F64" t="inlineStr">
        <is>
          <t>Övriga Aktiebolag</t>
        </is>
      </c>
      <c r="G64" t="n">
        <v>2.7</v>
      </c>
      <c r="H64" t="n">
        <v>0</v>
      </c>
      <c r="I64" t="n">
        <v>0</v>
      </c>
      <c r="J64" t="n">
        <v>0</v>
      </c>
      <c r="K64" t="n">
        <v>0</v>
      </c>
      <c r="L64" t="n">
        <v>0</v>
      </c>
      <c r="M64" t="n">
        <v>0</v>
      </c>
      <c r="N64" t="n">
        <v>0</v>
      </c>
      <c r="O64" t="n">
        <v>0</v>
      </c>
      <c r="P64" t="n">
        <v>0</v>
      </c>
      <c r="Q64" t="n">
        <v>0</v>
      </c>
      <c r="R64" s="2" t="inlineStr"/>
    </row>
    <row r="65" ht="15" customHeight="1">
      <c r="A65" t="inlineStr">
        <is>
          <t>A 22528-2024</t>
        </is>
      </c>
      <c r="B65" s="1" t="n">
        <v>45447.44967592593</v>
      </c>
      <c r="C65" s="1" t="n">
        <v>45951</v>
      </c>
      <c r="D65" t="inlineStr">
        <is>
          <t>STOCKHOLMS LÄN</t>
        </is>
      </c>
      <c r="E65" t="inlineStr">
        <is>
          <t>ÖSTERÅKER</t>
        </is>
      </c>
      <c r="F65" t="inlineStr">
        <is>
          <t>Övriga Aktiebolag</t>
        </is>
      </c>
      <c r="G65" t="n">
        <v>1.4</v>
      </c>
      <c r="H65" t="n">
        <v>0</v>
      </c>
      <c r="I65" t="n">
        <v>0</v>
      </c>
      <c r="J65" t="n">
        <v>0</v>
      </c>
      <c r="K65" t="n">
        <v>0</v>
      </c>
      <c r="L65" t="n">
        <v>0</v>
      </c>
      <c r="M65" t="n">
        <v>0</v>
      </c>
      <c r="N65" t="n">
        <v>0</v>
      </c>
      <c r="O65" t="n">
        <v>0</v>
      </c>
      <c r="P65" t="n">
        <v>0</v>
      </c>
      <c r="Q65" t="n">
        <v>0</v>
      </c>
      <c r="R65" s="2" t="inlineStr"/>
    </row>
    <row r="66" ht="15" customHeight="1">
      <c r="A66" t="inlineStr">
        <is>
          <t>A 16803-2022</t>
        </is>
      </c>
      <c r="B66" s="1" t="n">
        <v>44673</v>
      </c>
      <c r="C66" s="1" t="n">
        <v>45951</v>
      </c>
      <c r="D66" t="inlineStr">
        <is>
          <t>STOCKHOLMS LÄN</t>
        </is>
      </c>
      <c r="E66" t="inlineStr">
        <is>
          <t>ÖSTERÅKER</t>
        </is>
      </c>
      <c r="G66" t="n">
        <v>1.9</v>
      </c>
      <c r="H66" t="n">
        <v>0</v>
      </c>
      <c r="I66" t="n">
        <v>0</v>
      </c>
      <c r="J66" t="n">
        <v>0</v>
      </c>
      <c r="K66" t="n">
        <v>0</v>
      </c>
      <c r="L66" t="n">
        <v>0</v>
      </c>
      <c r="M66" t="n">
        <v>0</v>
      </c>
      <c r="N66" t="n">
        <v>0</v>
      </c>
      <c r="O66" t="n">
        <v>0</v>
      </c>
      <c r="P66" t="n">
        <v>0</v>
      </c>
      <c r="Q66" t="n">
        <v>0</v>
      </c>
      <c r="R66" s="2" t="inlineStr"/>
    </row>
    <row r="67" ht="15" customHeight="1">
      <c r="A67" t="inlineStr">
        <is>
          <t>A 37244-2024</t>
        </is>
      </c>
      <c r="B67" s="1" t="n">
        <v>45540</v>
      </c>
      <c r="C67" s="1" t="n">
        <v>45951</v>
      </c>
      <c r="D67" t="inlineStr">
        <is>
          <t>STOCKHOLMS LÄN</t>
        </is>
      </c>
      <c r="E67" t="inlineStr">
        <is>
          <t>ÖSTERÅKER</t>
        </is>
      </c>
      <c r="G67" t="n">
        <v>2.6</v>
      </c>
      <c r="H67" t="n">
        <v>0</v>
      </c>
      <c r="I67" t="n">
        <v>0</v>
      </c>
      <c r="J67" t="n">
        <v>0</v>
      </c>
      <c r="K67" t="n">
        <v>0</v>
      </c>
      <c r="L67" t="n">
        <v>0</v>
      </c>
      <c r="M67" t="n">
        <v>0</v>
      </c>
      <c r="N67" t="n">
        <v>0</v>
      </c>
      <c r="O67" t="n">
        <v>0</v>
      </c>
      <c r="P67" t="n">
        <v>0</v>
      </c>
      <c r="Q67" t="n">
        <v>0</v>
      </c>
      <c r="R67" s="2" t="inlineStr"/>
    </row>
    <row r="68" ht="15" customHeight="1">
      <c r="A68" t="inlineStr">
        <is>
          <t>A 33158-2024</t>
        </is>
      </c>
      <c r="B68" s="1" t="n">
        <v>45518</v>
      </c>
      <c r="C68" s="1" t="n">
        <v>45951</v>
      </c>
      <c r="D68" t="inlineStr">
        <is>
          <t>STOCKHOLMS LÄN</t>
        </is>
      </c>
      <c r="E68" t="inlineStr">
        <is>
          <t>ÖSTERÅKER</t>
        </is>
      </c>
      <c r="G68" t="n">
        <v>1.6</v>
      </c>
      <c r="H68" t="n">
        <v>0</v>
      </c>
      <c r="I68" t="n">
        <v>0</v>
      </c>
      <c r="J68" t="n">
        <v>0</v>
      </c>
      <c r="K68" t="n">
        <v>0</v>
      </c>
      <c r="L68" t="n">
        <v>0</v>
      </c>
      <c r="M68" t="n">
        <v>0</v>
      </c>
      <c r="N68" t="n">
        <v>0</v>
      </c>
      <c r="O68" t="n">
        <v>0</v>
      </c>
      <c r="P68" t="n">
        <v>0</v>
      </c>
      <c r="Q68" t="n">
        <v>0</v>
      </c>
      <c r="R68" s="2" t="inlineStr"/>
    </row>
    <row r="69" ht="15" customHeight="1">
      <c r="A69" t="inlineStr">
        <is>
          <t>A 21786-2025</t>
        </is>
      </c>
      <c r="B69" s="1" t="n">
        <v>45783.67215277778</v>
      </c>
      <c r="C69" s="1" t="n">
        <v>45951</v>
      </c>
      <c r="D69" t="inlineStr">
        <is>
          <t>STOCKHOLMS LÄN</t>
        </is>
      </c>
      <c r="E69" t="inlineStr">
        <is>
          <t>ÖSTERÅKER</t>
        </is>
      </c>
      <c r="G69" t="n">
        <v>3.8</v>
      </c>
      <c r="H69" t="n">
        <v>0</v>
      </c>
      <c r="I69" t="n">
        <v>0</v>
      </c>
      <c r="J69" t="n">
        <v>0</v>
      </c>
      <c r="K69" t="n">
        <v>0</v>
      </c>
      <c r="L69" t="n">
        <v>0</v>
      </c>
      <c r="M69" t="n">
        <v>0</v>
      </c>
      <c r="N69" t="n">
        <v>0</v>
      </c>
      <c r="O69" t="n">
        <v>0</v>
      </c>
      <c r="P69" t="n">
        <v>0</v>
      </c>
      <c r="Q69" t="n">
        <v>0</v>
      </c>
      <c r="R69" s="2" t="inlineStr"/>
    </row>
    <row r="70" ht="15" customHeight="1">
      <c r="A70" t="inlineStr">
        <is>
          <t>A 13366-2024</t>
        </is>
      </c>
      <c r="B70" s="1" t="n">
        <v>45387</v>
      </c>
      <c r="C70" s="1" t="n">
        <v>45951</v>
      </c>
      <c r="D70" t="inlineStr">
        <is>
          <t>STOCKHOLMS LÄN</t>
        </is>
      </c>
      <c r="E70" t="inlineStr">
        <is>
          <t>ÖSTERÅKER</t>
        </is>
      </c>
      <c r="G70" t="n">
        <v>13.7</v>
      </c>
      <c r="H70" t="n">
        <v>0</v>
      </c>
      <c r="I70" t="n">
        <v>0</v>
      </c>
      <c r="J70" t="n">
        <v>0</v>
      </c>
      <c r="K70" t="n">
        <v>0</v>
      </c>
      <c r="L70" t="n">
        <v>0</v>
      </c>
      <c r="M70" t="n">
        <v>0</v>
      </c>
      <c r="N70" t="n">
        <v>0</v>
      </c>
      <c r="O70" t="n">
        <v>0</v>
      </c>
      <c r="P70" t="n">
        <v>0</v>
      </c>
      <c r="Q70" t="n">
        <v>0</v>
      </c>
      <c r="R70" s="2" t="inlineStr"/>
    </row>
    <row r="71" ht="15" customHeight="1">
      <c r="A71" t="inlineStr">
        <is>
          <t>A 21796-2025</t>
        </is>
      </c>
      <c r="B71" s="1" t="n">
        <v>45783.68135416666</v>
      </c>
      <c r="C71" s="1" t="n">
        <v>45951</v>
      </c>
      <c r="D71" t="inlineStr">
        <is>
          <t>STOCKHOLMS LÄN</t>
        </is>
      </c>
      <c r="E71" t="inlineStr">
        <is>
          <t>ÖSTERÅKER</t>
        </is>
      </c>
      <c r="G71" t="n">
        <v>2.5</v>
      </c>
      <c r="H71" t="n">
        <v>0</v>
      </c>
      <c r="I71" t="n">
        <v>0</v>
      </c>
      <c r="J71" t="n">
        <v>0</v>
      </c>
      <c r="K71" t="n">
        <v>0</v>
      </c>
      <c r="L71" t="n">
        <v>0</v>
      </c>
      <c r="M71" t="n">
        <v>0</v>
      </c>
      <c r="N71" t="n">
        <v>0</v>
      </c>
      <c r="O71" t="n">
        <v>0</v>
      </c>
      <c r="P71" t="n">
        <v>0</v>
      </c>
      <c r="Q71" t="n">
        <v>0</v>
      </c>
      <c r="R71" s="2" t="inlineStr"/>
    </row>
    <row r="72" ht="15" customHeight="1">
      <c r="A72" t="inlineStr">
        <is>
          <t>A 61360-2022</t>
        </is>
      </c>
      <c r="B72" s="1" t="n">
        <v>44915</v>
      </c>
      <c r="C72" s="1" t="n">
        <v>45951</v>
      </c>
      <c r="D72" t="inlineStr">
        <is>
          <t>STOCKHOLMS LÄN</t>
        </is>
      </c>
      <c r="E72" t="inlineStr">
        <is>
          <t>ÖSTERÅKER</t>
        </is>
      </c>
      <c r="G72" t="n">
        <v>2.3</v>
      </c>
      <c r="H72" t="n">
        <v>0</v>
      </c>
      <c r="I72" t="n">
        <v>0</v>
      </c>
      <c r="J72" t="n">
        <v>0</v>
      </c>
      <c r="K72" t="n">
        <v>0</v>
      </c>
      <c r="L72" t="n">
        <v>0</v>
      </c>
      <c r="M72" t="n">
        <v>0</v>
      </c>
      <c r="N72" t="n">
        <v>0</v>
      </c>
      <c r="O72" t="n">
        <v>0</v>
      </c>
      <c r="P72" t="n">
        <v>0</v>
      </c>
      <c r="Q72" t="n">
        <v>0</v>
      </c>
      <c r="R72" s="2" t="inlineStr"/>
    </row>
    <row r="73" ht="15" customHeight="1">
      <c r="A73" t="inlineStr">
        <is>
          <t>A 61710-2022</t>
        </is>
      </c>
      <c r="B73" s="1" t="n">
        <v>44917</v>
      </c>
      <c r="C73" s="1" t="n">
        <v>45951</v>
      </c>
      <c r="D73" t="inlineStr">
        <is>
          <t>STOCKHOLMS LÄN</t>
        </is>
      </c>
      <c r="E73" t="inlineStr">
        <is>
          <t>ÖSTERÅKER</t>
        </is>
      </c>
      <c r="G73" t="n">
        <v>6.2</v>
      </c>
      <c r="H73" t="n">
        <v>0</v>
      </c>
      <c r="I73" t="n">
        <v>0</v>
      </c>
      <c r="J73" t="n">
        <v>0</v>
      </c>
      <c r="K73" t="n">
        <v>0</v>
      </c>
      <c r="L73" t="n">
        <v>0</v>
      </c>
      <c r="M73" t="n">
        <v>0</v>
      </c>
      <c r="N73" t="n">
        <v>0</v>
      </c>
      <c r="O73" t="n">
        <v>0</v>
      </c>
      <c r="P73" t="n">
        <v>0</v>
      </c>
      <c r="Q73" t="n">
        <v>0</v>
      </c>
      <c r="R73" s="2" t="inlineStr"/>
    </row>
    <row r="74" ht="15" customHeight="1">
      <c r="A74" t="inlineStr">
        <is>
          <t>A 34713-2025</t>
        </is>
      </c>
      <c r="B74" s="1" t="n">
        <v>45848</v>
      </c>
      <c r="C74" s="1" t="n">
        <v>45951</v>
      </c>
      <c r="D74" t="inlineStr">
        <is>
          <t>STOCKHOLMS LÄN</t>
        </is>
      </c>
      <c r="E74" t="inlineStr">
        <is>
          <t>ÖSTERÅKER</t>
        </is>
      </c>
      <c r="G74" t="n">
        <v>0.9</v>
      </c>
      <c r="H74" t="n">
        <v>0</v>
      </c>
      <c r="I74" t="n">
        <v>0</v>
      </c>
      <c r="J74" t="n">
        <v>0</v>
      </c>
      <c r="K74" t="n">
        <v>0</v>
      </c>
      <c r="L74" t="n">
        <v>0</v>
      </c>
      <c r="M74" t="n">
        <v>0</v>
      </c>
      <c r="N74" t="n">
        <v>0</v>
      </c>
      <c r="O74" t="n">
        <v>0</v>
      </c>
      <c r="P74" t="n">
        <v>0</v>
      </c>
      <c r="Q74" t="n">
        <v>0</v>
      </c>
      <c r="R74" s="2" t="inlineStr"/>
    </row>
    <row r="75" ht="15" customHeight="1">
      <c r="A75" t="inlineStr">
        <is>
          <t>A 62108-2022</t>
        </is>
      </c>
      <c r="B75" s="1" t="n">
        <v>44920</v>
      </c>
      <c r="C75" s="1" t="n">
        <v>45951</v>
      </c>
      <c r="D75" t="inlineStr">
        <is>
          <t>STOCKHOLMS LÄN</t>
        </is>
      </c>
      <c r="E75" t="inlineStr">
        <is>
          <t>ÖSTERÅKER</t>
        </is>
      </c>
      <c r="G75" t="n">
        <v>1.5</v>
      </c>
      <c r="H75" t="n">
        <v>0</v>
      </c>
      <c r="I75" t="n">
        <v>0</v>
      </c>
      <c r="J75" t="n">
        <v>0</v>
      </c>
      <c r="K75" t="n">
        <v>0</v>
      </c>
      <c r="L75" t="n">
        <v>0</v>
      </c>
      <c r="M75" t="n">
        <v>0</v>
      </c>
      <c r="N75" t="n">
        <v>0</v>
      </c>
      <c r="O75" t="n">
        <v>0</v>
      </c>
      <c r="P75" t="n">
        <v>0</v>
      </c>
      <c r="Q75" t="n">
        <v>0</v>
      </c>
      <c r="R75" s="2" t="inlineStr"/>
    </row>
    <row r="76" ht="15" customHeight="1">
      <c r="A76" t="inlineStr">
        <is>
          <t>A 17353-2025</t>
        </is>
      </c>
      <c r="B76" s="1" t="n">
        <v>45756</v>
      </c>
      <c r="C76" s="1" t="n">
        <v>45951</v>
      </c>
      <c r="D76" t="inlineStr">
        <is>
          <t>STOCKHOLMS LÄN</t>
        </is>
      </c>
      <c r="E76" t="inlineStr">
        <is>
          <t>ÖSTERÅKER</t>
        </is>
      </c>
      <c r="F76" t="inlineStr">
        <is>
          <t>Övriga Aktiebolag</t>
        </is>
      </c>
      <c r="G76" t="n">
        <v>5.5</v>
      </c>
      <c r="H76" t="n">
        <v>0</v>
      </c>
      <c r="I76" t="n">
        <v>0</v>
      </c>
      <c r="J76" t="n">
        <v>0</v>
      </c>
      <c r="K76" t="n">
        <v>0</v>
      </c>
      <c r="L76" t="n">
        <v>0</v>
      </c>
      <c r="M76" t="n">
        <v>0</v>
      </c>
      <c r="N76" t="n">
        <v>0</v>
      </c>
      <c r="O76" t="n">
        <v>0</v>
      </c>
      <c r="P76" t="n">
        <v>0</v>
      </c>
      <c r="Q76" t="n">
        <v>0</v>
      </c>
      <c r="R76" s="2" t="inlineStr"/>
    </row>
    <row r="77" ht="15" customHeight="1">
      <c r="A77" t="inlineStr">
        <is>
          <t>A 6655-2023</t>
        </is>
      </c>
      <c r="B77" s="1" t="n">
        <v>44966.60668981481</v>
      </c>
      <c r="C77" s="1" t="n">
        <v>45951</v>
      </c>
      <c r="D77" t="inlineStr">
        <is>
          <t>STOCKHOLMS LÄN</t>
        </is>
      </c>
      <c r="E77" t="inlineStr">
        <is>
          <t>ÖSTERÅKER</t>
        </is>
      </c>
      <c r="G77" t="n">
        <v>0.8</v>
      </c>
      <c r="H77" t="n">
        <v>0</v>
      </c>
      <c r="I77" t="n">
        <v>0</v>
      </c>
      <c r="J77" t="n">
        <v>0</v>
      </c>
      <c r="K77" t="n">
        <v>0</v>
      </c>
      <c r="L77" t="n">
        <v>0</v>
      </c>
      <c r="M77" t="n">
        <v>0</v>
      </c>
      <c r="N77" t="n">
        <v>0</v>
      </c>
      <c r="O77" t="n">
        <v>0</v>
      </c>
      <c r="P77" t="n">
        <v>0</v>
      </c>
      <c r="Q77" t="n">
        <v>0</v>
      </c>
      <c r="R77" s="2" t="inlineStr"/>
    </row>
    <row r="78" ht="15" customHeight="1">
      <c r="A78" t="inlineStr">
        <is>
          <t>A 3917-2023</t>
        </is>
      </c>
      <c r="B78" s="1" t="n">
        <v>44952</v>
      </c>
      <c r="C78" s="1" t="n">
        <v>45951</v>
      </c>
      <c r="D78" t="inlineStr">
        <is>
          <t>STOCKHOLMS LÄN</t>
        </is>
      </c>
      <c r="E78" t="inlineStr">
        <is>
          <t>ÖSTERÅKER</t>
        </is>
      </c>
      <c r="F78" t="inlineStr">
        <is>
          <t>Kommuner</t>
        </is>
      </c>
      <c r="G78" t="n">
        <v>2.8</v>
      </c>
      <c r="H78" t="n">
        <v>0</v>
      </c>
      <c r="I78" t="n">
        <v>0</v>
      </c>
      <c r="J78" t="n">
        <v>0</v>
      </c>
      <c r="K78" t="n">
        <v>0</v>
      </c>
      <c r="L78" t="n">
        <v>0</v>
      </c>
      <c r="M78" t="n">
        <v>0</v>
      </c>
      <c r="N78" t="n">
        <v>0</v>
      </c>
      <c r="O78" t="n">
        <v>0</v>
      </c>
      <c r="P78" t="n">
        <v>0</v>
      </c>
      <c r="Q78" t="n">
        <v>0</v>
      </c>
      <c r="R78" s="2" t="inlineStr"/>
    </row>
    <row r="79" ht="15" customHeight="1">
      <c r="A79" t="inlineStr">
        <is>
          <t>A 31134-2023</t>
        </is>
      </c>
      <c r="B79" s="1" t="n">
        <v>45113</v>
      </c>
      <c r="C79" s="1" t="n">
        <v>45951</v>
      </c>
      <c r="D79" t="inlineStr">
        <is>
          <t>STOCKHOLMS LÄN</t>
        </is>
      </c>
      <c r="E79" t="inlineStr">
        <is>
          <t>ÖSTERÅKER</t>
        </is>
      </c>
      <c r="G79" t="n">
        <v>2.1</v>
      </c>
      <c r="H79" t="n">
        <v>0</v>
      </c>
      <c r="I79" t="n">
        <v>0</v>
      </c>
      <c r="J79" t="n">
        <v>0</v>
      </c>
      <c r="K79" t="n">
        <v>0</v>
      </c>
      <c r="L79" t="n">
        <v>0</v>
      </c>
      <c r="M79" t="n">
        <v>0</v>
      </c>
      <c r="N79" t="n">
        <v>0</v>
      </c>
      <c r="O79" t="n">
        <v>0</v>
      </c>
      <c r="P79" t="n">
        <v>0</v>
      </c>
      <c r="Q79" t="n">
        <v>0</v>
      </c>
      <c r="R79" s="2" t="inlineStr"/>
    </row>
    <row r="80" ht="15" customHeight="1">
      <c r="A80" t="inlineStr">
        <is>
          <t>A 57048-2024</t>
        </is>
      </c>
      <c r="B80" s="1" t="n">
        <v>45629.33938657407</v>
      </c>
      <c r="C80" s="1" t="n">
        <v>45951</v>
      </c>
      <c r="D80" t="inlineStr">
        <is>
          <t>STOCKHOLMS LÄN</t>
        </is>
      </c>
      <c r="E80" t="inlineStr">
        <is>
          <t>ÖSTERÅKER</t>
        </is>
      </c>
      <c r="G80" t="n">
        <v>3</v>
      </c>
      <c r="H80" t="n">
        <v>0</v>
      </c>
      <c r="I80" t="n">
        <v>0</v>
      </c>
      <c r="J80" t="n">
        <v>0</v>
      </c>
      <c r="K80" t="n">
        <v>0</v>
      </c>
      <c r="L80" t="n">
        <v>0</v>
      </c>
      <c r="M80" t="n">
        <v>0</v>
      </c>
      <c r="N80" t="n">
        <v>0</v>
      </c>
      <c r="O80" t="n">
        <v>0</v>
      </c>
      <c r="P80" t="n">
        <v>0</v>
      </c>
      <c r="Q80" t="n">
        <v>0</v>
      </c>
      <c r="R80" s="2" t="inlineStr"/>
    </row>
    <row r="81" ht="15" customHeight="1">
      <c r="A81" t="inlineStr">
        <is>
          <t>A 57055-2024</t>
        </is>
      </c>
      <c r="B81" s="1" t="n">
        <v>45629.34627314815</v>
      </c>
      <c r="C81" s="1" t="n">
        <v>45951</v>
      </c>
      <c r="D81" t="inlineStr">
        <is>
          <t>STOCKHOLMS LÄN</t>
        </is>
      </c>
      <c r="E81" t="inlineStr">
        <is>
          <t>ÖSTERÅKER</t>
        </is>
      </c>
      <c r="G81" t="n">
        <v>0.5</v>
      </c>
      <c r="H81" t="n">
        <v>0</v>
      </c>
      <c r="I81" t="n">
        <v>0</v>
      </c>
      <c r="J81" t="n">
        <v>0</v>
      </c>
      <c r="K81" t="n">
        <v>0</v>
      </c>
      <c r="L81" t="n">
        <v>0</v>
      </c>
      <c r="M81" t="n">
        <v>0</v>
      </c>
      <c r="N81" t="n">
        <v>0</v>
      </c>
      <c r="O81" t="n">
        <v>0</v>
      </c>
      <c r="P81" t="n">
        <v>0</v>
      </c>
      <c r="Q81" t="n">
        <v>0</v>
      </c>
      <c r="R81" s="2" t="inlineStr"/>
    </row>
    <row r="82" ht="15" customHeight="1">
      <c r="A82" t="inlineStr">
        <is>
          <t>A 23144-2024</t>
        </is>
      </c>
      <c r="B82" s="1" t="n">
        <v>45450.63202546296</v>
      </c>
      <c r="C82" s="1" t="n">
        <v>45951</v>
      </c>
      <c r="D82" t="inlineStr">
        <is>
          <t>STOCKHOLMS LÄN</t>
        </is>
      </c>
      <c r="E82" t="inlineStr">
        <is>
          <t>ÖSTERÅKER</t>
        </is>
      </c>
      <c r="F82" t="inlineStr">
        <is>
          <t>Övriga Aktiebolag</t>
        </is>
      </c>
      <c r="G82" t="n">
        <v>4.7</v>
      </c>
      <c r="H82" t="n">
        <v>0</v>
      </c>
      <c r="I82" t="n">
        <v>0</v>
      </c>
      <c r="J82" t="n">
        <v>0</v>
      </c>
      <c r="K82" t="n">
        <v>0</v>
      </c>
      <c r="L82" t="n">
        <v>0</v>
      </c>
      <c r="M82" t="n">
        <v>0</v>
      </c>
      <c r="N82" t="n">
        <v>0</v>
      </c>
      <c r="O82" t="n">
        <v>0</v>
      </c>
      <c r="P82" t="n">
        <v>0</v>
      </c>
      <c r="Q82" t="n">
        <v>0</v>
      </c>
      <c r="R82" s="2" t="inlineStr"/>
    </row>
    <row r="83" ht="15" customHeight="1">
      <c r="A83" t="inlineStr">
        <is>
          <t>A 3326-2022</t>
        </is>
      </c>
      <c r="B83" s="1" t="n">
        <v>44583</v>
      </c>
      <c r="C83" s="1" t="n">
        <v>45951</v>
      </c>
      <c r="D83" t="inlineStr">
        <is>
          <t>STOCKHOLMS LÄN</t>
        </is>
      </c>
      <c r="E83" t="inlineStr">
        <is>
          <t>ÖSTERÅKER</t>
        </is>
      </c>
      <c r="F83" t="inlineStr">
        <is>
          <t>Övriga Aktiebolag</t>
        </is>
      </c>
      <c r="G83" t="n">
        <v>2.7</v>
      </c>
      <c r="H83" t="n">
        <v>0</v>
      </c>
      <c r="I83" t="n">
        <v>0</v>
      </c>
      <c r="J83" t="n">
        <v>0</v>
      </c>
      <c r="K83" t="n">
        <v>0</v>
      </c>
      <c r="L83" t="n">
        <v>0</v>
      </c>
      <c r="M83" t="n">
        <v>0</v>
      </c>
      <c r="N83" t="n">
        <v>0</v>
      </c>
      <c r="O83" t="n">
        <v>0</v>
      </c>
      <c r="P83" t="n">
        <v>0</v>
      </c>
      <c r="Q83" t="n">
        <v>0</v>
      </c>
      <c r="R83" s="2" t="inlineStr"/>
    </row>
    <row r="84" ht="15" customHeight="1">
      <c r="A84" t="inlineStr">
        <is>
          <t>A 9842-2025</t>
        </is>
      </c>
      <c r="B84" s="1" t="n">
        <v>45716</v>
      </c>
      <c r="C84" s="1" t="n">
        <v>45951</v>
      </c>
      <c r="D84" t="inlineStr">
        <is>
          <t>STOCKHOLMS LÄN</t>
        </is>
      </c>
      <c r="E84" t="inlineStr">
        <is>
          <t>ÖSTERÅKER</t>
        </is>
      </c>
      <c r="G84" t="n">
        <v>4.8</v>
      </c>
      <c r="H84" t="n">
        <v>0</v>
      </c>
      <c r="I84" t="n">
        <v>0</v>
      </c>
      <c r="J84" t="n">
        <v>0</v>
      </c>
      <c r="K84" t="n">
        <v>0</v>
      </c>
      <c r="L84" t="n">
        <v>0</v>
      </c>
      <c r="M84" t="n">
        <v>0</v>
      </c>
      <c r="N84" t="n">
        <v>0</v>
      </c>
      <c r="O84" t="n">
        <v>0</v>
      </c>
      <c r="P84" t="n">
        <v>0</v>
      </c>
      <c r="Q84" t="n">
        <v>0</v>
      </c>
      <c r="R84" s="2" t="inlineStr"/>
    </row>
    <row r="85" ht="15" customHeight="1">
      <c r="A85" t="inlineStr">
        <is>
          <t>A 27137-2025</t>
        </is>
      </c>
      <c r="B85" s="1" t="n">
        <v>45811.95890046296</v>
      </c>
      <c r="C85" s="1" t="n">
        <v>45951</v>
      </c>
      <c r="D85" t="inlineStr">
        <is>
          <t>STOCKHOLMS LÄN</t>
        </is>
      </c>
      <c r="E85" t="inlineStr">
        <is>
          <t>ÖSTERÅKER</t>
        </is>
      </c>
      <c r="G85" t="n">
        <v>3.8</v>
      </c>
      <c r="H85" t="n">
        <v>0</v>
      </c>
      <c r="I85" t="n">
        <v>0</v>
      </c>
      <c r="J85" t="n">
        <v>0</v>
      </c>
      <c r="K85" t="n">
        <v>0</v>
      </c>
      <c r="L85" t="n">
        <v>0</v>
      </c>
      <c r="M85" t="n">
        <v>0</v>
      </c>
      <c r="N85" t="n">
        <v>0</v>
      </c>
      <c r="O85" t="n">
        <v>0</v>
      </c>
      <c r="P85" t="n">
        <v>0</v>
      </c>
      <c r="Q85" t="n">
        <v>0</v>
      </c>
      <c r="R85" s="2" t="inlineStr"/>
    </row>
    <row r="86" ht="15" customHeight="1">
      <c r="A86" t="inlineStr">
        <is>
          <t>A 56909-2024</t>
        </is>
      </c>
      <c r="B86" s="1" t="n">
        <v>45628.59060185185</v>
      </c>
      <c r="C86" s="1" t="n">
        <v>45951</v>
      </c>
      <c r="D86" t="inlineStr">
        <is>
          <t>STOCKHOLMS LÄN</t>
        </is>
      </c>
      <c r="E86" t="inlineStr">
        <is>
          <t>ÖSTERÅKER</t>
        </is>
      </c>
      <c r="G86" t="n">
        <v>1</v>
      </c>
      <c r="H86" t="n">
        <v>0</v>
      </c>
      <c r="I86" t="n">
        <v>0</v>
      </c>
      <c r="J86" t="n">
        <v>0</v>
      </c>
      <c r="K86" t="n">
        <v>0</v>
      </c>
      <c r="L86" t="n">
        <v>0</v>
      </c>
      <c r="M86" t="n">
        <v>0</v>
      </c>
      <c r="N86" t="n">
        <v>0</v>
      </c>
      <c r="O86" t="n">
        <v>0</v>
      </c>
      <c r="P86" t="n">
        <v>0</v>
      </c>
      <c r="Q86" t="n">
        <v>0</v>
      </c>
      <c r="R86" s="2" t="inlineStr"/>
    </row>
    <row r="87" ht="15" customHeight="1">
      <c r="A87" t="inlineStr">
        <is>
          <t>A 27948-2025</t>
        </is>
      </c>
      <c r="B87" s="1" t="n">
        <v>45817.52460648148</v>
      </c>
      <c r="C87" s="1" t="n">
        <v>45951</v>
      </c>
      <c r="D87" t="inlineStr">
        <is>
          <t>STOCKHOLMS LÄN</t>
        </is>
      </c>
      <c r="E87" t="inlineStr">
        <is>
          <t>ÖSTERÅKER</t>
        </is>
      </c>
      <c r="G87" t="n">
        <v>5.6</v>
      </c>
      <c r="H87" t="n">
        <v>0</v>
      </c>
      <c r="I87" t="n">
        <v>0</v>
      </c>
      <c r="J87" t="n">
        <v>0</v>
      </c>
      <c r="K87" t="n">
        <v>0</v>
      </c>
      <c r="L87" t="n">
        <v>0</v>
      </c>
      <c r="M87" t="n">
        <v>0</v>
      </c>
      <c r="N87" t="n">
        <v>0</v>
      </c>
      <c r="O87" t="n">
        <v>0</v>
      </c>
      <c r="P87" t="n">
        <v>0</v>
      </c>
      <c r="Q87" t="n">
        <v>0</v>
      </c>
      <c r="R87" s="2" t="inlineStr"/>
    </row>
    <row r="88" ht="15" customHeight="1">
      <c r="A88" t="inlineStr">
        <is>
          <t>A 464-2022</t>
        </is>
      </c>
      <c r="B88" s="1" t="n">
        <v>44565</v>
      </c>
      <c r="C88" s="1" t="n">
        <v>45951</v>
      </c>
      <c r="D88" t="inlineStr">
        <is>
          <t>STOCKHOLMS LÄN</t>
        </is>
      </c>
      <c r="E88" t="inlineStr">
        <is>
          <t>ÖSTERÅKER</t>
        </is>
      </c>
      <c r="F88" t="inlineStr">
        <is>
          <t>Övriga Aktiebolag</t>
        </is>
      </c>
      <c r="G88" t="n">
        <v>7.6</v>
      </c>
      <c r="H88" t="n">
        <v>0</v>
      </c>
      <c r="I88" t="n">
        <v>0</v>
      </c>
      <c r="J88" t="n">
        <v>0</v>
      </c>
      <c r="K88" t="n">
        <v>0</v>
      </c>
      <c r="L88" t="n">
        <v>0</v>
      </c>
      <c r="M88" t="n">
        <v>0</v>
      </c>
      <c r="N88" t="n">
        <v>0</v>
      </c>
      <c r="O88" t="n">
        <v>0</v>
      </c>
      <c r="P88" t="n">
        <v>0</v>
      </c>
      <c r="Q88" t="n">
        <v>0</v>
      </c>
      <c r="R88" s="2" t="inlineStr"/>
    </row>
    <row r="89" ht="15" customHeight="1">
      <c r="A89" t="inlineStr">
        <is>
          <t>A 16738-2022</t>
        </is>
      </c>
      <c r="B89" s="1" t="n">
        <v>44673</v>
      </c>
      <c r="C89" s="1" t="n">
        <v>45951</v>
      </c>
      <c r="D89" t="inlineStr">
        <is>
          <t>STOCKHOLMS LÄN</t>
        </is>
      </c>
      <c r="E89" t="inlineStr">
        <is>
          <t>ÖSTERÅKER</t>
        </is>
      </c>
      <c r="G89" t="n">
        <v>1.1</v>
      </c>
      <c r="H89" t="n">
        <v>0</v>
      </c>
      <c r="I89" t="n">
        <v>0</v>
      </c>
      <c r="J89" t="n">
        <v>0</v>
      </c>
      <c r="K89" t="n">
        <v>0</v>
      </c>
      <c r="L89" t="n">
        <v>0</v>
      </c>
      <c r="M89" t="n">
        <v>0</v>
      </c>
      <c r="N89" t="n">
        <v>0</v>
      </c>
      <c r="O89" t="n">
        <v>0</v>
      </c>
      <c r="P89" t="n">
        <v>0</v>
      </c>
      <c r="Q89" t="n">
        <v>0</v>
      </c>
      <c r="R89" s="2" t="inlineStr"/>
    </row>
    <row r="90" ht="15" customHeight="1">
      <c r="A90" t="inlineStr">
        <is>
          <t>A 31456-2025</t>
        </is>
      </c>
      <c r="B90" s="1" t="n">
        <v>45833.5402662037</v>
      </c>
      <c r="C90" s="1" t="n">
        <v>45951</v>
      </c>
      <c r="D90" t="inlineStr">
        <is>
          <t>STOCKHOLMS LÄN</t>
        </is>
      </c>
      <c r="E90" t="inlineStr">
        <is>
          <t>ÖSTERÅKER</t>
        </is>
      </c>
      <c r="G90" t="n">
        <v>4.3</v>
      </c>
      <c r="H90" t="n">
        <v>0</v>
      </c>
      <c r="I90" t="n">
        <v>0</v>
      </c>
      <c r="J90" t="n">
        <v>0</v>
      </c>
      <c r="K90" t="n">
        <v>0</v>
      </c>
      <c r="L90" t="n">
        <v>0</v>
      </c>
      <c r="M90" t="n">
        <v>0</v>
      </c>
      <c r="N90" t="n">
        <v>0</v>
      </c>
      <c r="O90" t="n">
        <v>0</v>
      </c>
      <c r="P90" t="n">
        <v>0</v>
      </c>
      <c r="Q90" t="n">
        <v>0</v>
      </c>
      <c r="R90" s="2" t="inlineStr"/>
    </row>
    <row r="91" ht="15" customHeight="1">
      <c r="A91" t="inlineStr">
        <is>
          <t>A 59379-2022</t>
        </is>
      </c>
      <c r="B91" s="1" t="n">
        <v>44905</v>
      </c>
      <c r="C91" s="1" t="n">
        <v>45951</v>
      </c>
      <c r="D91" t="inlineStr">
        <is>
          <t>STOCKHOLMS LÄN</t>
        </is>
      </c>
      <c r="E91" t="inlineStr">
        <is>
          <t>ÖSTERÅKER</t>
        </is>
      </c>
      <c r="F91" t="inlineStr">
        <is>
          <t>Kommuner</t>
        </is>
      </c>
      <c r="G91" t="n">
        <v>4.7</v>
      </c>
      <c r="H91" t="n">
        <v>0</v>
      </c>
      <c r="I91" t="n">
        <v>0</v>
      </c>
      <c r="J91" t="n">
        <v>0</v>
      </c>
      <c r="K91" t="n">
        <v>0</v>
      </c>
      <c r="L91" t="n">
        <v>0</v>
      </c>
      <c r="M91" t="n">
        <v>0</v>
      </c>
      <c r="N91" t="n">
        <v>0</v>
      </c>
      <c r="O91" t="n">
        <v>0</v>
      </c>
      <c r="P91" t="n">
        <v>0</v>
      </c>
      <c r="Q91" t="n">
        <v>0</v>
      </c>
      <c r="R91" s="2" t="inlineStr"/>
    </row>
    <row r="92" ht="15" customHeight="1">
      <c r="A92" t="inlineStr">
        <is>
          <t>A 34034-2025</t>
        </is>
      </c>
      <c r="B92" s="1" t="n">
        <v>45842</v>
      </c>
      <c r="C92" s="1" t="n">
        <v>45951</v>
      </c>
      <c r="D92" t="inlineStr">
        <is>
          <t>STOCKHOLMS LÄN</t>
        </is>
      </c>
      <c r="E92" t="inlineStr">
        <is>
          <t>ÖSTERÅKER</t>
        </is>
      </c>
      <c r="F92" t="inlineStr">
        <is>
          <t>Övriga Aktiebolag</t>
        </is>
      </c>
      <c r="G92" t="n">
        <v>3.9</v>
      </c>
      <c r="H92" t="n">
        <v>0</v>
      </c>
      <c r="I92" t="n">
        <v>0</v>
      </c>
      <c r="J92" t="n">
        <v>0</v>
      </c>
      <c r="K92" t="n">
        <v>0</v>
      </c>
      <c r="L92" t="n">
        <v>0</v>
      </c>
      <c r="M92" t="n">
        <v>0</v>
      </c>
      <c r="N92" t="n">
        <v>0</v>
      </c>
      <c r="O92" t="n">
        <v>0</v>
      </c>
      <c r="P92" t="n">
        <v>0</v>
      </c>
      <c r="Q92" t="n">
        <v>0</v>
      </c>
      <c r="R92" s="2" t="inlineStr"/>
    </row>
    <row r="93" ht="15" customHeight="1">
      <c r="A93" t="inlineStr">
        <is>
          <t>A 10185-2025</t>
        </is>
      </c>
      <c r="B93" s="1" t="n">
        <v>45719</v>
      </c>
      <c r="C93" s="1" t="n">
        <v>45951</v>
      </c>
      <c r="D93" t="inlineStr">
        <is>
          <t>STOCKHOLMS LÄN</t>
        </is>
      </c>
      <c r="E93" t="inlineStr">
        <is>
          <t>ÖSTERÅKER</t>
        </is>
      </c>
      <c r="G93" t="n">
        <v>4.1</v>
      </c>
      <c r="H93" t="n">
        <v>0</v>
      </c>
      <c r="I93" t="n">
        <v>0</v>
      </c>
      <c r="J93" t="n">
        <v>0</v>
      </c>
      <c r="K93" t="n">
        <v>0</v>
      </c>
      <c r="L93" t="n">
        <v>0</v>
      </c>
      <c r="M93" t="n">
        <v>0</v>
      </c>
      <c r="N93" t="n">
        <v>0</v>
      </c>
      <c r="O93" t="n">
        <v>0</v>
      </c>
      <c r="P93" t="n">
        <v>0</v>
      </c>
      <c r="Q93" t="n">
        <v>0</v>
      </c>
      <c r="R93" s="2" t="inlineStr"/>
    </row>
    <row r="94" ht="15" customHeight="1">
      <c r="A94" t="inlineStr">
        <is>
          <t>A 34038-2025</t>
        </is>
      </c>
      <c r="B94" s="1" t="n">
        <v>45842</v>
      </c>
      <c r="C94" s="1" t="n">
        <v>45951</v>
      </c>
      <c r="D94" t="inlineStr">
        <is>
          <t>STOCKHOLMS LÄN</t>
        </is>
      </c>
      <c r="E94" t="inlineStr">
        <is>
          <t>ÖSTERÅKER</t>
        </is>
      </c>
      <c r="F94" t="inlineStr">
        <is>
          <t>Övriga Aktiebolag</t>
        </is>
      </c>
      <c r="G94" t="n">
        <v>4.7</v>
      </c>
      <c r="H94" t="n">
        <v>0</v>
      </c>
      <c r="I94" t="n">
        <v>0</v>
      </c>
      <c r="J94" t="n">
        <v>0</v>
      </c>
      <c r="K94" t="n">
        <v>0</v>
      </c>
      <c r="L94" t="n">
        <v>0</v>
      </c>
      <c r="M94" t="n">
        <v>0</v>
      </c>
      <c r="N94" t="n">
        <v>0</v>
      </c>
      <c r="O94" t="n">
        <v>0</v>
      </c>
      <c r="P94" t="n">
        <v>0</v>
      </c>
      <c r="Q94" t="n">
        <v>0</v>
      </c>
      <c r="R94" s="2" t="inlineStr"/>
    </row>
    <row r="95" ht="15" customHeight="1">
      <c r="A95" t="inlineStr">
        <is>
          <t>A 34079-2025</t>
        </is>
      </c>
      <c r="B95" s="1" t="n">
        <v>45842</v>
      </c>
      <c r="C95" s="1" t="n">
        <v>45951</v>
      </c>
      <c r="D95" t="inlineStr">
        <is>
          <t>STOCKHOLMS LÄN</t>
        </is>
      </c>
      <c r="E95" t="inlineStr">
        <is>
          <t>ÖSTERÅKER</t>
        </is>
      </c>
      <c r="F95" t="inlineStr">
        <is>
          <t>Övriga Aktiebolag</t>
        </is>
      </c>
      <c r="G95" t="n">
        <v>4.1</v>
      </c>
      <c r="H95" t="n">
        <v>0</v>
      </c>
      <c r="I95" t="n">
        <v>0</v>
      </c>
      <c r="J95" t="n">
        <v>0</v>
      </c>
      <c r="K95" t="n">
        <v>0</v>
      </c>
      <c r="L95" t="n">
        <v>0</v>
      </c>
      <c r="M95" t="n">
        <v>0</v>
      </c>
      <c r="N95" t="n">
        <v>0</v>
      </c>
      <c r="O95" t="n">
        <v>0</v>
      </c>
      <c r="P95" t="n">
        <v>0</v>
      </c>
      <c r="Q95" t="n">
        <v>0</v>
      </c>
      <c r="R95" s="2" t="inlineStr"/>
    </row>
    <row r="96" ht="15" customHeight="1">
      <c r="A96" t="inlineStr">
        <is>
          <t>A 16728-2022</t>
        </is>
      </c>
      <c r="B96" s="1" t="n">
        <v>44673</v>
      </c>
      <c r="C96" s="1" t="n">
        <v>45951</v>
      </c>
      <c r="D96" t="inlineStr">
        <is>
          <t>STOCKHOLMS LÄN</t>
        </is>
      </c>
      <c r="E96" t="inlineStr">
        <is>
          <t>ÖSTERÅKER</t>
        </is>
      </c>
      <c r="G96" t="n">
        <v>0.9</v>
      </c>
      <c r="H96" t="n">
        <v>0</v>
      </c>
      <c r="I96" t="n">
        <v>0</v>
      </c>
      <c r="J96" t="n">
        <v>0</v>
      </c>
      <c r="K96" t="n">
        <v>0</v>
      </c>
      <c r="L96" t="n">
        <v>0</v>
      </c>
      <c r="M96" t="n">
        <v>0</v>
      </c>
      <c r="N96" t="n">
        <v>0</v>
      </c>
      <c r="O96" t="n">
        <v>0</v>
      </c>
      <c r="P96" t="n">
        <v>0</v>
      </c>
      <c r="Q96" t="n">
        <v>0</v>
      </c>
      <c r="R96" s="2" t="inlineStr"/>
    </row>
    <row r="97" ht="15" customHeight="1">
      <c r="A97" t="inlineStr">
        <is>
          <t>A 35656-2025</t>
        </is>
      </c>
      <c r="B97" s="1" t="n">
        <v>45859</v>
      </c>
      <c r="C97" s="1" t="n">
        <v>45951</v>
      </c>
      <c r="D97" t="inlineStr">
        <is>
          <t>STOCKHOLMS LÄN</t>
        </is>
      </c>
      <c r="E97" t="inlineStr">
        <is>
          <t>ÖSTERÅKER</t>
        </is>
      </c>
      <c r="G97" t="n">
        <v>1.5</v>
      </c>
      <c r="H97" t="n">
        <v>0</v>
      </c>
      <c r="I97" t="n">
        <v>0</v>
      </c>
      <c r="J97" t="n">
        <v>0</v>
      </c>
      <c r="K97" t="n">
        <v>0</v>
      </c>
      <c r="L97" t="n">
        <v>0</v>
      </c>
      <c r="M97" t="n">
        <v>0</v>
      </c>
      <c r="N97" t="n">
        <v>0</v>
      </c>
      <c r="O97" t="n">
        <v>0</v>
      </c>
      <c r="P97" t="n">
        <v>0</v>
      </c>
      <c r="Q97" t="n">
        <v>0</v>
      </c>
      <c r="R97" s="2" t="inlineStr"/>
    </row>
    <row r="98" ht="15" customHeight="1">
      <c r="A98" t="inlineStr">
        <is>
          <t>A 35819-2025</t>
        </is>
      </c>
      <c r="B98" s="1" t="n">
        <v>45861</v>
      </c>
      <c r="C98" s="1" t="n">
        <v>45951</v>
      </c>
      <c r="D98" t="inlineStr">
        <is>
          <t>STOCKHOLMS LÄN</t>
        </is>
      </c>
      <c r="E98" t="inlineStr">
        <is>
          <t>ÖSTERÅKER</t>
        </is>
      </c>
      <c r="F98" t="inlineStr">
        <is>
          <t>Övriga Aktiebolag</t>
        </is>
      </c>
      <c r="G98" t="n">
        <v>8</v>
      </c>
      <c r="H98" t="n">
        <v>0</v>
      </c>
      <c r="I98" t="n">
        <v>0</v>
      </c>
      <c r="J98" t="n">
        <v>0</v>
      </c>
      <c r="K98" t="n">
        <v>0</v>
      </c>
      <c r="L98" t="n">
        <v>0</v>
      </c>
      <c r="M98" t="n">
        <v>0</v>
      </c>
      <c r="N98" t="n">
        <v>0</v>
      </c>
      <c r="O98" t="n">
        <v>0</v>
      </c>
      <c r="P98" t="n">
        <v>0</v>
      </c>
      <c r="Q98" t="n">
        <v>0</v>
      </c>
      <c r="R98" s="2" t="inlineStr"/>
    </row>
    <row r="99" ht="15" customHeight="1">
      <c r="A99" t="inlineStr">
        <is>
          <t>A 14776-2024</t>
        </is>
      </c>
      <c r="B99" s="1" t="n">
        <v>45397</v>
      </c>
      <c r="C99" s="1" t="n">
        <v>45951</v>
      </c>
      <c r="D99" t="inlineStr">
        <is>
          <t>STOCKHOLMS LÄN</t>
        </is>
      </c>
      <c r="E99" t="inlineStr">
        <is>
          <t>ÖSTERÅKER</t>
        </is>
      </c>
      <c r="G99" t="n">
        <v>13.6</v>
      </c>
      <c r="H99" t="n">
        <v>0</v>
      </c>
      <c r="I99" t="n">
        <v>0</v>
      </c>
      <c r="J99" t="n">
        <v>0</v>
      </c>
      <c r="K99" t="n">
        <v>0</v>
      </c>
      <c r="L99" t="n">
        <v>0</v>
      </c>
      <c r="M99" t="n">
        <v>0</v>
      </c>
      <c r="N99" t="n">
        <v>0</v>
      </c>
      <c r="O99" t="n">
        <v>0</v>
      </c>
      <c r="P99" t="n">
        <v>0</v>
      </c>
      <c r="Q99" t="n">
        <v>0</v>
      </c>
      <c r="R99" s="2" t="inlineStr"/>
    </row>
    <row r="100" ht="15" customHeight="1">
      <c r="A100" t="inlineStr">
        <is>
          <t>A 36614-2025</t>
        </is>
      </c>
      <c r="B100" s="1" t="n">
        <v>45870</v>
      </c>
      <c r="C100" s="1" t="n">
        <v>45951</v>
      </c>
      <c r="D100" t="inlineStr">
        <is>
          <t>STOCKHOLMS LÄN</t>
        </is>
      </c>
      <c r="E100" t="inlineStr">
        <is>
          <t>ÖSTERÅKER</t>
        </is>
      </c>
      <c r="G100" t="n">
        <v>1.7</v>
      </c>
      <c r="H100" t="n">
        <v>0</v>
      </c>
      <c r="I100" t="n">
        <v>0</v>
      </c>
      <c r="J100" t="n">
        <v>0</v>
      </c>
      <c r="K100" t="n">
        <v>0</v>
      </c>
      <c r="L100" t="n">
        <v>0</v>
      </c>
      <c r="M100" t="n">
        <v>0</v>
      </c>
      <c r="N100" t="n">
        <v>0</v>
      </c>
      <c r="O100" t="n">
        <v>0</v>
      </c>
      <c r="P100" t="n">
        <v>0</v>
      </c>
      <c r="Q100" t="n">
        <v>0</v>
      </c>
      <c r="R100" s="2" t="inlineStr"/>
    </row>
    <row r="101" ht="15" customHeight="1">
      <c r="A101" t="inlineStr">
        <is>
          <t>A 36612-2025</t>
        </is>
      </c>
      <c r="B101" s="1" t="n">
        <v>45870</v>
      </c>
      <c r="C101" s="1" t="n">
        <v>45951</v>
      </c>
      <c r="D101" t="inlineStr">
        <is>
          <t>STOCKHOLMS LÄN</t>
        </is>
      </c>
      <c r="E101" t="inlineStr">
        <is>
          <t>ÖSTERÅKER</t>
        </is>
      </c>
      <c r="F101" t="inlineStr">
        <is>
          <t>Övriga Aktiebolag</t>
        </is>
      </c>
      <c r="G101" t="n">
        <v>2.1</v>
      </c>
      <c r="H101" t="n">
        <v>0</v>
      </c>
      <c r="I101" t="n">
        <v>0</v>
      </c>
      <c r="J101" t="n">
        <v>0</v>
      </c>
      <c r="K101" t="n">
        <v>0</v>
      </c>
      <c r="L101" t="n">
        <v>0</v>
      </c>
      <c r="M101" t="n">
        <v>0</v>
      </c>
      <c r="N101" t="n">
        <v>0</v>
      </c>
      <c r="O101" t="n">
        <v>0</v>
      </c>
      <c r="P101" t="n">
        <v>0</v>
      </c>
      <c r="Q101" t="n">
        <v>0</v>
      </c>
      <c r="R101" s="2" t="inlineStr"/>
    </row>
    <row r="102" ht="15" customHeight="1">
      <c r="A102" t="inlineStr">
        <is>
          <t>A 36611-2025</t>
        </is>
      </c>
      <c r="B102" s="1" t="n">
        <v>45870</v>
      </c>
      <c r="C102" s="1" t="n">
        <v>45951</v>
      </c>
      <c r="D102" t="inlineStr">
        <is>
          <t>STOCKHOLMS LÄN</t>
        </is>
      </c>
      <c r="E102" t="inlineStr">
        <is>
          <t>ÖSTERÅKER</t>
        </is>
      </c>
      <c r="F102" t="inlineStr">
        <is>
          <t>Övriga Aktiebolag</t>
        </is>
      </c>
      <c r="G102" t="n">
        <v>2.6</v>
      </c>
      <c r="H102" t="n">
        <v>0</v>
      </c>
      <c r="I102" t="n">
        <v>0</v>
      </c>
      <c r="J102" t="n">
        <v>0</v>
      </c>
      <c r="K102" t="n">
        <v>0</v>
      </c>
      <c r="L102" t="n">
        <v>0</v>
      </c>
      <c r="M102" t="n">
        <v>0</v>
      </c>
      <c r="N102" t="n">
        <v>0</v>
      </c>
      <c r="O102" t="n">
        <v>0</v>
      </c>
      <c r="P102" t="n">
        <v>0</v>
      </c>
      <c r="Q102" t="n">
        <v>0</v>
      </c>
      <c r="R102" s="2" t="inlineStr"/>
    </row>
    <row r="103" ht="15" customHeight="1">
      <c r="A103" t="inlineStr">
        <is>
          <t>A 61370-2022</t>
        </is>
      </c>
      <c r="B103" s="1" t="n">
        <v>44915</v>
      </c>
      <c r="C103" s="1" t="n">
        <v>45951</v>
      </c>
      <c r="D103" t="inlineStr">
        <is>
          <t>STOCKHOLMS LÄN</t>
        </is>
      </c>
      <c r="E103" t="inlineStr">
        <is>
          <t>ÖSTERÅKER</t>
        </is>
      </c>
      <c r="G103" t="n">
        <v>3.2</v>
      </c>
      <c r="H103" t="n">
        <v>0</v>
      </c>
      <c r="I103" t="n">
        <v>0</v>
      </c>
      <c r="J103" t="n">
        <v>0</v>
      </c>
      <c r="K103" t="n">
        <v>0</v>
      </c>
      <c r="L103" t="n">
        <v>0</v>
      </c>
      <c r="M103" t="n">
        <v>0</v>
      </c>
      <c r="N103" t="n">
        <v>0</v>
      </c>
      <c r="O103" t="n">
        <v>0</v>
      </c>
      <c r="P103" t="n">
        <v>0</v>
      </c>
      <c r="Q103" t="n">
        <v>0</v>
      </c>
      <c r="R103" s="2" t="inlineStr"/>
    </row>
    <row r="104" ht="15" customHeight="1">
      <c r="A104" t="inlineStr">
        <is>
          <t>A 3817-2023</t>
        </is>
      </c>
      <c r="B104" s="1" t="n">
        <v>44951</v>
      </c>
      <c r="C104" s="1" t="n">
        <v>45951</v>
      </c>
      <c r="D104" t="inlineStr">
        <is>
          <t>STOCKHOLMS LÄN</t>
        </is>
      </c>
      <c r="E104" t="inlineStr">
        <is>
          <t>ÖSTERÅKER</t>
        </is>
      </c>
      <c r="F104" t="inlineStr">
        <is>
          <t>Kommuner</t>
        </is>
      </c>
      <c r="G104" t="n">
        <v>4.7</v>
      </c>
      <c r="H104" t="n">
        <v>0</v>
      </c>
      <c r="I104" t="n">
        <v>0</v>
      </c>
      <c r="J104" t="n">
        <v>0</v>
      </c>
      <c r="K104" t="n">
        <v>0</v>
      </c>
      <c r="L104" t="n">
        <v>0</v>
      </c>
      <c r="M104" t="n">
        <v>0</v>
      </c>
      <c r="N104" t="n">
        <v>0</v>
      </c>
      <c r="O104" t="n">
        <v>0</v>
      </c>
      <c r="P104" t="n">
        <v>0</v>
      </c>
      <c r="Q104" t="n">
        <v>0</v>
      </c>
      <c r="R104" s="2" t="inlineStr"/>
    </row>
    <row r="105" ht="15" customHeight="1">
      <c r="A105" t="inlineStr">
        <is>
          <t>A 3828-2023</t>
        </is>
      </c>
      <c r="B105" s="1" t="n">
        <v>44951</v>
      </c>
      <c r="C105" s="1" t="n">
        <v>45951</v>
      </c>
      <c r="D105" t="inlineStr">
        <is>
          <t>STOCKHOLMS LÄN</t>
        </is>
      </c>
      <c r="E105" t="inlineStr">
        <is>
          <t>ÖSTERÅKER</t>
        </is>
      </c>
      <c r="F105" t="inlineStr">
        <is>
          <t>Kommuner</t>
        </is>
      </c>
      <c r="G105" t="n">
        <v>3.2</v>
      </c>
      <c r="H105" t="n">
        <v>0</v>
      </c>
      <c r="I105" t="n">
        <v>0</v>
      </c>
      <c r="J105" t="n">
        <v>0</v>
      </c>
      <c r="K105" t="n">
        <v>0</v>
      </c>
      <c r="L105" t="n">
        <v>0</v>
      </c>
      <c r="M105" t="n">
        <v>0</v>
      </c>
      <c r="N105" t="n">
        <v>0</v>
      </c>
      <c r="O105" t="n">
        <v>0</v>
      </c>
      <c r="P105" t="n">
        <v>0</v>
      </c>
      <c r="Q105" t="n">
        <v>0</v>
      </c>
      <c r="R105" s="2" t="inlineStr"/>
    </row>
    <row r="106">
      <c r="A106" t="inlineStr">
        <is>
          <t>A 24499-2023</t>
        </is>
      </c>
      <c r="B106" s="1" t="n">
        <v>45082</v>
      </c>
      <c r="C106" s="1" t="n">
        <v>45951</v>
      </c>
      <c r="D106" t="inlineStr">
        <is>
          <t>STOCKHOLMS LÄN</t>
        </is>
      </c>
      <c r="E106" t="inlineStr">
        <is>
          <t>ÖSTERÅKER</t>
        </is>
      </c>
      <c r="G106" t="n">
        <v>0.1</v>
      </c>
      <c r="H106" t="n">
        <v>0</v>
      </c>
      <c r="I106" t="n">
        <v>0</v>
      </c>
      <c r="J106" t="n">
        <v>0</v>
      </c>
      <c r="K106" t="n">
        <v>0</v>
      </c>
      <c r="L106" t="n">
        <v>0</v>
      </c>
      <c r="M106" t="n">
        <v>0</v>
      </c>
      <c r="N106" t="n">
        <v>0</v>
      </c>
      <c r="O106" t="n">
        <v>0</v>
      </c>
      <c r="P106" t="n">
        <v>0</v>
      </c>
      <c r="Q106" t="n">
        <v>0</v>
      </c>
      <c r="R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2025-10-21T11:32:28Z</dcterms:created>
  <dcterms:modified xmlns:dcterms="http://purl.org/dc/terms/" xmlns:xsi="http://www.w3.org/2001/XMLSchema-instance" xsi:type="dcterms:W3CDTF">2025-10-21T11:32:28Z</dcterms:modified>
</cp:coreProperties>
</file>