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49130-2025</t>
        </is>
      </c>
      <c r="B2" s="1" t="n">
        <v>45937.89643518518</v>
      </c>
      <c r="C2" s="1" t="n">
        <v>45951</v>
      </c>
      <c r="D2" t="inlineStr">
        <is>
          <t>STOCKHOLMS LÄN</t>
        </is>
      </c>
      <c r="E2" t="inlineStr">
        <is>
          <t>EKERÖ</t>
        </is>
      </c>
      <c r="G2" t="n">
        <v>5</v>
      </c>
      <c r="H2" t="n">
        <v>0</v>
      </c>
      <c r="I2" t="n">
        <v>2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7</v>
      </c>
      <c r="R2" s="2" t="inlineStr">
        <is>
          <t>Koppartaggsvamp
Svartfjällig musseron
Grantaggsvamp
Motaggsvamp
Tallticka
Fjällig taggsvamp s.str.
Skarp dropptaggsvamp</t>
        </is>
      </c>
      <c r="S2">
        <f>HYPERLINK("https://klasma.github.io/Logging_0125/artfynd/A 49130-2025 artfynd.xlsx", "A 49130-2025")</f>
        <v/>
      </c>
      <c r="T2">
        <f>HYPERLINK("https://klasma.github.io/Logging_0125/kartor/A 49130-2025 karta.png", "A 49130-2025")</f>
        <v/>
      </c>
      <c r="V2">
        <f>HYPERLINK("https://klasma.github.io/Logging_0125/klagomål/A 49130-2025 FSC-klagomål.docx", "A 49130-2025")</f>
        <v/>
      </c>
      <c r="W2">
        <f>HYPERLINK("https://klasma.github.io/Logging_0125/klagomålsmail/A 49130-2025 FSC-klagomål mail.docx", "A 49130-2025")</f>
        <v/>
      </c>
      <c r="X2">
        <f>HYPERLINK("https://klasma.github.io/Logging_0125/tillsyn/A 49130-2025 tillsynsbegäran.docx", "A 49130-2025")</f>
        <v/>
      </c>
      <c r="Y2">
        <f>HYPERLINK("https://klasma.github.io/Logging_0125/tillsynsmail/A 49130-2025 tillsynsbegäran mail.docx", "A 49130-2025")</f>
        <v/>
      </c>
    </row>
    <row r="3" ht="15" customHeight="1">
      <c r="A3" t="inlineStr">
        <is>
          <t>A 8216-2023</t>
        </is>
      </c>
      <c r="B3" s="1" t="n">
        <v>44974</v>
      </c>
      <c r="C3" s="1" t="n">
        <v>45951</v>
      </c>
      <c r="D3" t="inlineStr">
        <is>
          <t>STOCKHOLMS LÄN</t>
        </is>
      </c>
      <c r="E3" t="inlineStr">
        <is>
          <t>EKERÖ</t>
        </is>
      </c>
      <c r="F3" t="inlineStr">
        <is>
          <t>Kommuner</t>
        </is>
      </c>
      <c r="G3" t="n">
        <v>5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Gul lammticka
Blomkålssvamp
Granbarkgnagare
Thomsons trägnagare
Blåsippa</t>
        </is>
      </c>
      <c r="S3">
        <f>HYPERLINK("https://klasma.github.io/Logging_0125/artfynd/A 8216-2023 artfynd.xlsx", "A 8216-2023")</f>
        <v/>
      </c>
      <c r="T3">
        <f>HYPERLINK("https://klasma.github.io/Logging_0125/kartor/A 8216-2023 karta.png", "A 8216-2023")</f>
        <v/>
      </c>
      <c r="V3">
        <f>HYPERLINK("https://klasma.github.io/Logging_0125/klagomål/A 8216-2023 FSC-klagomål.docx", "A 8216-2023")</f>
        <v/>
      </c>
      <c r="W3">
        <f>HYPERLINK("https://klasma.github.io/Logging_0125/klagomålsmail/A 8216-2023 FSC-klagomål mail.docx", "A 8216-2023")</f>
        <v/>
      </c>
      <c r="X3">
        <f>HYPERLINK("https://klasma.github.io/Logging_0125/tillsyn/A 8216-2023 tillsynsbegäran.docx", "A 8216-2023")</f>
        <v/>
      </c>
      <c r="Y3">
        <f>HYPERLINK("https://klasma.github.io/Logging_0125/tillsynsmail/A 8216-2023 tillsynsbegäran mail.docx", "A 8216-2023")</f>
        <v/>
      </c>
    </row>
    <row r="4" ht="15" customHeight="1">
      <c r="A4" t="inlineStr">
        <is>
          <t>A 52884-2022</t>
        </is>
      </c>
      <c r="B4" s="1" t="n">
        <v>44872</v>
      </c>
      <c r="C4" s="1" t="n">
        <v>45951</v>
      </c>
      <c r="D4" t="inlineStr">
        <is>
          <t>STOCKHOLMS LÄN</t>
        </is>
      </c>
      <c r="E4" t="inlineStr">
        <is>
          <t>EKERÖ</t>
        </is>
      </c>
      <c r="F4" t="inlineStr">
        <is>
          <t>Övriga statliga verk och myndigheter</t>
        </is>
      </c>
      <c r="G4" t="n">
        <v>4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Grönsiska
Järnsparv
Kungsfågel</t>
        </is>
      </c>
      <c r="S4">
        <f>HYPERLINK("https://klasma.github.io/Logging_0125/artfynd/A 52884-2022 artfynd.xlsx", "A 52884-2022")</f>
        <v/>
      </c>
      <c r="T4">
        <f>HYPERLINK("https://klasma.github.io/Logging_0125/kartor/A 52884-2022 karta.png", "A 52884-2022")</f>
        <v/>
      </c>
      <c r="V4">
        <f>HYPERLINK("https://klasma.github.io/Logging_0125/klagomål/A 52884-2022 FSC-klagomål.docx", "A 52884-2022")</f>
        <v/>
      </c>
      <c r="W4">
        <f>HYPERLINK("https://klasma.github.io/Logging_0125/klagomålsmail/A 52884-2022 FSC-klagomål mail.docx", "A 52884-2022")</f>
        <v/>
      </c>
      <c r="X4">
        <f>HYPERLINK("https://klasma.github.io/Logging_0125/tillsyn/A 52884-2022 tillsynsbegäran.docx", "A 52884-2022")</f>
        <v/>
      </c>
      <c r="Y4">
        <f>HYPERLINK("https://klasma.github.io/Logging_0125/tillsynsmail/A 52884-2022 tillsynsbegäran mail.docx", "A 52884-2022")</f>
        <v/>
      </c>
      <c r="Z4">
        <f>HYPERLINK("https://klasma.github.io/Logging_0125/fåglar/A 52884-2022 prioriterade fågelarter.docx", "A 52884-2022")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45951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HYPERLINK("https://klasma.github.io/Logging_0125/artfynd/A 11803-2022 artfynd.xlsx", "A 11803-2022")</f>
        <v/>
      </c>
      <c r="T5">
        <f>HYPERLINK("https://klasma.github.io/Logging_0125/kartor/A 11803-2022 karta.png", "A 11803-2022")</f>
        <v/>
      </c>
      <c r="V5">
        <f>HYPERLINK("https://klasma.github.io/Logging_0125/klagomål/A 11803-2022 FSC-klagomål.docx", "A 11803-2022")</f>
        <v/>
      </c>
      <c r="W5">
        <f>HYPERLINK("https://klasma.github.io/Logging_0125/klagomålsmail/A 11803-2022 FSC-klagomål mail.docx", "A 11803-2022")</f>
        <v/>
      </c>
      <c r="X5">
        <f>HYPERLINK("https://klasma.github.io/Logging_0125/tillsyn/A 11803-2022 tillsynsbegäran.docx", "A 11803-2022")</f>
        <v/>
      </c>
      <c r="Y5">
        <f>HYPERLINK("https://klasma.github.io/Logging_0125/tillsynsmail/A 11803-2022 tillsynsbegäran mail.docx", "A 11803-2022")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45951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HYPERLINK("https://klasma.github.io/Logging_0125/artfynd/A 13237-2023 artfynd.xlsx", "A 13237-2023")</f>
        <v/>
      </c>
      <c r="T6">
        <f>HYPERLINK("https://klasma.github.io/Logging_0125/kartor/A 13237-2023 karta.png", "A 13237-2023")</f>
        <v/>
      </c>
      <c r="V6">
        <f>HYPERLINK("https://klasma.github.io/Logging_0125/klagomål/A 13237-2023 FSC-klagomål.docx", "A 13237-2023")</f>
        <v/>
      </c>
      <c r="W6">
        <f>HYPERLINK("https://klasma.github.io/Logging_0125/klagomålsmail/A 13237-2023 FSC-klagomål mail.docx", "A 13237-2023")</f>
        <v/>
      </c>
      <c r="X6">
        <f>HYPERLINK("https://klasma.github.io/Logging_0125/tillsyn/A 13237-2023 tillsynsbegäran.docx", "A 13237-2023")</f>
        <v/>
      </c>
      <c r="Y6">
        <f>HYPERLINK("https://klasma.github.io/Logging_0125/tillsynsmail/A 13237-2023 tillsynsbegäran mail.docx", "A 13237-2023")</f>
        <v/>
      </c>
    </row>
    <row r="7" ht="15" customHeight="1">
      <c r="A7" t="inlineStr">
        <is>
          <t>A 3218-2022</t>
        </is>
      </c>
      <c r="B7" s="1" t="n">
        <v>44582</v>
      </c>
      <c r="C7" s="1" t="n">
        <v>45951</v>
      </c>
      <c r="D7" t="inlineStr">
        <is>
          <t>STOCKHOLMS LÄN</t>
        </is>
      </c>
      <c r="E7" t="inlineStr">
        <is>
          <t>EKERÖ</t>
        </is>
      </c>
      <c r="G7" t="n">
        <v>1.2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Gul lammticka
Kamjordstjärna</t>
        </is>
      </c>
      <c r="S7">
        <f>HYPERLINK("https://klasma.github.io/Logging_0125/artfynd/A 3218-2022 artfynd.xlsx", "A 3218-2022")</f>
        <v/>
      </c>
      <c r="T7">
        <f>HYPERLINK("https://klasma.github.io/Logging_0125/kartor/A 3218-2022 karta.png", "A 3218-2022")</f>
        <v/>
      </c>
      <c r="V7">
        <f>HYPERLINK("https://klasma.github.io/Logging_0125/klagomål/A 3218-2022 FSC-klagomål.docx", "A 3218-2022")</f>
        <v/>
      </c>
      <c r="W7">
        <f>HYPERLINK("https://klasma.github.io/Logging_0125/klagomålsmail/A 3218-2022 FSC-klagomål mail.docx", "A 3218-2022")</f>
        <v/>
      </c>
      <c r="X7">
        <f>HYPERLINK("https://klasma.github.io/Logging_0125/tillsyn/A 3218-2022 tillsynsbegäran.docx", "A 3218-2022")</f>
        <v/>
      </c>
      <c r="Y7">
        <f>HYPERLINK("https://klasma.github.io/Logging_0125/tillsynsmail/A 3218-2022 tillsynsbegäran mail.docx", "A 3218-2022")</f>
        <v/>
      </c>
    </row>
    <row r="8" ht="15" customHeight="1">
      <c r="A8" t="inlineStr">
        <is>
          <t>A 49131-2025</t>
        </is>
      </c>
      <c r="B8" s="1" t="n">
        <v>45937.8984375</v>
      </c>
      <c r="C8" s="1" t="n">
        <v>45951</v>
      </c>
      <c r="D8" t="inlineStr">
        <is>
          <t>STOCKHOLMS LÄN</t>
        </is>
      </c>
      <c r="E8" t="inlineStr">
        <is>
          <t>EKERÖ</t>
        </is>
      </c>
      <c r="G8" t="n">
        <v>0.9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Jättemusseron
Svartvit taggsvamp</t>
        </is>
      </c>
      <c r="S8">
        <f>HYPERLINK("https://klasma.github.io/Logging_0125/artfynd/A 49131-2025 artfynd.xlsx", "A 49131-2025")</f>
        <v/>
      </c>
      <c r="T8">
        <f>HYPERLINK("https://klasma.github.io/Logging_0125/kartor/A 49131-2025 karta.png", "A 49131-2025")</f>
        <v/>
      </c>
      <c r="V8">
        <f>HYPERLINK("https://klasma.github.io/Logging_0125/klagomål/A 49131-2025 FSC-klagomål.docx", "A 49131-2025")</f>
        <v/>
      </c>
      <c r="W8">
        <f>HYPERLINK("https://klasma.github.io/Logging_0125/klagomålsmail/A 49131-2025 FSC-klagomål mail.docx", "A 49131-2025")</f>
        <v/>
      </c>
      <c r="X8">
        <f>HYPERLINK("https://klasma.github.io/Logging_0125/tillsyn/A 49131-2025 tillsynsbegäran.docx", "A 49131-2025")</f>
        <v/>
      </c>
      <c r="Y8">
        <f>HYPERLINK("https://klasma.github.io/Logging_0125/tillsynsmail/A 49131-2025 tillsynsbegäran mail.docx", "A 49131-2025")</f>
        <v/>
      </c>
    </row>
    <row r="9" ht="15" customHeight="1">
      <c r="A9" t="inlineStr">
        <is>
          <t>A 48988-2025</t>
        </is>
      </c>
      <c r="B9" s="1" t="n">
        <v>45936</v>
      </c>
      <c r="C9" s="1" t="n">
        <v>45951</v>
      </c>
      <c r="D9" t="inlineStr">
        <is>
          <t>STOCKHOLMS LÄN</t>
        </is>
      </c>
      <c r="E9" t="inlineStr">
        <is>
          <t>EKERÖ</t>
        </is>
      </c>
      <c r="G9" t="n">
        <v>2.1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Blodvaxing
Ängsvaxskivling</t>
        </is>
      </c>
      <c r="S9">
        <f>HYPERLINK("https://klasma.github.io/Logging_0125/artfynd/A 48988-2025 artfynd.xlsx", "A 48988-2025")</f>
        <v/>
      </c>
      <c r="T9">
        <f>HYPERLINK("https://klasma.github.io/Logging_0125/kartor/A 48988-2025 karta.png", "A 48988-2025")</f>
        <v/>
      </c>
      <c r="V9">
        <f>HYPERLINK("https://klasma.github.io/Logging_0125/klagomål/A 48988-2025 FSC-klagomål.docx", "A 48988-2025")</f>
        <v/>
      </c>
      <c r="W9">
        <f>HYPERLINK("https://klasma.github.io/Logging_0125/klagomålsmail/A 48988-2025 FSC-klagomål mail.docx", "A 48988-2025")</f>
        <v/>
      </c>
      <c r="X9">
        <f>HYPERLINK("https://klasma.github.io/Logging_0125/tillsyn/A 48988-2025 tillsynsbegäran.docx", "A 48988-2025")</f>
        <v/>
      </c>
      <c r="Y9">
        <f>HYPERLINK("https://klasma.github.io/Logging_0125/tillsynsmail/A 48988-2025 tillsynsbegäran mail.docx", "A 48988-2025")</f>
        <v/>
      </c>
    </row>
    <row r="10" ht="15" customHeight="1">
      <c r="A10" t="inlineStr">
        <is>
          <t>A 26588-2025</t>
        </is>
      </c>
      <c r="B10" s="1" t="n">
        <v>45807.76052083333</v>
      </c>
      <c r="C10" s="1" t="n">
        <v>45951</v>
      </c>
      <c r="D10" t="inlineStr">
        <is>
          <t>STOCKHOLMS LÄN</t>
        </is>
      </c>
      <c r="E10" t="inlineStr">
        <is>
          <t>EKERÖ</t>
        </is>
      </c>
      <c r="G10" t="n">
        <v>6.1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Fläcknycklar
Nattviol</t>
        </is>
      </c>
      <c r="S10">
        <f>HYPERLINK("https://klasma.github.io/Logging_0125/artfynd/A 26588-2025 artfynd.xlsx", "A 26588-2025")</f>
        <v/>
      </c>
      <c r="T10">
        <f>HYPERLINK("https://klasma.github.io/Logging_0125/kartor/A 26588-2025 karta.png", "A 26588-2025")</f>
        <v/>
      </c>
      <c r="V10">
        <f>HYPERLINK("https://klasma.github.io/Logging_0125/klagomål/A 26588-2025 FSC-klagomål.docx", "A 26588-2025")</f>
        <v/>
      </c>
      <c r="W10">
        <f>HYPERLINK("https://klasma.github.io/Logging_0125/klagomålsmail/A 26588-2025 FSC-klagomål mail.docx", "A 26588-2025")</f>
        <v/>
      </c>
      <c r="X10">
        <f>HYPERLINK("https://klasma.github.io/Logging_0125/tillsyn/A 26588-2025 tillsynsbegäran.docx", "A 26588-2025")</f>
        <v/>
      </c>
      <c r="Y10">
        <f>HYPERLINK("https://klasma.github.io/Logging_0125/tillsynsmail/A 26588-2025 tillsynsbegäran mail.docx", "A 26588-2025")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45951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HYPERLINK("https://klasma.github.io/Logging_0125/artfynd/A 13891-2022 artfynd.xlsx", "A 13891-2022")</f>
        <v/>
      </c>
      <c r="T11">
        <f>HYPERLINK("https://klasma.github.io/Logging_0125/kartor/A 13891-2022 karta.png", "A 13891-2022")</f>
        <v/>
      </c>
      <c r="V11">
        <f>HYPERLINK("https://klasma.github.io/Logging_0125/klagomål/A 13891-2022 FSC-klagomål.docx", "A 13891-2022")</f>
        <v/>
      </c>
      <c r="W11">
        <f>HYPERLINK("https://klasma.github.io/Logging_0125/klagomålsmail/A 13891-2022 FSC-klagomål mail.docx", "A 13891-2022")</f>
        <v/>
      </c>
      <c r="X11">
        <f>HYPERLINK("https://klasma.github.io/Logging_0125/tillsyn/A 13891-2022 tillsynsbegäran.docx", "A 13891-2022")</f>
        <v/>
      </c>
      <c r="Y11">
        <f>HYPERLINK("https://klasma.github.io/Logging_0125/tillsynsmail/A 13891-2022 tillsynsbegäran mail.docx", "A 13891-2022")</f>
        <v/>
      </c>
    </row>
    <row r="12" ht="15" customHeight="1">
      <c r="A12" t="inlineStr">
        <is>
          <t>A 1793-2025</t>
        </is>
      </c>
      <c r="B12" s="1" t="n">
        <v>45671</v>
      </c>
      <c r="C12" s="1" t="n">
        <v>45951</v>
      </c>
      <c r="D12" t="inlineStr">
        <is>
          <t>STOCKHOLMS LÄN</t>
        </is>
      </c>
      <c r="E12" t="inlineStr">
        <is>
          <t>EKERÖ</t>
        </is>
      </c>
      <c r="G12" t="n">
        <v>1.7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Mistel</t>
        </is>
      </c>
      <c r="S12">
        <f>HYPERLINK("https://klasma.github.io/Logging_0125/artfynd/A 1793-2025 artfynd.xlsx", "A 1793-2025")</f>
        <v/>
      </c>
      <c r="T12">
        <f>HYPERLINK("https://klasma.github.io/Logging_0125/kartor/A 1793-2025 karta.png", "A 1793-2025")</f>
        <v/>
      </c>
      <c r="V12">
        <f>HYPERLINK("https://klasma.github.io/Logging_0125/klagomål/A 1793-2025 FSC-klagomål.docx", "A 1793-2025")</f>
        <v/>
      </c>
      <c r="W12">
        <f>HYPERLINK("https://klasma.github.io/Logging_0125/klagomålsmail/A 1793-2025 FSC-klagomål mail.docx", "A 1793-2025")</f>
        <v/>
      </c>
      <c r="X12">
        <f>HYPERLINK("https://klasma.github.io/Logging_0125/tillsyn/A 1793-2025 tillsynsbegäran.docx", "A 1793-2025")</f>
        <v/>
      </c>
      <c r="Y12">
        <f>HYPERLINK("https://klasma.github.io/Logging_0125/tillsynsmail/A 1793-2025 tillsynsbegäran mail.docx", "A 1793-2025")</f>
        <v/>
      </c>
    </row>
    <row r="13" ht="15" customHeight="1">
      <c r="A13" t="inlineStr">
        <is>
          <t>A 49128-2025</t>
        </is>
      </c>
      <c r="B13" s="1" t="n">
        <v>45937.8944675926</v>
      </c>
      <c r="C13" s="1" t="n">
        <v>45951</v>
      </c>
      <c r="D13" t="inlineStr">
        <is>
          <t>STOCKHOLMS LÄN</t>
        </is>
      </c>
      <c r="E13" t="inlineStr">
        <is>
          <t>EKERÖ</t>
        </is>
      </c>
      <c r="G13" t="n">
        <v>3.6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Rödgul trumpetsvamp</t>
        </is>
      </c>
      <c r="S13">
        <f>HYPERLINK("https://klasma.github.io/Logging_0125/artfynd/A 49128-2025 artfynd.xlsx", "A 49128-2025")</f>
        <v/>
      </c>
      <c r="T13">
        <f>HYPERLINK("https://klasma.github.io/Logging_0125/kartor/A 49128-2025 karta.png", "A 49128-2025")</f>
        <v/>
      </c>
      <c r="V13">
        <f>HYPERLINK("https://klasma.github.io/Logging_0125/klagomål/A 49128-2025 FSC-klagomål.docx", "A 49128-2025")</f>
        <v/>
      </c>
      <c r="W13">
        <f>HYPERLINK("https://klasma.github.io/Logging_0125/klagomålsmail/A 49128-2025 FSC-klagomål mail.docx", "A 49128-2025")</f>
        <v/>
      </c>
      <c r="X13">
        <f>HYPERLINK("https://klasma.github.io/Logging_0125/tillsyn/A 49128-2025 tillsynsbegäran.docx", "A 49128-2025")</f>
        <v/>
      </c>
      <c r="Y13">
        <f>HYPERLINK("https://klasma.github.io/Logging_0125/tillsynsmail/A 49128-2025 tillsynsbegäran mail.docx", "A 49128-2025")</f>
        <v/>
      </c>
    </row>
    <row r="14" ht="15" customHeight="1">
      <c r="A14" t="inlineStr">
        <is>
          <t>A 52545-2024</t>
        </is>
      </c>
      <c r="B14" s="1" t="n">
        <v>45609.63619212963</v>
      </c>
      <c r="C14" s="1" t="n">
        <v>45951</v>
      </c>
      <c r="D14" t="inlineStr">
        <is>
          <t>STOCKHOLMS LÄN</t>
        </is>
      </c>
      <c r="E14" t="inlineStr">
        <is>
          <t>EKERÖ</t>
        </is>
      </c>
      <c r="G14" t="n">
        <v>2.8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 sköldmossa</t>
        </is>
      </c>
      <c r="S14">
        <f>HYPERLINK("https://klasma.github.io/Logging_0125/artfynd/A 52545-2024 artfynd.xlsx", "A 52545-2024")</f>
        <v/>
      </c>
      <c r="T14">
        <f>HYPERLINK("https://klasma.github.io/Logging_0125/kartor/A 52545-2024 karta.png", "A 52545-2024")</f>
        <v/>
      </c>
      <c r="V14">
        <f>HYPERLINK("https://klasma.github.io/Logging_0125/klagomål/A 52545-2024 FSC-klagomål.docx", "A 52545-2024")</f>
        <v/>
      </c>
      <c r="W14">
        <f>HYPERLINK("https://klasma.github.io/Logging_0125/klagomålsmail/A 52545-2024 FSC-klagomål mail.docx", "A 52545-2024")</f>
        <v/>
      </c>
      <c r="X14">
        <f>HYPERLINK("https://klasma.github.io/Logging_0125/tillsyn/A 52545-2024 tillsynsbegäran.docx", "A 52545-2024")</f>
        <v/>
      </c>
      <c r="Y14">
        <f>HYPERLINK("https://klasma.github.io/Logging_0125/tillsynsmail/A 52545-2024 tillsynsbegäran mail.docx", "A 52545-2024")</f>
        <v/>
      </c>
    </row>
    <row r="15" ht="15" customHeight="1">
      <c r="A15" t="inlineStr">
        <is>
          <t>A 35953-2023</t>
        </is>
      </c>
      <c r="B15" s="1" t="n">
        <v>45148</v>
      </c>
      <c r="C15" s="1" t="n">
        <v>45951</v>
      </c>
      <c r="D15" t="inlineStr">
        <is>
          <t>STOCKHOLMS LÄN</t>
        </is>
      </c>
      <c r="E15" t="inlineStr">
        <is>
          <t>EKERÖ</t>
        </is>
      </c>
      <c r="G15" t="n">
        <v>2.1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groda</t>
        </is>
      </c>
      <c r="S15">
        <f>HYPERLINK("https://klasma.github.io/Logging_0125/artfynd/A 35953-2023 artfynd.xlsx", "A 35953-2023")</f>
        <v/>
      </c>
      <c r="T15">
        <f>HYPERLINK("https://klasma.github.io/Logging_0125/kartor/A 35953-2023 karta.png", "A 35953-2023")</f>
        <v/>
      </c>
      <c r="V15">
        <f>HYPERLINK("https://klasma.github.io/Logging_0125/klagomål/A 35953-2023 FSC-klagomål.docx", "A 35953-2023")</f>
        <v/>
      </c>
      <c r="W15">
        <f>HYPERLINK("https://klasma.github.io/Logging_0125/klagomålsmail/A 35953-2023 FSC-klagomål mail.docx", "A 35953-2023")</f>
        <v/>
      </c>
      <c r="X15">
        <f>HYPERLINK("https://klasma.github.io/Logging_0125/tillsyn/A 35953-2023 tillsynsbegäran.docx", "A 35953-2023")</f>
        <v/>
      </c>
      <c r="Y15">
        <f>HYPERLINK("https://klasma.github.io/Logging_0125/tillsynsmail/A 35953-2023 tillsynsbegäran mail.docx", "A 35953-2023")</f>
        <v/>
      </c>
    </row>
    <row r="16" ht="15" customHeight="1">
      <c r="A16" t="inlineStr">
        <is>
          <t>A 13794-2023</t>
        </is>
      </c>
      <c r="B16" s="1" t="n">
        <v>45007</v>
      </c>
      <c r="C16" s="1" t="n">
        <v>45951</v>
      </c>
      <c r="D16" t="inlineStr">
        <is>
          <t>STOCKHOLMS LÄN</t>
        </is>
      </c>
      <c r="E16" t="inlineStr">
        <is>
          <t>EKERÖ</t>
        </is>
      </c>
      <c r="G16" t="n">
        <v>4.8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HYPERLINK("https://klasma.github.io/Logging_0125/artfynd/A 13794-2023 artfynd.xlsx", "A 13794-2023")</f>
        <v/>
      </c>
      <c r="T16">
        <f>HYPERLINK("https://klasma.github.io/Logging_0125/kartor/A 13794-2023 karta.png", "A 13794-2023")</f>
        <v/>
      </c>
      <c r="V16">
        <f>HYPERLINK("https://klasma.github.io/Logging_0125/klagomål/A 13794-2023 FSC-klagomål.docx", "A 13794-2023")</f>
        <v/>
      </c>
      <c r="W16">
        <f>HYPERLINK("https://klasma.github.io/Logging_0125/klagomålsmail/A 13794-2023 FSC-klagomål mail.docx", "A 13794-2023")</f>
        <v/>
      </c>
      <c r="X16">
        <f>HYPERLINK("https://klasma.github.io/Logging_0125/tillsyn/A 13794-2023 tillsynsbegäran.docx", "A 13794-2023")</f>
        <v/>
      </c>
      <c r="Y16">
        <f>HYPERLINK("https://klasma.github.io/Logging_0125/tillsynsmail/A 13794-2023 tillsynsbegäran mail.docx", "A 13794-2023")</f>
        <v/>
      </c>
    </row>
    <row r="17" ht="15" customHeight="1">
      <c r="A17" t="inlineStr">
        <is>
          <t>A 1553-2021</t>
        </is>
      </c>
      <c r="B17" s="1" t="n">
        <v>44209</v>
      </c>
      <c r="C17" s="1" t="n">
        <v>45951</v>
      </c>
      <c r="D17" t="inlineStr">
        <is>
          <t>STOCKHOLMS LÄN</t>
        </is>
      </c>
      <c r="E17" t="inlineStr">
        <is>
          <t>EKERÖ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29533-2021</t>
        </is>
      </c>
      <c r="B18" s="1" t="n">
        <v>44361</v>
      </c>
      <c r="C18" s="1" t="n">
        <v>45951</v>
      </c>
      <c r="D18" t="inlineStr">
        <is>
          <t>STOCKHOLMS LÄN</t>
        </is>
      </c>
      <c r="E18" t="inlineStr">
        <is>
          <t>EKERÖ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3702-2021</t>
        </is>
      </c>
      <c r="B19" s="1" t="n">
        <v>44221</v>
      </c>
      <c r="C19" s="1" t="n">
        <v>45951</v>
      </c>
      <c r="D19" t="inlineStr">
        <is>
          <t>STOCKHOLMS LÄN</t>
        </is>
      </c>
      <c r="E19" t="inlineStr">
        <is>
          <t>EKERÖ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16242-2022</t>
        </is>
      </c>
      <c r="B20" s="1" t="n">
        <v>44670</v>
      </c>
      <c r="C20" s="1" t="n">
        <v>45951</v>
      </c>
      <c r="D20" t="inlineStr">
        <is>
          <t>STOCKHOLMS LÄN</t>
        </is>
      </c>
      <c r="E20" t="inlineStr">
        <is>
          <t>EKERÖ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36063-2022</t>
        </is>
      </c>
      <c r="B21" s="1" t="n">
        <v>44802</v>
      </c>
      <c r="C21" s="1" t="n">
        <v>45951</v>
      </c>
      <c r="D21" t="inlineStr">
        <is>
          <t>STOCKHOLMS LÄN</t>
        </is>
      </c>
      <c r="E21" t="inlineStr">
        <is>
          <t>EKERÖ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60728-2022</t>
        </is>
      </c>
      <c r="B22" s="1" t="n">
        <v>44913</v>
      </c>
      <c r="C22" s="1" t="n">
        <v>45951</v>
      </c>
      <c r="D22" t="inlineStr">
        <is>
          <t>STOCKHOLMS LÄN</t>
        </is>
      </c>
      <c r="E22" t="inlineStr">
        <is>
          <t>EKERÖ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61217-2024</t>
        </is>
      </c>
      <c r="B23" s="1" t="n">
        <v>45645.65825231482</v>
      </c>
      <c r="C23" s="1" t="n">
        <v>45951</v>
      </c>
      <c r="D23" t="inlineStr">
        <is>
          <t>STOCKHOLMS LÄN</t>
        </is>
      </c>
      <c r="E23" t="inlineStr">
        <is>
          <t>EKERÖ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48839-2023</t>
        </is>
      </c>
      <c r="B24" s="1" t="n">
        <v>45209</v>
      </c>
      <c r="C24" s="1" t="n">
        <v>45951</v>
      </c>
      <c r="D24" t="inlineStr">
        <is>
          <t>STOCKHOLMS LÄN</t>
        </is>
      </c>
      <c r="E24" t="inlineStr">
        <is>
          <t>EKERÖ</t>
        </is>
      </c>
      <c r="F24" t="inlineStr">
        <is>
          <t>Kyrkan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3222-2022</t>
        </is>
      </c>
      <c r="B25" s="1" t="n">
        <v>44582</v>
      </c>
      <c r="C25" s="1" t="n">
        <v>45951</v>
      </c>
      <c r="D25" t="inlineStr">
        <is>
          <t>STOCKHOLMS LÄN</t>
        </is>
      </c>
      <c r="E25" t="inlineStr">
        <is>
          <t>EKERÖ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50184-2023</t>
        </is>
      </c>
      <c r="B26" s="1" t="n">
        <v>45208</v>
      </c>
      <c r="C26" s="1" t="n">
        <v>45951</v>
      </c>
      <c r="D26" t="inlineStr">
        <is>
          <t>STOCKHOLMS LÄN</t>
        </is>
      </c>
      <c r="E26" t="inlineStr">
        <is>
          <t>EKERÖ</t>
        </is>
      </c>
      <c r="G26" t="n">
        <v>10.8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56002-2024</t>
        </is>
      </c>
      <c r="B27" s="1" t="n">
        <v>45623.7328587963</v>
      </c>
      <c r="C27" s="1" t="n">
        <v>45951</v>
      </c>
      <c r="D27" t="inlineStr">
        <is>
          <t>STOCKHOLMS LÄN</t>
        </is>
      </c>
      <c r="E27" t="inlineStr">
        <is>
          <t>EKERÖ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3219-2022</t>
        </is>
      </c>
      <c r="B28" s="1" t="n">
        <v>44582</v>
      </c>
      <c r="C28" s="1" t="n">
        <v>45951</v>
      </c>
      <c r="D28" t="inlineStr">
        <is>
          <t>STOCKHOLMS LÄN</t>
        </is>
      </c>
      <c r="E28" t="inlineStr">
        <is>
          <t>EKERÖ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3221-2022</t>
        </is>
      </c>
      <c r="B29" s="1" t="n">
        <v>44582.80788194444</v>
      </c>
      <c r="C29" s="1" t="n">
        <v>45951</v>
      </c>
      <c r="D29" t="inlineStr">
        <is>
          <t>STOCKHOLMS LÄN</t>
        </is>
      </c>
      <c r="E29" t="inlineStr">
        <is>
          <t>EKERÖ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60755-2024</t>
        </is>
      </c>
      <c r="B30" s="1" t="n">
        <v>45644.56945601852</v>
      </c>
      <c r="C30" s="1" t="n">
        <v>45951</v>
      </c>
      <c r="D30" t="inlineStr">
        <is>
          <t>STOCKHOLMS LÄN</t>
        </is>
      </c>
      <c r="E30" t="inlineStr">
        <is>
          <t>EKERÖ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19935-2025</t>
        </is>
      </c>
      <c r="B31" s="1" t="n">
        <v>45771</v>
      </c>
      <c r="C31" s="1" t="n">
        <v>45951</v>
      </c>
      <c r="D31" t="inlineStr">
        <is>
          <t>STOCKHOLMS LÄN</t>
        </is>
      </c>
      <c r="E31" t="inlineStr">
        <is>
          <t>EKERÖ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55724-2024</t>
        </is>
      </c>
      <c r="B32" s="1" t="n">
        <v>45622.81020833334</v>
      </c>
      <c r="C32" s="1" t="n">
        <v>45951</v>
      </c>
      <c r="D32" t="inlineStr">
        <is>
          <t>STOCKHOLMS LÄN</t>
        </is>
      </c>
      <c r="E32" t="inlineStr">
        <is>
          <t>EKERÖ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26600-2025</t>
        </is>
      </c>
      <c r="B33" s="1" t="n">
        <v>45808.54792824074</v>
      </c>
      <c r="C33" s="1" t="n">
        <v>45951</v>
      </c>
      <c r="D33" t="inlineStr">
        <is>
          <t>STOCKHOLMS LÄN</t>
        </is>
      </c>
      <c r="E33" t="inlineStr">
        <is>
          <t>EKERÖ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35955-2023</t>
        </is>
      </c>
      <c r="B34" s="1" t="n">
        <v>45148</v>
      </c>
      <c r="C34" s="1" t="n">
        <v>45951</v>
      </c>
      <c r="D34" t="inlineStr">
        <is>
          <t>STOCKHOLMS LÄN</t>
        </is>
      </c>
      <c r="E34" t="inlineStr">
        <is>
          <t>EKERÖ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31607-2025</t>
        </is>
      </c>
      <c r="B35" s="1" t="n">
        <v>45833</v>
      </c>
      <c r="C35" s="1" t="n">
        <v>45951</v>
      </c>
      <c r="D35" t="inlineStr">
        <is>
          <t>STOCKHOLMS LÄN</t>
        </is>
      </c>
      <c r="E35" t="inlineStr">
        <is>
          <t>EKERÖ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34073-2025</t>
        </is>
      </c>
      <c r="B36" s="1" t="n">
        <v>45845</v>
      </c>
      <c r="C36" s="1" t="n">
        <v>45951</v>
      </c>
      <c r="D36" t="inlineStr">
        <is>
          <t>STOCKHOLMS LÄN</t>
        </is>
      </c>
      <c r="E36" t="inlineStr">
        <is>
          <t>EKERÖ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35047-2025</t>
        </is>
      </c>
      <c r="B37" s="1" t="n">
        <v>45852.35094907408</v>
      </c>
      <c r="C37" s="1" t="n">
        <v>45951</v>
      </c>
      <c r="D37" t="inlineStr">
        <is>
          <t>STOCKHOLMS LÄN</t>
        </is>
      </c>
      <c r="E37" t="inlineStr">
        <is>
          <t>EKERÖ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>
      <c r="A38" t="inlineStr">
        <is>
          <t>A 37245-2025</t>
        </is>
      </c>
      <c r="B38" s="1" t="n">
        <v>45876.39396990741</v>
      </c>
      <c r="C38" s="1" t="n">
        <v>45951</v>
      </c>
      <c r="D38" t="inlineStr">
        <is>
          <t>STOCKHOLMS LÄN</t>
        </is>
      </c>
      <c r="E38" t="inlineStr">
        <is>
          <t>EKERÖ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2025-10-21T11:32:29Z</dcterms:created>
  <dcterms:modified xmlns:dcterms="http://purl.org/dc/terms/" xmlns:xsi="http://www.w3.org/2001/XMLSchema-instance" xsi:type="dcterms:W3CDTF">2025-10-21T11:32:29Z</dcterms:modified>
</cp:coreProperties>
</file>