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40110-2025</t>
        </is>
      </c>
      <c r="B2" s="1" t="n">
        <v>45894</v>
      </c>
      <c r="C2" s="1" t="n">
        <v>45959</v>
      </c>
      <c r="D2" t="inlineStr">
        <is>
          <t>STOCKHOLMS LÄN</t>
        </is>
      </c>
      <c r="E2" t="inlineStr">
        <is>
          <t>HUDDINGE</t>
        </is>
      </c>
      <c r="G2" t="n">
        <v>21.4</v>
      </c>
      <c r="H2" t="n">
        <v>5</v>
      </c>
      <c r="I2" t="n">
        <v>17</v>
      </c>
      <c r="J2" t="n">
        <v>11</v>
      </c>
      <c r="K2" t="n">
        <v>3</v>
      </c>
      <c r="L2" t="n">
        <v>0</v>
      </c>
      <c r="M2" t="n">
        <v>0</v>
      </c>
      <c r="N2" t="n">
        <v>0</v>
      </c>
      <c r="O2" t="n">
        <v>14</v>
      </c>
      <c r="P2" t="n">
        <v>3</v>
      </c>
      <c r="Q2" t="n">
        <v>32</v>
      </c>
      <c r="R2"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2">
        <f>HYPERLINK("https://klasma.github.io/Logging_0126/artfynd/A 40110-2025 artfynd.xlsx", "A 40110-2025")</f>
        <v/>
      </c>
      <c r="T2">
        <f>HYPERLINK("https://klasma.github.io/Logging_0126/kartor/A 40110-2025 karta.png", "A 40110-2025")</f>
        <v/>
      </c>
      <c r="U2">
        <f>HYPERLINK("https://klasma.github.io/Logging_0126/knärot/A 40110-2025 karta knärot.png", "A 40110-2025")</f>
        <v/>
      </c>
      <c r="V2">
        <f>HYPERLINK("https://klasma.github.io/Logging_0126/klagomål/A 40110-2025 FSC-klagomål.docx", "A 40110-2025")</f>
        <v/>
      </c>
      <c r="W2">
        <f>HYPERLINK("https://klasma.github.io/Logging_0126/klagomålsmail/A 40110-2025 FSC-klagomål mail.docx", "A 40110-2025")</f>
        <v/>
      </c>
      <c r="X2">
        <f>HYPERLINK("https://klasma.github.io/Logging_0126/tillsyn/A 40110-2025 tillsynsbegäran.docx", "A 40110-2025")</f>
        <v/>
      </c>
      <c r="Y2">
        <f>HYPERLINK("https://klasma.github.io/Logging_0126/tillsynsmail/A 40110-2025 tillsynsbegäran mail.docx", "A 40110-2025")</f>
        <v/>
      </c>
      <c r="Z2">
        <f>HYPERLINK("https://klasma.github.io/Logging_0126/fåglar/A 40110-2025 prioriterade fågelarter.docx", "A 40110-2025")</f>
        <v/>
      </c>
    </row>
    <row r="3" ht="15" customHeight="1">
      <c r="A3" t="inlineStr">
        <is>
          <t>A 9939-2021</t>
        </is>
      </c>
      <c r="B3" s="1" t="n">
        <v>44253</v>
      </c>
      <c r="C3" s="1" t="n">
        <v>45959</v>
      </c>
      <c r="D3" t="inlineStr">
        <is>
          <t>STOCKHOLMS LÄN</t>
        </is>
      </c>
      <c r="E3" t="inlineStr">
        <is>
          <t>HUDDINGE</t>
        </is>
      </c>
      <c r="F3" t="inlineStr">
        <is>
          <t>Kommuner</t>
        </is>
      </c>
      <c r="G3" t="n">
        <v>2.4</v>
      </c>
      <c r="H3" t="n">
        <v>14</v>
      </c>
      <c r="I3" t="n">
        <v>0</v>
      </c>
      <c r="J3" t="n">
        <v>8</v>
      </c>
      <c r="K3" t="n">
        <v>0</v>
      </c>
      <c r="L3" t="n">
        <v>1</v>
      </c>
      <c r="M3" t="n">
        <v>0</v>
      </c>
      <c r="N3" t="n">
        <v>0</v>
      </c>
      <c r="O3" t="n">
        <v>9</v>
      </c>
      <c r="P3" t="n">
        <v>1</v>
      </c>
      <c r="Q3" t="n">
        <v>14</v>
      </c>
      <c r="R3" s="2" t="inlineStr">
        <is>
          <t>Grönfink
Gulsparv
Havsörn
Rödvingetrast
Rörsångare
Spillkråka
Svartvit flugsnappare
Talltita
Ärtsångare
Enkelbeckasin
Gröngöling
Göktyta
Järnsparv
Törnskata</t>
        </is>
      </c>
      <c r="S3">
        <f>HYPERLINK("https://klasma.github.io/Logging_0126/artfynd/A 9939-2021 artfynd.xlsx", "A 9939-2021")</f>
        <v/>
      </c>
      <c r="T3">
        <f>HYPERLINK("https://klasma.github.io/Logging_0126/kartor/A 9939-2021 karta.png", "A 9939-2021")</f>
        <v/>
      </c>
      <c r="V3">
        <f>HYPERLINK("https://klasma.github.io/Logging_0126/klagomål/A 9939-2021 FSC-klagomål.docx", "A 9939-2021")</f>
        <v/>
      </c>
      <c r="W3">
        <f>HYPERLINK("https://klasma.github.io/Logging_0126/klagomålsmail/A 9939-2021 FSC-klagomål mail.docx", "A 9939-2021")</f>
        <v/>
      </c>
      <c r="X3">
        <f>HYPERLINK("https://klasma.github.io/Logging_0126/tillsyn/A 9939-2021 tillsynsbegäran.docx", "A 9939-2021")</f>
        <v/>
      </c>
      <c r="Y3">
        <f>HYPERLINK("https://klasma.github.io/Logging_0126/tillsynsmail/A 9939-2021 tillsynsbegäran mail.docx", "A 9939-2021")</f>
        <v/>
      </c>
      <c r="Z3">
        <f>HYPERLINK("https://klasma.github.io/Logging_0126/fåglar/A 9939-2021 prioriterade fågelarter.docx", "A 9939-2021")</f>
        <v/>
      </c>
    </row>
    <row r="4" ht="15" customHeight="1">
      <c r="A4" t="inlineStr">
        <is>
          <t>A 24264-2023</t>
        </is>
      </c>
      <c r="B4" s="1" t="n">
        <v>45076</v>
      </c>
      <c r="C4" s="1" t="n">
        <v>45959</v>
      </c>
      <c r="D4" t="inlineStr">
        <is>
          <t>STOCKHOLMS LÄN</t>
        </is>
      </c>
      <c r="E4" t="inlineStr">
        <is>
          <t>HUDDINGE</t>
        </is>
      </c>
      <c r="G4" t="n">
        <v>7.3</v>
      </c>
      <c r="H4" t="n">
        <v>1</v>
      </c>
      <c r="I4" t="n">
        <v>5</v>
      </c>
      <c r="J4" t="n">
        <v>3</v>
      </c>
      <c r="K4" t="n">
        <v>0</v>
      </c>
      <c r="L4" t="n">
        <v>0</v>
      </c>
      <c r="M4" t="n">
        <v>0</v>
      </c>
      <c r="N4" t="n">
        <v>0</v>
      </c>
      <c r="O4" t="n">
        <v>3</v>
      </c>
      <c r="P4" t="n">
        <v>0</v>
      </c>
      <c r="Q4" t="n">
        <v>9</v>
      </c>
      <c r="R4" s="2" t="inlineStr">
        <is>
          <t>Motaggsvamp
Tallticka
Ullticka
Björksplintborre
Bronshjon
Granbarkgnagare
Mindre märgborre
Vågbandad barkbock
Revlummer</t>
        </is>
      </c>
      <c r="S4">
        <f>HYPERLINK("https://klasma.github.io/Logging_0126/artfynd/A 24264-2023 artfynd.xlsx", "A 24264-2023")</f>
        <v/>
      </c>
      <c r="T4">
        <f>HYPERLINK("https://klasma.github.io/Logging_0126/kartor/A 24264-2023 karta.png", "A 24264-2023")</f>
        <v/>
      </c>
      <c r="V4">
        <f>HYPERLINK("https://klasma.github.io/Logging_0126/klagomål/A 24264-2023 FSC-klagomål.docx", "A 24264-2023")</f>
        <v/>
      </c>
      <c r="W4">
        <f>HYPERLINK("https://klasma.github.io/Logging_0126/klagomålsmail/A 24264-2023 FSC-klagomål mail.docx", "A 24264-2023")</f>
        <v/>
      </c>
      <c r="X4">
        <f>HYPERLINK("https://klasma.github.io/Logging_0126/tillsyn/A 24264-2023 tillsynsbegäran.docx", "A 24264-2023")</f>
        <v/>
      </c>
      <c r="Y4">
        <f>HYPERLINK("https://klasma.github.io/Logging_0126/tillsynsmail/A 24264-2023 tillsynsbegäran mail.docx", "A 24264-2023")</f>
        <v/>
      </c>
    </row>
    <row r="5" ht="15" customHeight="1">
      <c r="A5" t="inlineStr">
        <is>
          <t>A 9945-2021</t>
        </is>
      </c>
      <c r="B5" s="1" t="n">
        <v>44253</v>
      </c>
      <c r="C5" s="1" t="n">
        <v>45959</v>
      </c>
      <c r="D5" t="inlineStr">
        <is>
          <t>STOCKHOLMS LÄN</t>
        </is>
      </c>
      <c r="E5" t="inlineStr">
        <is>
          <t>HUDDINGE</t>
        </is>
      </c>
      <c r="F5" t="inlineStr">
        <is>
          <t>Kommuner</t>
        </is>
      </c>
      <c r="G5" t="n">
        <v>3</v>
      </c>
      <c r="H5" t="n">
        <v>7</v>
      </c>
      <c r="I5" t="n">
        <v>0</v>
      </c>
      <c r="J5" t="n">
        <v>3</v>
      </c>
      <c r="K5" t="n">
        <v>1</v>
      </c>
      <c r="L5" t="n">
        <v>0</v>
      </c>
      <c r="M5" t="n">
        <v>0</v>
      </c>
      <c r="N5" t="n">
        <v>0</v>
      </c>
      <c r="O5" t="n">
        <v>4</v>
      </c>
      <c r="P5" t="n">
        <v>1</v>
      </c>
      <c r="Q5" t="n">
        <v>7</v>
      </c>
      <c r="R5" s="2" t="inlineStr">
        <is>
          <t>Gråtrut
Mindre hackspett
Rödvingetrast
Talltita
Gråkråka
Kungsfågel
Nattskärra</t>
        </is>
      </c>
      <c r="S5">
        <f>HYPERLINK("https://klasma.github.io/Logging_0126/artfynd/A 9945-2021 artfynd.xlsx", "A 9945-2021")</f>
        <v/>
      </c>
      <c r="T5">
        <f>HYPERLINK("https://klasma.github.io/Logging_0126/kartor/A 9945-2021 karta.png", "A 9945-2021")</f>
        <v/>
      </c>
      <c r="V5">
        <f>HYPERLINK("https://klasma.github.io/Logging_0126/klagomål/A 9945-2021 FSC-klagomål.docx", "A 9945-2021")</f>
        <v/>
      </c>
      <c r="W5">
        <f>HYPERLINK("https://klasma.github.io/Logging_0126/klagomålsmail/A 9945-2021 FSC-klagomål mail.docx", "A 9945-2021")</f>
        <v/>
      </c>
      <c r="X5">
        <f>HYPERLINK("https://klasma.github.io/Logging_0126/tillsyn/A 9945-2021 tillsynsbegäran.docx", "A 9945-2021")</f>
        <v/>
      </c>
      <c r="Y5">
        <f>HYPERLINK("https://klasma.github.io/Logging_0126/tillsynsmail/A 9945-2021 tillsynsbegäran mail.docx", "A 9945-2021")</f>
        <v/>
      </c>
      <c r="Z5">
        <f>HYPERLINK("https://klasma.github.io/Logging_0126/fåglar/A 9945-2021 prioriterade fågelarter.docx", "A 9945-2021")</f>
        <v/>
      </c>
    </row>
    <row r="6" ht="15" customHeight="1">
      <c r="A6" t="inlineStr">
        <is>
          <t>A 52259-2024</t>
        </is>
      </c>
      <c r="B6" s="1" t="n">
        <v>45608.6471875</v>
      </c>
      <c r="C6" s="1" t="n">
        <v>45959</v>
      </c>
      <c r="D6" t="inlineStr">
        <is>
          <t>STOCKHOLMS LÄN</t>
        </is>
      </c>
      <c r="E6" t="inlineStr">
        <is>
          <t>HUDDINGE</t>
        </is>
      </c>
      <c r="F6" t="inlineStr">
        <is>
          <t>Kommuner</t>
        </is>
      </c>
      <c r="G6" t="n">
        <v>11.8</v>
      </c>
      <c r="H6" t="n">
        <v>5</v>
      </c>
      <c r="I6" t="n">
        <v>0</v>
      </c>
      <c r="J6" t="n">
        <v>2</v>
      </c>
      <c r="K6" t="n">
        <v>0</v>
      </c>
      <c r="L6" t="n">
        <v>0</v>
      </c>
      <c r="M6" t="n">
        <v>0</v>
      </c>
      <c r="N6" t="n">
        <v>0</v>
      </c>
      <c r="O6" t="n">
        <v>2</v>
      </c>
      <c r="P6" t="n">
        <v>0</v>
      </c>
      <c r="Q6" t="n">
        <v>5</v>
      </c>
      <c r="R6" s="2" t="inlineStr">
        <is>
          <t>Gulsparv
Svartvit flugsnappare
Dvärgpipistrell
Grönsiska
Större brunfladdermus</t>
        </is>
      </c>
      <c r="S6">
        <f>HYPERLINK("https://klasma.github.io/Logging_0126/artfynd/A 52259-2024 artfynd.xlsx", "A 52259-2024")</f>
        <v/>
      </c>
      <c r="T6">
        <f>HYPERLINK("https://klasma.github.io/Logging_0126/kartor/A 52259-2024 karta.png", "A 52259-2024")</f>
        <v/>
      </c>
      <c r="V6">
        <f>HYPERLINK("https://klasma.github.io/Logging_0126/klagomål/A 52259-2024 FSC-klagomål.docx", "A 52259-2024")</f>
        <v/>
      </c>
      <c r="W6">
        <f>HYPERLINK("https://klasma.github.io/Logging_0126/klagomålsmail/A 52259-2024 FSC-klagomål mail.docx", "A 52259-2024")</f>
        <v/>
      </c>
      <c r="X6">
        <f>HYPERLINK("https://klasma.github.io/Logging_0126/tillsyn/A 52259-2024 tillsynsbegäran.docx", "A 52259-2024")</f>
        <v/>
      </c>
      <c r="Y6">
        <f>HYPERLINK("https://klasma.github.io/Logging_0126/tillsynsmail/A 52259-2024 tillsynsbegäran mail.docx", "A 52259-2024")</f>
        <v/>
      </c>
      <c r="Z6">
        <f>HYPERLINK("https://klasma.github.io/Logging_0126/fåglar/A 52259-2024 prioriterade fågelarter.docx", "A 52259-2024")</f>
        <v/>
      </c>
    </row>
    <row r="7" ht="15" customHeight="1">
      <c r="A7" t="inlineStr">
        <is>
          <t>A 24365-2023</t>
        </is>
      </c>
      <c r="B7" s="1" t="n">
        <v>45076</v>
      </c>
      <c r="C7" s="1" t="n">
        <v>45959</v>
      </c>
      <c r="D7" t="inlineStr">
        <is>
          <t>STOCKHOLMS LÄN</t>
        </is>
      </c>
      <c r="E7" t="inlineStr">
        <is>
          <t>HUDDINGE</t>
        </is>
      </c>
      <c r="G7" t="n">
        <v>0.7</v>
      </c>
      <c r="H7" t="n">
        <v>0</v>
      </c>
      <c r="I7" t="n">
        <v>3</v>
      </c>
      <c r="J7" t="n">
        <v>1</v>
      </c>
      <c r="K7" t="n">
        <v>0</v>
      </c>
      <c r="L7" t="n">
        <v>0</v>
      </c>
      <c r="M7" t="n">
        <v>0</v>
      </c>
      <c r="N7" t="n">
        <v>0</v>
      </c>
      <c r="O7" t="n">
        <v>1</v>
      </c>
      <c r="P7" t="n">
        <v>0</v>
      </c>
      <c r="Q7" t="n">
        <v>4</v>
      </c>
      <c r="R7" s="2" t="inlineStr">
        <is>
          <t>Motaggsvamp
Björksplintborre
Blåmossa
Jättesvampmal</t>
        </is>
      </c>
      <c r="S7">
        <f>HYPERLINK("https://klasma.github.io/Logging_0126/artfynd/A 24365-2023 artfynd.xlsx", "A 24365-2023")</f>
        <v/>
      </c>
      <c r="T7">
        <f>HYPERLINK("https://klasma.github.io/Logging_0126/kartor/A 24365-2023 karta.png", "A 24365-2023")</f>
        <v/>
      </c>
      <c r="V7">
        <f>HYPERLINK("https://klasma.github.io/Logging_0126/klagomål/A 24365-2023 FSC-klagomål.docx", "A 24365-2023")</f>
        <v/>
      </c>
      <c r="W7">
        <f>HYPERLINK("https://klasma.github.io/Logging_0126/klagomålsmail/A 24365-2023 FSC-klagomål mail.docx", "A 24365-2023")</f>
        <v/>
      </c>
      <c r="X7">
        <f>HYPERLINK("https://klasma.github.io/Logging_0126/tillsyn/A 24365-2023 tillsynsbegäran.docx", "A 24365-2023")</f>
        <v/>
      </c>
      <c r="Y7">
        <f>HYPERLINK("https://klasma.github.io/Logging_0126/tillsynsmail/A 24365-2023 tillsynsbegäran mail.docx", "A 24365-2023")</f>
        <v/>
      </c>
    </row>
    <row r="8" ht="15" customHeight="1">
      <c r="A8" t="inlineStr">
        <is>
          <t>A 17467-2024</t>
        </is>
      </c>
      <c r="B8" s="1" t="n">
        <v>45415.44597222222</v>
      </c>
      <c r="C8" s="1" t="n">
        <v>45959</v>
      </c>
      <c r="D8" t="inlineStr">
        <is>
          <t>STOCKHOLMS LÄN</t>
        </is>
      </c>
      <c r="E8" t="inlineStr">
        <is>
          <t>HUDDINGE</t>
        </is>
      </c>
      <c r="G8" t="n">
        <v>14</v>
      </c>
      <c r="H8" t="n">
        <v>1</v>
      </c>
      <c r="I8" t="n">
        <v>0</v>
      </c>
      <c r="J8" t="n">
        <v>1</v>
      </c>
      <c r="K8" t="n">
        <v>1</v>
      </c>
      <c r="L8" t="n">
        <v>0</v>
      </c>
      <c r="M8" t="n">
        <v>0</v>
      </c>
      <c r="N8" t="n">
        <v>0</v>
      </c>
      <c r="O8" t="n">
        <v>2</v>
      </c>
      <c r="P8" t="n">
        <v>1</v>
      </c>
      <c r="Q8" t="n">
        <v>2</v>
      </c>
      <c r="R8" s="2" t="inlineStr">
        <is>
          <t>Knärot
Motaggsvamp</t>
        </is>
      </c>
      <c r="S8">
        <f>HYPERLINK("https://klasma.github.io/Logging_0126/artfynd/A 17467-2024 artfynd.xlsx", "A 17467-2024")</f>
        <v/>
      </c>
      <c r="T8">
        <f>HYPERLINK("https://klasma.github.io/Logging_0126/kartor/A 17467-2024 karta.png", "A 17467-2024")</f>
        <v/>
      </c>
      <c r="U8">
        <f>HYPERLINK("https://klasma.github.io/Logging_0126/knärot/A 17467-2024 karta knärot.png", "A 17467-2024")</f>
        <v/>
      </c>
      <c r="V8">
        <f>HYPERLINK("https://klasma.github.io/Logging_0126/klagomål/A 17467-2024 FSC-klagomål.docx", "A 17467-2024")</f>
        <v/>
      </c>
      <c r="W8">
        <f>HYPERLINK("https://klasma.github.io/Logging_0126/klagomålsmail/A 17467-2024 FSC-klagomål mail.docx", "A 17467-2024")</f>
        <v/>
      </c>
      <c r="X8">
        <f>HYPERLINK("https://klasma.github.io/Logging_0126/tillsyn/A 17467-2024 tillsynsbegäran.docx", "A 17467-2024")</f>
        <v/>
      </c>
      <c r="Y8">
        <f>HYPERLINK("https://klasma.github.io/Logging_0126/tillsynsmail/A 17467-2024 tillsynsbegäran mail.docx", "A 17467-2024")</f>
        <v/>
      </c>
    </row>
    <row r="9" ht="15" customHeight="1">
      <c r="A9" t="inlineStr">
        <is>
          <t>A 49419-2023</t>
        </is>
      </c>
      <c r="B9" s="1" t="n">
        <v>45211</v>
      </c>
      <c r="C9" s="1" t="n">
        <v>45959</v>
      </c>
      <c r="D9" t="inlineStr">
        <is>
          <t>STOCKHOLMS LÄN</t>
        </is>
      </c>
      <c r="E9" t="inlineStr">
        <is>
          <t>HUDDINGE</t>
        </is>
      </c>
      <c r="F9" t="inlineStr">
        <is>
          <t>Kommuner</t>
        </is>
      </c>
      <c r="G9" t="n">
        <v>1.9</v>
      </c>
      <c r="H9" t="n">
        <v>2</v>
      </c>
      <c r="I9" t="n">
        <v>0</v>
      </c>
      <c r="J9" t="n">
        <v>1</v>
      </c>
      <c r="K9" t="n">
        <v>0</v>
      </c>
      <c r="L9" t="n">
        <v>1</v>
      </c>
      <c r="M9" t="n">
        <v>0</v>
      </c>
      <c r="N9" t="n">
        <v>0</v>
      </c>
      <c r="O9" t="n">
        <v>2</v>
      </c>
      <c r="P9" t="n">
        <v>1</v>
      </c>
      <c r="Q9" t="n">
        <v>2</v>
      </c>
      <c r="R9" s="2" t="inlineStr">
        <is>
          <t>Grönfink
Ärtsångare</t>
        </is>
      </c>
      <c r="S9">
        <f>HYPERLINK("https://klasma.github.io/Logging_0126/artfynd/A 49419-2023 artfynd.xlsx", "A 49419-2023")</f>
        <v/>
      </c>
      <c r="T9">
        <f>HYPERLINK("https://klasma.github.io/Logging_0126/kartor/A 49419-2023 karta.png", "A 49419-2023")</f>
        <v/>
      </c>
      <c r="V9">
        <f>HYPERLINK("https://klasma.github.io/Logging_0126/klagomål/A 49419-2023 FSC-klagomål.docx", "A 49419-2023")</f>
        <v/>
      </c>
      <c r="W9">
        <f>HYPERLINK("https://klasma.github.io/Logging_0126/klagomålsmail/A 49419-2023 FSC-klagomål mail.docx", "A 49419-2023")</f>
        <v/>
      </c>
      <c r="X9">
        <f>HYPERLINK("https://klasma.github.io/Logging_0126/tillsyn/A 49419-2023 tillsynsbegäran.docx", "A 49419-2023")</f>
        <v/>
      </c>
      <c r="Y9">
        <f>HYPERLINK("https://klasma.github.io/Logging_0126/tillsynsmail/A 49419-2023 tillsynsbegäran mail.docx", "A 49419-2023")</f>
        <v/>
      </c>
      <c r="Z9">
        <f>HYPERLINK("https://klasma.github.io/Logging_0126/fåglar/A 49419-2023 prioriterade fågelarter.docx", "A 49419-2023")</f>
        <v/>
      </c>
    </row>
    <row r="10" ht="15" customHeight="1">
      <c r="A10" t="inlineStr">
        <is>
          <t>A 24233-2023</t>
        </is>
      </c>
      <c r="B10" s="1" t="n">
        <v>45076</v>
      </c>
      <c r="C10" s="1" t="n">
        <v>45959</v>
      </c>
      <c r="D10" t="inlineStr">
        <is>
          <t>STOCKHOLMS LÄN</t>
        </is>
      </c>
      <c r="E10" t="inlineStr">
        <is>
          <t>HUDDINGE</t>
        </is>
      </c>
      <c r="G10" t="n">
        <v>3.7</v>
      </c>
      <c r="H10" t="n">
        <v>0</v>
      </c>
      <c r="I10" t="n">
        <v>0</v>
      </c>
      <c r="J10" t="n">
        <v>1</v>
      </c>
      <c r="K10" t="n">
        <v>0</v>
      </c>
      <c r="L10" t="n">
        <v>0</v>
      </c>
      <c r="M10" t="n">
        <v>0</v>
      </c>
      <c r="N10" t="n">
        <v>0</v>
      </c>
      <c r="O10" t="n">
        <v>1</v>
      </c>
      <c r="P10" t="n">
        <v>0</v>
      </c>
      <c r="Q10" t="n">
        <v>1</v>
      </c>
      <c r="R10" s="2" t="inlineStr">
        <is>
          <t>Svartvit taggsvamp</t>
        </is>
      </c>
      <c r="S10">
        <f>HYPERLINK("https://klasma.github.io/Logging_0126/artfynd/A 24233-2023 artfynd.xlsx", "A 24233-2023")</f>
        <v/>
      </c>
      <c r="T10">
        <f>HYPERLINK("https://klasma.github.io/Logging_0126/kartor/A 24233-2023 karta.png", "A 24233-2023")</f>
        <v/>
      </c>
      <c r="V10">
        <f>HYPERLINK("https://klasma.github.io/Logging_0126/klagomål/A 24233-2023 FSC-klagomål.docx", "A 24233-2023")</f>
        <v/>
      </c>
      <c r="W10">
        <f>HYPERLINK("https://klasma.github.io/Logging_0126/klagomålsmail/A 24233-2023 FSC-klagomål mail.docx", "A 24233-2023")</f>
        <v/>
      </c>
      <c r="X10">
        <f>HYPERLINK("https://klasma.github.io/Logging_0126/tillsyn/A 24233-2023 tillsynsbegäran.docx", "A 24233-2023")</f>
        <v/>
      </c>
      <c r="Y10">
        <f>HYPERLINK("https://klasma.github.io/Logging_0126/tillsynsmail/A 24233-2023 tillsynsbegäran mail.docx", "A 24233-2023")</f>
        <v/>
      </c>
    </row>
    <row r="11" ht="15" customHeight="1">
      <c r="A11" t="inlineStr">
        <is>
          <t>A 49421-2023</t>
        </is>
      </c>
      <c r="B11" s="1" t="n">
        <v>45211</v>
      </c>
      <c r="C11" s="1" t="n">
        <v>45959</v>
      </c>
      <c r="D11" t="inlineStr">
        <is>
          <t>STOCKHOLMS LÄN</t>
        </is>
      </c>
      <c r="E11" t="inlineStr">
        <is>
          <t>HUDDINGE</t>
        </is>
      </c>
      <c r="F11" t="inlineStr">
        <is>
          <t>Kommuner</t>
        </is>
      </c>
      <c r="G11" t="n">
        <v>1.4</v>
      </c>
      <c r="H11" t="n">
        <v>1</v>
      </c>
      <c r="I11" t="n">
        <v>0</v>
      </c>
      <c r="J11" t="n">
        <v>0</v>
      </c>
      <c r="K11" t="n">
        <v>0</v>
      </c>
      <c r="L11" t="n">
        <v>1</v>
      </c>
      <c r="M11" t="n">
        <v>0</v>
      </c>
      <c r="N11" t="n">
        <v>0</v>
      </c>
      <c r="O11" t="n">
        <v>1</v>
      </c>
      <c r="P11" t="n">
        <v>1</v>
      </c>
      <c r="Q11" t="n">
        <v>1</v>
      </c>
      <c r="R11" s="2" t="inlineStr">
        <is>
          <t>Grönfink</t>
        </is>
      </c>
      <c r="S11">
        <f>HYPERLINK("https://klasma.github.io/Logging_0126/artfynd/A 49421-2023 artfynd.xlsx", "A 49421-2023")</f>
        <v/>
      </c>
      <c r="T11">
        <f>HYPERLINK("https://klasma.github.io/Logging_0126/kartor/A 49421-2023 karta.png", "A 49421-2023")</f>
        <v/>
      </c>
      <c r="V11">
        <f>HYPERLINK("https://klasma.github.io/Logging_0126/klagomål/A 49421-2023 FSC-klagomål.docx", "A 49421-2023")</f>
        <v/>
      </c>
      <c r="W11">
        <f>HYPERLINK("https://klasma.github.io/Logging_0126/klagomålsmail/A 49421-2023 FSC-klagomål mail.docx", "A 49421-2023")</f>
        <v/>
      </c>
      <c r="X11">
        <f>HYPERLINK("https://klasma.github.io/Logging_0126/tillsyn/A 49421-2023 tillsynsbegäran.docx", "A 49421-2023")</f>
        <v/>
      </c>
      <c r="Y11">
        <f>HYPERLINK("https://klasma.github.io/Logging_0126/tillsynsmail/A 49421-2023 tillsynsbegäran mail.docx", "A 49421-2023")</f>
        <v/>
      </c>
      <c r="Z11">
        <f>HYPERLINK("https://klasma.github.io/Logging_0126/fåglar/A 49421-2023 prioriterade fågelarter.docx", "A 49421-2023")</f>
        <v/>
      </c>
    </row>
    <row r="12" ht="15" customHeight="1">
      <c r="A12" t="inlineStr">
        <is>
          <t>A 24384-2023</t>
        </is>
      </c>
      <c r="B12" s="1" t="n">
        <v>45076</v>
      </c>
      <c r="C12" s="1" t="n">
        <v>45959</v>
      </c>
      <c r="D12" t="inlineStr">
        <is>
          <t>STOCKHOLMS LÄN</t>
        </is>
      </c>
      <c r="E12" t="inlineStr">
        <is>
          <t>HUDDINGE</t>
        </is>
      </c>
      <c r="G12" t="n">
        <v>1</v>
      </c>
      <c r="H12" t="n">
        <v>0</v>
      </c>
      <c r="I12" t="n">
        <v>0</v>
      </c>
      <c r="J12" t="n">
        <v>1</v>
      </c>
      <c r="K12" t="n">
        <v>0</v>
      </c>
      <c r="L12" t="n">
        <v>0</v>
      </c>
      <c r="M12" t="n">
        <v>0</v>
      </c>
      <c r="N12" t="n">
        <v>0</v>
      </c>
      <c r="O12" t="n">
        <v>1</v>
      </c>
      <c r="P12" t="n">
        <v>0</v>
      </c>
      <c r="Q12" t="n">
        <v>1</v>
      </c>
      <c r="R12" s="2" t="inlineStr">
        <is>
          <t>Kolflarnlav</t>
        </is>
      </c>
      <c r="S12">
        <f>HYPERLINK("https://klasma.github.io/Logging_0126/artfynd/A 24384-2023 artfynd.xlsx", "A 24384-2023")</f>
        <v/>
      </c>
      <c r="T12">
        <f>HYPERLINK("https://klasma.github.io/Logging_0126/kartor/A 24384-2023 karta.png", "A 24384-2023")</f>
        <v/>
      </c>
      <c r="V12">
        <f>HYPERLINK("https://klasma.github.io/Logging_0126/klagomål/A 24384-2023 FSC-klagomål.docx", "A 24384-2023")</f>
        <v/>
      </c>
      <c r="W12">
        <f>HYPERLINK("https://klasma.github.io/Logging_0126/klagomålsmail/A 24384-2023 FSC-klagomål mail.docx", "A 24384-2023")</f>
        <v/>
      </c>
      <c r="X12">
        <f>HYPERLINK("https://klasma.github.io/Logging_0126/tillsyn/A 24384-2023 tillsynsbegäran.docx", "A 24384-2023")</f>
        <v/>
      </c>
      <c r="Y12">
        <f>HYPERLINK("https://klasma.github.io/Logging_0126/tillsynsmail/A 24384-2023 tillsynsbegäran mail.docx", "A 24384-2023")</f>
        <v/>
      </c>
    </row>
    <row r="13" ht="15" customHeight="1">
      <c r="A13" t="inlineStr">
        <is>
          <t>A 24262-2023</t>
        </is>
      </c>
      <c r="B13" s="1" t="n">
        <v>45076</v>
      </c>
      <c r="C13" s="1" t="n">
        <v>45959</v>
      </c>
      <c r="D13" t="inlineStr">
        <is>
          <t>STOCKHOLMS LÄN</t>
        </is>
      </c>
      <c r="E13" t="inlineStr">
        <is>
          <t>HUDDINGE</t>
        </is>
      </c>
      <c r="G13" t="n">
        <v>2.5</v>
      </c>
      <c r="H13" t="n">
        <v>0</v>
      </c>
      <c r="I13" t="n">
        <v>1</v>
      </c>
      <c r="J13" t="n">
        <v>0</v>
      </c>
      <c r="K13" t="n">
        <v>0</v>
      </c>
      <c r="L13" t="n">
        <v>0</v>
      </c>
      <c r="M13" t="n">
        <v>0</v>
      </c>
      <c r="N13" t="n">
        <v>0</v>
      </c>
      <c r="O13" t="n">
        <v>0</v>
      </c>
      <c r="P13" t="n">
        <v>0</v>
      </c>
      <c r="Q13" t="n">
        <v>1</v>
      </c>
      <c r="R13" s="2" t="inlineStr">
        <is>
          <t>Tibast</t>
        </is>
      </c>
      <c r="S13">
        <f>HYPERLINK("https://klasma.github.io/Logging_0126/artfynd/A 24262-2023 artfynd.xlsx", "A 24262-2023")</f>
        <v/>
      </c>
      <c r="T13">
        <f>HYPERLINK("https://klasma.github.io/Logging_0126/kartor/A 24262-2023 karta.png", "A 24262-2023")</f>
        <v/>
      </c>
      <c r="V13">
        <f>HYPERLINK("https://klasma.github.io/Logging_0126/klagomål/A 24262-2023 FSC-klagomål.docx", "A 24262-2023")</f>
        <v/>
      </c>
      <c r="W13">
        <f>HYPERLINK("https://klasma.github.io/Logging_0126/klagomålsmail/A 24262-2023 FSC-klagomål mail.docx", "A 24262-2023")</f>
        <v/>
      </c>
      <c r="X13">
        <f>HYPERLINK("https://klasma.github.io/Logging_0126/tillsyn/A 24262-2023 tillsynsbegäran.docx", "A 24262-2023")</f>
        <v/>
      </c>
      <c r="Y13">
        <f>HYPERLINK("https://klasma.github.io/Logging_0126/tillsynsmail/A 24262-2023 tillsynsbegäran mail.docx", "A 24262-2023")</f>
        <v/>
      </c>
    </row>
    <row r="14" ht="15" customHeight="1">
      <c r="A14" t="inlineStr">
        <is>
          <t>A 24368-2023</t>
        </is>
      </c>
      <c r="B14" s="1" t="n">
        <v>45076</v>
      </c>
      <c r="C14" s="1" t="n">
        <v>45959</v>
      </c>
      <c r="D14" t="inlineStr">
        <is>
          <t>STOCKHOLMS LÄN</t>
        </is>
      </c>
      <c r="E14" t="inlineStr">
        <is>
          <t>HUDDINGE</t>
        </is>
      </c>
      <c r="G14" t="n">
        <v>3</v>
      </c>
      <c r="H14" t="n">
        <v>1</v>
      </c>
      <c r="I14" t="n">
        <v>1</v>
      </c>
      <c r="J14" t="n">
        <v>0</v>
      </c>
      <c r="K14" t="n">
        <v>0</v>
      </c>
      <c r="L14" t="n">
        <v>0</v>
      </c>
      <c r="M14" t="n">
        <v>0</v>
      </c>
      <c r="N14" t="n">
        <v>0</v>
      </c>
      <c r="O14" t="n">
        <v>0</v>
      </c>
      <c r="P14" t="n">
        <v>0</v>
      </c>
      <c r="Q14" t="n">
        <v>1</v>
      </c>
      <c r="R14" s="2" t="inlineStr">
        <is>
          <t>Plattlummer</t>
        </is>
      </c>
      <c r="S14">
        <f>HYPERLINK("https://klasma.github.io/Logging_0126/artfynd/A 24368-2023 artfynd.xlsx", "A 24368-2023")</f>
        <v/>
      </c>
      <c r="T14">
        <f>HYPERLINK("https://klasma.github.io/Logging_0126/kartor/A 24368-2023 karta.png", "A 24368-2023")</f>
        <v/>
      </c>
      <c r="V14">
        <f>HYPERLINK("https://klasma.github.io/Logging_0126/klagomål/A 24368-2023 FSC-klagomål.docx", "A 24368-2023")</f>
        <v/>
      </c>
      <c r="W14">
        <f>HYPERLINK("https://klasma.github.io/Logging_0126/klagomålsmail/A 24368-2023 FSC-klagomål mail.docx", "A 24368-2023")</f>
        <v/>
      </c>
      <c r="X14">
        <f>HYPERLINK("https://klasma.github.io/Logging_0126/tillsyn/A 24368-2023 tillsynsbegäran.docx", "A 24368-2023")</f>
        <v/>
      </c>
      <c r="Y14">
        <f>HYPERLINK("https://klasma.github.io/Logging_0126/tillsynsmail/A 24368-2023 tillsynsbegäran mail.docx", "A 24368-2023")</f>
        <v/>
      </c>
    </row>
    <row r="15" ht="15" customHeight="1">
      <c r="A15" t="inlineStr">
        <is>
          <t>A 32508-2022</t>
        </is>
      </c>
      <c r="B15" s="1" t="n">
        <v>44782</v>
      </c>
      <c r="C15" s="1" t="n">
        <v>45959</v>
      </c>
      <c r="D15" t="inlineStr">
        <is>
          <t>STOCKHOLMS LÄN</t>
        </is>
      </c>
      <c r="E15" t="inlineStr">
        <is>
          <t>HUDDINGE</t>
        </is>
      </c>
      <c r="F15" t="inlineStr">
        <is>
          <t>Kommuner</t>
        </is>
      </c>
      <c r="G15" t="n">
        <v>4.7</v>
      </c>
      <c r="H15" t="n">
        <v>0</v>
      </c>
      <c r="I15" t="n">
        <v>0</v>
      </c>
      <c r="J15" t="n">
        <v>0</v>
      </c>
      <c r="K15" t="n">
        <v>0</v>
      </c>
      <c r="L15" t="n">
        <v>0</v>
      </c>
      <c r="M15" t="n">
        <v>0</v>
      </c>
      <c r="N15" t="n">
        <v>0</v>
      </c>
      <c r="O15" t="n">
        <v>0</v>
      </c>
      <c r="P15" t="n">
        <v>0</v>
      </c>
      <c r="Q15" t="n">
        <v>0</v>
      </c>
      <c r="R15" s="2" t="inlineStr"/>
    </row>
    <row r="16" ht="15" customHeight="1">
      <c r="A16" t="inlineStr">
        <is>
          <t>A 58260-2020</t>
        </is>
      </c>
      <c r="B16" s="1" t="n">
        <v>44144</v>
      </c>
      <c r="C16" s="1" t="n">
        <v>45959</v>
      </c>
      <c r="D16" t="inlineStr">
        <is>
          <t>STOCKHOLMS LÄN</t>
        </is>
      </c>
      <c r="E16" t="inlineStr">
        <is>
          <t>HUDDINGE</t>
        </is>
      </c>
      <c r="F16" t="inlineStr">
        <is>
          <t>Kommuner</t>
        </is>
      </c>
      <c r="G16" t="n">
        <v>1.5</v>
      </c>
      <c r="H16" t="n">
        <v>0</v>
      </c>
      <c r="I16" t="n">
        <v>0</v>
      </c>
      <c r="J16" t="n">
        <v>0</v>
      </c>
      <c r="K16" t="n">
        <v>0</v>
      </c>
      <c r="L16" t="n">
        <v>0</v>
      </c>
      <c r="M16" t="n">
        <v>0</v>
      </c>
      <c r="N16" t="n">
        <v>0</v>
      </c>
      <c r="O16" t="n">
        <v>0</v>
      </c>
      <c r="P16" t="n">
        <v>0</v>
      </c>
      <c r="Q16" t="n">
        <v>0</v>
      </c>
      <c r="R16" s="2" t="inlineStr"/>
    </row>
    <row r="17" ht="15" customHeight="1">
      <c r="A17" t="inlineStr">
        <is>
          <t>A 31246-2022</t>
        </is>
      </c>
      <c r="B17" s="1" t="n">
        <v>44771</v>
      </c>
      <c r="C17" s="1" t="n">
        <v>45959</v>
      </c>
      <c r="D17" t="inlineStr">
        <is>
          <t>STOCKHOLMS LÄN</t>
        </is>
      </c>
      <c r="E17" t="inlineStr">
        <is>
          <t>HUDDINGE</t>
        </is>
      </c>
      <c r="G17" t="n">
        <v>4.3</v>
      </c>
      <c r="H17" t="n">
        <v>0</v>
      </c>
      <c r="I17" t="n">
        <v>0</v>
      </c>
      <c r="J17" t="n">
        <v>0</v>
      </c>
      <c r="K17" t="n">
        <v>0</v>
      </c>
      <c r="L17" t="n">
        <v>0</v>
      </c>
      <c r="M17" t="n">
        <v>0</v>
      </c>
      <c r="N17" t="n">
        <v>0</v>
      </c>
      <c r="O17" t="n">
        <v>0</v>
      </c>
      <c r="P17" t="n">
        <v>0</v>
      </c>
      <c r="Q17" t="n">
        <v>0</v>
      </c>
      <c r="R17" s="2" t="inlineStr"/>
    </row>
    <row r="18" ht="15" customHeight="1">
      <c r="A18" t="inlineStr">
        <is>
          <t>A 24363-2023</t>
        </is>
      </c>
      <c r="B18" s="1" t="n">
        <v>45076</v>
      </c>
      <c r="C18" s="1" t="n">
        <v>45959</v>
      </c>
      <c r="D18" t="inlineStr">
        <is>
          <t>STOCKHOLMS LÄN</t>
        </is>
      </c>
      <c r="E18" t="inlineStr">
        <is>
          <t>HUDDINGE</t>
        </is>
      </c>
      <c r="G18" t="n">
        <v>2.4</v>
      </c>
      <c r="H18" t="n">
        <v>0</v>
      </c>
      <c r="I18" t="n">
        <v>0</v>
      </c>
      <c r="J18" t="n">
        <v>0</v>
      </c>
      <c r="K18" t="n">
        <v>0</v>
      </c>
      <c r="L18" t="n">
        <v>0</v>
      </c>
      <c r="M18" t="n">
        <v>0</v>
      </c>
      <c r="N18" t="n">
        <v>0</v>
      </c>
      <c r="O18" t="n">
        <v>0</v>
      </c>
      <c r="P18" t="n">
        <v>0</v>
      </c>
      <c r="Q18" t="n">
        <v>0</v>
      </c>
      <c r="R18" s="2" t="inlineStr"/>
    </row>
    <row r="19" ht="15" customHeight="1">
      <c r="A19" t="inlineStr">
        <is>
          <t>A 24254-2023</t>
        </is>
      </c>
      <c r="B19" s="1" t="n">
        <v>45076</v>
      </c>
      <c r="C19" s="1" t="n">
        <v>45959</v>
      </c>
      <c r="D19" t="inlineStr">
        <is>
          <t>STOCKHOLMS LÄN</t>
        </is>
      </c>
      <c r="E19" t="inlineStr">
        <is>
          <t>HUDDINGE</t>
        </is>
      </c>
      <c r="G19" t="n">
        <v>1.2</v>
      </c>
      <c r="H19" t="n">
        <v>0</v>
      </c>
      <c r="I19" t="n">
        <v>0</v>
      </c>
      <c r="J19" t="n">
        <v>0</v>
      </c>
      <c r="K19" t="n">
        <v>0</v>
      </c>
      <c r="L19" t="n">
        <v>0</v>
      </c>
      <c r="M19" t="n">
        <v>0</v>
      </c>
      <c r="N19" t="n">
        <v>0</v>
      </c>
      <c r="O19" t="n">
        <v>0</v>
      </c>
      <c r="P19" t="n">
        <v>0</v>
      </c>
      <c r="Q19" t="n">
        <v>0</v>
      </c>
      <c r="R19" s="2" t="inlineStr"/>
    </row>
    <row r="20" ht="15" customHeight="1">
      <c r="A20" t="inlineStr">
        <is>
          <t>A 24257-2023</t>
        </is>
      </c>
      <c r="B20" s="1" t="n">
        <v>45076</v>
      </c>
      <c r="C20" s="1" t="n">
        <v>45959</v>
      </c>
      <c r="D20" t="inlineStr">
        <is>
          <t>STOCKHOLMS LÄN</t>
        </is>
      </c>
      <c r="E20" t="inlineStr">
        <is>
          <t>HUDDINGE</t>
        </is>
      </c>
      <c r="G20" t="n">
        <v>1</v>
      </c>
      <c r="H20" t="n">
        <v>0</v>
      </c>
      <c r="I20" t="n">
        <v>0</v>
      </c>
      <c r="J20" t="n">
        <v>0</v>
      </c>
      <c r="K20" t="n">
        <v>0</v>
      </c>
      <c r="L20" t="n">
        <v>0</v>
      </c>
      <c r="M20" t="n">
        <v>0</v>
      </c>
      <c r="N20" t="n">
        <v>0</v>
      </c>
      <c r="O20" t="n">
        <v>0</v>
      </c>
      <c r="P20" t="n">
        <v>0</v>
      </c>
      <c r="Q20" t="n">
        <v>0</v>
      </c>
      <c r="R20" s="2" t="inlineStr"/>
    </row>
    <row r="21" ht="15" customHeight="1">
      <c r="A21" t="inlineStr">
        <is>
          <t>A 27589-2025</t>
        </is>
      </c>
      <c r="B21" s="1" t="n">
        <v>45813.51070601852</v>
      </c>
      <c r="C21" s="1" t="n">
        <v>45959</v>
      </c>
      <c r="D21" t="inlineStr">
        <is>
          <t>STOCKHOLMS LÄN</t>
        </is>
      </c>
      <c r="E21" t="inlineStr">
        <is>
          <t>HUDDINGE</t>
        </is>
      </c>
      <c r="G21" t="n">
        <v>2.7</v>
      </c>
      <c r="H21" t="n">
        <v>0</v>
      </c>
      <c r="I21" t="n">
        <v>0</v>
      </c>
      <c r="J21" t="n">
        <v>0</v>
      </c>
      <c r="K21" t="n">
        <v>0</v>
      </c>
      <c r="L21" t="n">
        <v>0</v>
      </c>
      <c r="M21" t="n">
        <v>0</v>
      </c>
      <c r="N21" t="n">
        <v>0</v>
      </c>
      <c r="O21" t="n">
        <v>0</v>
      </c>
      <c r="P21" t="n">
        <v>0</v>
      </c>
      <c r="Q21" t="n">
        <v>0</v>
      </c>
      <c r="R21" s="2" t="inlineStr"/>
    </row>
    <row r="22" ht="15" customHeight="1">
      <c r="A22" t="inlineStr">
        <is>
          <t>A 27561-2025</t>
        </is>
      </c>
      <c r="B22" s="1" t="n">
        <v>45813.48378472222</v>
      </c>
      <c r="C22" s="1" t="n">
        <v>45959</v>
      </c>
      <c r="D22" t="inlineStr">
        <is>
          <t>STOCKHOLMS LÄN</t>
        </is>
      </c>
      <c r="E22" t="inlineStr">
        <is>
          <t>HUDDINGE</t>
        </is>
      </c>
      <c r="G22" t="n">
        <v>0.7</v>
      </c>
      <c r="H22" t="n">
        <v>0</v>
      </c>
      <c r="I22" t="n">
        <v>0</v>
      </c>
      <c r="J22" t="n">
        <v>0</v>
      </c>
      <c r="K22" t="n">
        <v>0</v>
      </c>
      <c r="L22" t="n">
        <v>0</v>
      </c>
      <c r="M22" t="n">
        <v>0</v>
      </c>
      <c r="N22" t="n">
        <v>0</v>
      </c>
      <c r="O22" t="n">
        <v>0</v>
      </c>
      <c r="P22" t="n">
        <v>0</v>
      </c>
      <c r="Q22" t="n">
        <v>0</v>
      </c>
      <c r="R22" s="2" t="inlineStr"/>
    </row>
    <row r="23" ht="15" customHeight="1">
      <c r="A23" t="inlineStr">
        <is>
          <t>A 35404-2022</t>
        </is>
      </c>
      <c r="B23" s="1" t="n">
        <v>44798</v>
      </c>
      <c r="C23" s="1" t="n">
        <v>45959</v>
      </c>
      <c r="D23" t="inlineStr">
        <is>
          <t>STOCKHOLMS LÄN</t>
        </is>
      </c>
      <c r="E23" t="inlineStr">
        <is>
          <t>HUDDINGE</t>
        </is>
      </c>
      <c r="F23" t="inlineStr">
        <is>
          <t>Kommuner</t>
        </is>
      </c>
      <c r="G23" t="n">
        <v>1.4</v>
      </c>
      <c r="H23" t="n">
        <v>0</v>
      </c>
      <c r="I23" t="n">
        <v>0</v>
      </c>
      <c r="J23" t="n">
        <v>0</v>
      </c>
      <c r="K23" t="n">
        <v>0</v>
      </c>
      <c r="L23" t="n">
        <v>0</v>
      </c>
      <c r="M23" t="n">
        <v>0</v>
      </c>
      <c r="N23" t="n">
        <v>0</v>
      </c>
      <c r="O23" t="n">
        <v>0</v>
      </c>
      <c r="P23" t="n">
        <v>0</v>
      </c>
      <c r="Q23" t="n">
        <v>0</v>
      </c>
      <c r="R23" s="2" t="inlineStr"/>
    </row>
    <row r="24">
      <c r="A24" t="inlineStr">
        <is>
          <t>A 47173-2022</t>
        </is>
      </c>
      <c r="B24" s="1" t="n">
        <v>44852</v>
      </c>
      <c r="C24" s="1" t="n">
        <v>45959</v>
      </c>
      <c r="D24" t="inlineStr">
        <is>
          <t>STOCKHOLMS LÄN</t>
        </is>
      </c>
      <c r="E24" t="inlineStr">
        <is>
          <t>HUDDINGE</t>
        </is>
      </c>
      <c r="G24" t="n">
        <v>1.9</v>
      </c>
      <c r="H24" t="n">
        <v>0</v>
      </c>
      <c r="I24" t="n">
        <v>0</v>
      </c>
      <c r="J24" t="n">
        <v>0</v>
      </c>
      <c r="K24" t="n">
        <v>0</v>
      </c>
      <c r="L24" t="n">
        <v>0</v>
      </c>
      <c r="M24" t="n">
        <v>0</v>
      </c>
      <c r="N24" t="n">
        <v>0</v>
      </c>
      <c r="O24" t="n">
        <v>0</v>
      </c>
      <c r="P24" t="n">
        <v>0</v>
      </c>
      <c r="Q24" t="n">
        <v>0</v>
      </c>
      <c r="R2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2025-10-29T09:57:41Z</dcterms:created>
  <dcterms:modified xmlns:dcterms="http://purl.org/dc/terms/" xmlns:xsi="http://www.w3.org/2001/XMLSchema-instance" xsi:type="dcterms:W3CDTF">2025-10-29T09:57:41Z</dcterms:modified>
</cp:coreProperties>
</file>