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9538-2024</t>
        </is>
      </c>
      <c r="B2" s="1" t="n">
        <v>45359</v>
      </c>
      <c r="C2" s="1" t="n">
        <v>45955</v>
      </c>
      <c r="D2" t="inlineStr">
        <is>
          <t>STOCKHOLMS LÄN</t>
        </is>
      </c>
      <c r="E2" t="inlineStr">
        <is>
          <t>SALEM</t>
        </is>
      </c>
      <c r="F2" t="inlineStr">
        <is>
          <t>Kommuner</t>
        </is>
      </c>
      <c r="G2" t="n">
        <v>14</v>
      </c>
      <c r="H2" t="n">
        <v>6</v>
      </c>
      <c r="I2" t="n">
        <v>15</v>
      </c>
      <c r="J2" t="n">
        <v>12</v>
      </c>
      <c r="K2" t="n">
        <v>2</v>
      </c>
      <c r="L2" t="n">
        <v>0</v>
      </c>
      <c r="M2" t="n">
        <v>0</v>
      </c>
      <c r="N2" t="n">
        <v>0</v>
      </c>
      <c r="O2" t="n">
        <v>14</v>
      </c>
      <c r="P2" t="n">
        <v>2</v>
      </c>
      <c r="Q2" t="n">
        <v>32</v>
      </c>
      <c r="R2" s="2" t="inlineStr">
        <is>
          <t>Läderdoftande fingersvamp
Vågticka
Duvhök
Fyrflikig jordstjärna
Grön aspvedbock
Gul taggsvamp
Gultoppig fingersvamp
Motaggsvamp
Reliktbock
Spillkråka
Tallticka
Talltita
Ullticka
Vedskivlav
Björksplintborre
Blomkålssvamp
Blåmossa
Brandticka
Bronshjon
Dropptaggsvamp
Granbarkgnagare
Grovticka
Grönpyrola
Jättesvampmal
Mindre märgborre
Mörk husmossa
Skarp dropptaggsvamp
Vedticka
Vågbandad barkbock
Grönsiska
Kungsfågel
Revlummer</t>
        </is>
      </c>
      <c r="S2">
        <f>HYPERLINK("https://klasma.github.io/Logging_0128/artfynd/A 9538-2024 artfynd.xlsx", "A 9538-2024")</f>
        <v/>
      </c>
      <c r="T2">
        <f>HYPERLINK("https://klasma.github.io/Logging_0128/kartor/A 9538-2024 karta.png", "A 9538-2024")</f>
        <v/>
      </c>
      <c r="V2">
        <f>HYPERLINK("https://klasma.github.io/Logging_0128/klagomål/A 9538-2024 FSC-klagomål.docx", "A 9538-2024")</f>
        <v/>
      </c>
      <c r="W2">
        <f>HYPERLINK("https://klasma.github.io/Logging_0128/klagomålsmail/A 9538-2024 FSC-klagomål mail.docx", "A 9538-2024")</f>
        <v/>
      </c>
      <c r="X2">
        <f>HYPERLINK("https://klasma.github.io/Logging_0128/tillsyn/A 9538-2024 tillsynsbegäran.docx", "A 9538-2024")</f>
        <v/>
      </c>
      <c r="Y2">
        <f>HYPERLINK("https://klasma.github.io/Logging_0128/tillsynsmail/A 9538-2024 tillsynsbegäran mail.docx", "A 9538-2024")</f>
        <v/>
      </c>
      <c r="Z2">
        <f>HYPERLINK("https://klasma.github.io/Logging_0128/fåglar/A 9538-2024 prioriterade fågelarter.docx", "A 9538-2024")</f>
        <v/>
      </c>
    </row>
    <row r="3" ht="15" customHeight="1">
      <c r="A3" t="inlineStr">
        <is>
          <t>A 6162-2025</t>
        </is>
      </c>
      <c r="B3" s="1" t="n">
        <v>45698</v>
      </c>
      <c r="C3" s="1" t="n">
        <v>45955</v>
      </c>
      <c r="D3" t="inlineStr">
        <is>
          <t>STOCKHOLMS LÄN</t>
        </is>
      </c>
      <c r="E3" t="inlineStr">
        <is>
          <t>SALEM</t>
        </is>
      </c>
      <c r="G3" t="n">
        <v>22.3</v>
      </c>
      <c r="H3" t="n">
        <v>6</v>
      </c>
      <c r="I3" t="n">
        <v>1</v>
      </c>
      <c r="J3" t="n">
        <v>4</v>
      </c>
      <c r="K3" t="n">
        <v>1</v>
      </c>
      <c r="L3" t="n">
        <v>0</v>
      </c>
      <c r="M3" t="n">
        <v>0</v>
      </c>
      <c r="N3" t="n">
        <v>0</v>
      </c>
      <c r="O3" t="n">
        <v>5</v>
      </c>
      <c r="P3" t="n">
        <v>1</v>
      </c>
      <c r="Q3" t="n">
        <v>8</v>
      </c>
      <c r="R3" s="2" t="inlineStr">
        <is>
          <t>Knärot
Entita
Spillkråka
Tallticka
Talltita
Blåmossa
Kungsfågel
Tjäder</t>
        </is>
      </c>
      <c r="S3">
        <f>HYPERLINK("https://klasma.github.io/Logging_0128/artfynd/A 6162-2025 artfynd.xlsx", "A 6162-2025")</f>
        <v/>
      </c>
      <c r="T3">
        <f>HYPERLINK("https://klasma.github.io/Logging_0128/kartor/A 6162-2025 karta.png", "A 6162-2025")</f>
        <v/>
      </c>
      <c r="U3">
        <f>HYPERLINK("https://klasma.github.io/Logging_0128/knärot/A 6162-2025 karta knärot.png", "A 6162-2025")</f>
        <v/>
      </c>
      <c r="V3">
        <f>HYPERLINK("https://klasma.github.io/Logging_0128/klagomål/A 6162-2025 FSC-klagomål.docx", "A 6162-2025")</f>
        <v/>
      </c>
      <c r="W3">
        <f>HYPERLINK("https://klasma.github.io/Logging_0128/klagomålsmail/A 6162-2025 FSC-klagomål mail.docx", "A 6162-2025")</f>
        <v/>
      </c>
      <c r="X3">
        <f>HYPERLINK("https://klasma.github.io/Logging_0128/tillsyn/A 6162-2025 tillsynsbegäran.docx", "A 6162-2025")</f>
        <v/>
      </c>
      <c r="Y3">
        <f>HYPERLINK("https://klasma.github.io/Logging_0128/tillsynsmail/A 6162-2025 tillsynsbegäran mail.docx", "A 6162-2025")</f>
        <v/>
      </c>
      <c r="Z3">
        <f>HYPERLINK("https://klasma.github.io/Logging_0128/fåglar/A 6162-2025 prioriterade fågelarter.docx", "A 6162-2025")</f>
        <v/>
      </c>
    </row>
    <row r="4" ht="15" customHeight="1">
      <c r="A4" t="inlineStr">
        <is>
          <t>A 36244-2024</t>
        </is>
      </c>
      <c r="B4" s="1" t="n">
        <v>45534</v>
      </c>
      <c r="C4" s="1" t="n">
        <v>45955</v>
      </c>
      <c r="D4" t="inlineStr">
        <is>
          <t>STOCKHOLMS LÄN</t>
        </is>
      </c>
      <c r="E4" t="inlineStr">
        <is>
          <t>SALEM</t>
        </is>
      </c>
      <c r="F4" t="inlineStr">
        <is>
          <t>Kommuner</t>
        </is>
      </c>
      <c r="G4" t="n">
        <v>0.1</v>
      </c>
      <c r="H4" t="n">
        <v>0</v>
      </c>
      <c r="I4" t="n">
        <v>4</v>
      </c>
      <c r="J4" t="n">
        <v>2</v>
      </c>
      <c r="K4" t="n">
        <v>0</v>
      </c>
      <c r="L4" t="n">
        <v>0</v>
      </c>
      <c r="M4" t="n">
        <v>0</v>
      </c>
      <c r="N4" t="n">
        <v>0</v>
      </c>
      <c r="O4" t="n">
        <v>2</v>
      </c>
      <c r="P4" t="n">
        <v>0</v>
      </c>
      <c r="Q4" t="n">
        <v>6</v>
      </c>
      <c r="R4" s="2" t="inlineStr">
        <is>
          <t>Kandelabersvamp
Ullticka
Fällmossa
Grov fjädermossa
Platt fjädermossa
Västlig hakmossa</t>
        </is>
      </c>
      <c r="S4">
        <f>HYPERLINK("https://klasma.github.io/Logging_0128/artfynd/A 36244-2024 artfynd.xlsx", "A 36244-2024")</f>
        <v/>
      </c>
      <c r="T4">
        <f>HYPERLINK("https://klasma.github.io/Logging_0128/kartor/A 36244-2024 karta.png", "A 36244-2024")</f>
        <v/>
      </c>
      <c r="V4">
        <f>HYPERLINK("https://klasma.github.io/Logging_0128/klagomål/A 36244-2024 FSC-klagomål.docx", "A 36244-2024")</f>
        <v/>
      </c>
      <c r="W4">
        <f>HYPERLINK("https://klasma.github.io/Logging_0128/klagomålsmail/A 36244-2024 FSC-klagomål mail.docx", "A 36244-2024")</f>
        <v/>
      </c>
      <c r="X4">
        <f>HYPERLINK("https://klasma.github.io/Logging_0128/tillsyn/A 36244-2024 tillsynsbegäran.docx", "A 36244-2024")</f>
        <v/>
      </c>
      <c r="Y4">
        <f>HYPERLINK("https://klasma.github.io/Logging_0128/tillsynsmail/A 36244-2024 tillsynsbegäran mail.docx", "A 36244-2024")</f>
        <v/>
      </c>
    </row>
    <row r="5" ht="15" customHeight="1">
      <c r="A5" t="inlineStr">
        <is>
          <t>A 2992-2023</t>
        </is>
      </c>
      <c r="B5" s="1" t="n">
        <v>44945</v>
      </c>
      <c r="C5" s="1" t="n">
        <v>45955</v>
      </c>
      <c r="D5" t="inlineStr">
        <is>
          <t>STOCKHOLMS LÄN</t>
        </is>
      </c>
      <c r="E5" t="inlineStr">
        <is>
          <t>SALEM</t>
        </is>
      </c>
      <c r="F5" t="inlineStr">
        <is>
          <t>Kommuner</t>
        </is>
      </c>
      <c r="G5" t="n">
        <v>1.7</v>
      </c>
      <c r="H5" t="n">
        <v>0</v>
      </c>
      <c r="I5" t="n">
        <v>1</v>
      </c>
      <c r="J5" t="n">
        <v>0</v>
      </c>
      <c r="K5" t="n">
        <v>1</v>
      </c>
      <c r="L5" t="n">
        <v>0</v>
      </c>
      <c r="M5" t="n">
        <v>0</v>
      </c>
      <c r="N5" t="n">
        <v>0</v>
      </c>
      <c r="O5" t="n">
        <v>1</v>
      </c>
      <c r="P5" t="n">
        <v>1</v>
      </c>
      <c r="Q5" t="n">
        <v>2</v>
      </c>
      <c r="R5" s="2" t="inlineStr">
        <is>
          <t>Rynkskinn
Blåmossa</t>
        </is>
      </c>
      <c r="S5">
        <f>HYPERLINK("https://klasma.github.io/Logging_0128/artfynd/A 2992-2023 artfynd.xlsx", "A 2992-2023")</f>
        <v/>
      </c>
      <c r="T5">
        <f>HYPERLINK("https://klasma.github.io/Logging_0128/kartor/A 2992-2023 karta.png", "A 2992-2023")</f>
        <v/>
      </c>
      <c r="V5">
        <f>HYPERLINK("https://klasma.github.io/Logging_0128/klagomål/A 2992-2023 FSC-klagomål.docx", "A 2992-2023")</f>
        <v/>
      </c>
      <c r="W5">
        <f>HYPERLINK("https://klasma.github.io/Logging_0128/klagomålsmail/A 2992-2023 FSC-klagomål mail.docx", "A 2992-2023")</f>
        <v/>
      </c>
      <c r="X5">
        <f>HYPERLINK("https://klasma.github.io/Logging_0128/tillsyn/A 2992-2023 tillsynsbegäran.docx", "A 2992-2023")</f>
        <v/>
      </c>
      <c r="Y5">
        <f>HYPERLINK("https://klasma.github.io/Logging_0128/tillsynsmail/A 2992-2023 tillsynsbegäran mail.docx", "A 2992-2023")</f>
        <v/>
      </c>
    </row>
    <row r="6" ht="15" customHeight="1">
      <c r="A6" t="inlineStr">
        <is>
          <t>A 61302-2022</t>
        </is>
      </c>
      <c r="B6" s="1" t="n">
        <v>44915</v>
      </c>
      <c r="C6" s="1" t="n">
        <v>45955</v>
      </c>
      <c r="D6" t="inlineStr">
        <is>
          <t>STOCKHOLMS LÄN</t>
        </is>
      </c>
      <c r="E6" t="inlineStr">
        <is>
          <t>SALEM</t>
        </is>
      </c>
      <c r="F6" t="inlineStr">
        <is>
          <t>Kommuner</t>
        </is>
      </c>
      <c r="G6" t="n">
        <v>14.8</v>
      </c>
      <c r="H6" t="n">
        <v>0</v>
      </c>
      <c r="I6" t="n">
        <v>2</v>
      </c>
      <c r="J6" t="n">
        <v>0</v>
      </c>
      <c r="K6" t="n">
        <v>0</v>
      </c>
      <c r="L6" t="n">
        <v>0</v>
      </c>
      <c r="M6" t="n">
        <v>0</v>
      </c>
      <c r="N6" t="n">
        <v>0</v>
      </c>
      <c r="O6" t="n">
        <v>0</v>
      </c>
      <c r="P6" t="n">
        <v>0</v>
      </c>
      <c r="Q6" t="n">
        <v>2</v>
      </c>
      <c r="R6" s="2" t="inlineStr">
        <is>
          <t>Trådticka
Zontaggsvamp</t>
        </is>
      </c>
      <c r="S6">
        <f>HYPERLINK("https://klasma.github.io/Logging_0128/artfynd/A 61302-2022 artfynd.xlsx", "A 61302-2022")</f>
        <v/>
      </c>
      <c r="T6">
        <f>HYPERLINK("https://klasma.github.io/Logging_0128/kartor/A 61302-2022 karta.png", "A 61302-2022")</f>
        <v/>
      </c>
      <c r="V6">
        <f>HYPERLINK("https://klasma.github.io/Logging_0128/klagomål/A 61302-2022 FSC-klagomål.docx", "A 61302-2022")</f>
        <v/>
      </c>
      <c r="W6">
        <f>HYPERLINK("https://klasma.github.io/Logging_0128/klagomålsmail/A 61302-2022 FSC-klagomål mail.docx", "A 61302-2022")</f>
        <v/>
      </c>
      <c r="X6">
        <f>HYPERLINK("https://klasma.github.io/Logging_0128/tillsyn/A 61302-2022 tillsynsbegäran.docx", "A 61302-2022")</f>
        <v/>
      </c>
      <c r="Y6">
        <f>HYPERLINK("https://klasma.github.io/Logging_0128/tillsynsmail/A 61302-2022 tillsynsbegäran mail.docx", "A 61302-2022")</f>
        <v/>
      </c>
    </row>
    <row r="7" ht="15" customHeight="1">
      <c r="A7" t="inlineStr">
        <is>
          <t>A 68700-2021</t>
        </is>
      </c>
      <c r="B7" s="1" t="n">
        <v>44529</v>
      </c>
      <c r="C7" s="1" t="n">
        <v>45955</v>
      </c>
      <c r="D7" t="inlineStr">
        <is>
          <t>STOCKHOLMS LÄN</t>
        </is>
      </c>
      <c r="E7" t="inlineStr">
        <is>
          <t>SALEM</t>
        </is>
      </c>
      <c r="F7" t="inlineStr">
        <is>
          <t>Kommuner</t>
        </is>
      </c>
      <c r="G7" t="n">
        <v>5.3</v>
      </c>
      <c r="H7" t="n">
        <v>0</v>
      </c>
      <c r="I7" t="n">
        <v>1</v>
      </c>
      <c r="J7" t="n">
        <v>0</v>
      </c>
      <c r="K7" t="n">
        <v>0</v>
      </c>
      <c r="L7" t="n">
        <v>0</v>
      </c>
      <c r="M7" t="n">
        <v>0</v>
      </c>
      <c r="N7" t="n">
        <v>0</v>
      </c>
      <c r="O7" t="n">
        <v>0</v>
      </c>
      <c r="P7" t="n">
        <v>0</v>
      </c>
      <c r="Q7" t="n">
        <v>1</v>
      </c>
      <c r="R7" s="2" t="inlineStr">
        <is>
          <t>Blåmossa</t>
        </is>
      </c>
      <c r="S7">
        <f>HYPERLINK("https://klasma.github.io/Logging_0128/artfynd/A 68700-2021 artfynd.xlsx", "A 68700-2021")</f>
        <v/>
      </c>
      <c r="T7">
        <f>HYPERLINK("https://klasma.github.io/Logging_0128/kartor/A 68700-2021 karta.png", "A 68700-2021")</f>
        <v/>
      </c>
      <c r="V7">
        <f>HYPERLINK("https://klasma.github.io/Logging_0128/klagomål/A 68700-2021 FSC-klagomål.docx", "A 68700-2021")</f>
        <v/>
      </c>
      <c r="W7">
        <f>HYPERLINK("https://klasma.github.io/Logging_0128/klagomålsmail/A 68700-2021 FSC-klagomål mail.docx", "A 68700-2021")</f>
        <v/>
      </c>
      <c r="X7">
        <f>HYPERLINK("https://klasma.github.io/Logging_0128/tillsyn/A 68700-2021 tillsynsbegäran.docx", "A 68700-2021")</f>
        <v/>
      </c>
      <c r="Y7">
        <f>HYPERLINK("https://klasma.github.io/Logging_0128/tillsynsmail/A 68700-2021 tillsynsbegäran mail.docx", "A 68700-2021")</f>
        <v/>
      </c>
    </row>
    <row r="8" ht="15" customHeight="1">
      <c r="A8" t="inlineStr">
        <is>
          <t>A 47262-2024</t>
        </is>
      </c>
      <c r="B8" s="1" t="n">
        <v>45586</v>
      </c>
      <c r="C8" s="1" t="n">
        <v>45955</v>
      </c>
      <c r="D8" t="inlineStr">
        <is>
          <t>STOCKHOLMS LÄN</t>
        </is>
      </c>
      <c r="E8" t="inlineStr">
        <is>
          <t>SALEM</t>
        </is>
      </c>
      <c r="G8" t="n">
        <v>2</v>
      </c>
      <c r="H8" t="n">
        <v>1</v>
      </c>
      <c r="I8" t="n">
        <v>0</v>
      </c>
      <c r="J8" t="n">
        <v>1</v>
      </c>
      <c r="K8" t="n">
        <v>0</v>
      </c>
      <c r="L8" t="n">
        <v>0</v>
      </c>
      <c r="M8" t="n">
        <v>0</v>
      </c>
      <c r="N8" t="n">
        <v>0</v>
      </c>
      <c r="O8" t="n">
        <v>1</v>
      </c>
      <c r="P8" t="n">
        <v>0</v>
      </c>
      <c r="Q8" t="n">
        <v>1</v>
      </c>
      <c r="R8" s="2" t="inlineStr">
        <is>
          <t>Spillkråka</t>
        </is>
      </c>
      <c r="S8">
        <f>HYPERLINK("https://klasma.github.io/Logging_0128/artfynd/A 47262-2024 artfynd.xlsx", "A 47262-2024")</f>
        <v/>
      </c>
      <c r="T8">
        <f>HYPERLINK("https://klasma.github.io/Logging_0128/kartor/A 47262-2024 karta.png", "A 47262-2024")</f>
        <v/>
      </c>
      <c r="V8">
        <f>HYPERLINK("https://klasma.github.io/Logging_0128/klagomål/A 47262-2024 FSC-klagomål.docx", "A 47262-2024")</f>
        <v/>
      </c>
      <c r="W8">
        <f>HYPERLINK("https://klasma.github.io/Logging_0128/klagomålsmail/A 47262-2024 FSC-klagomål mail.docx", "A 47262-2024")</f>
        <v/>
      </c>
      <c r="X8">
        <f>HYPERLINK("https://klasma.github.io/Logging_0128/tillsyn/A 47262-2024 tillsynsbegäran.docx", "A 47262-2024")</f>
        <v/>
      </c>
      <c r="Y8">
        <f>HYPERLINK("https://klasma.github.io/Logging_0128/tillsynsmail/A 47262-2024 tillsynsbegäran mail.docx", "A 47262-2024")</f>
        <v/>
      </c>
      <c r="Z8">
        <f>HYPERLINK("https://klasma.github.io/Logging_0128/fåglar/A 47262-2024 prioriterade fågelarter.docx", "A 47262-2024")</f>
        <v/>
      </c>
    </row>
    <row r="9" ht="15" customHeight="1">
      <c r="A9" t="inlineStr">
        <is>
          <t>A 33411-2025</t>
        </is>
      </c>
      <c r="B9" s="1" t="n">
        <v>45839</v>
      </c>
      <c r="C9" s="1" t="n">
        <v>45955</v>
      </c>
      <c r="D9" t="inlineStr">
        <is>
          <t>STOCKHOLMS LÄN</t>
        </is>
      </c>
      <c r="E9" t="inlineStr">
        <is>
          <t>SALEM</t>
        </is>
      </c>
      <c r="G9" t="n">
        <v>2.8</v>
      </c>
      <c r="H9" t="n">
        <v>1</v>
      </c>
      <c r="I9" t="n">
        <v>0</v>
      </c>
      <c r="J9" t="n">
        <v>1</v>
      </c>
      <c r="K9" t="n">
        <v>0</v>
      </c>
      <c r="L9" t="n">
        <v>0</v>
      </c>
      <c r="M9" t="n">
        <v>0</v>
      </c>
      <c r="N9" t="n">
        <v>0</v>
      </c>
      <c r="O9" t="n">
        <v>1</v>
      </c>
      <c r="P9" t="n">
        <v>0</v>
      </c>
      <c r="Q9" t="n">
        <v>1</v>
      </c>
      <c r="R9" s="2" t="inlineStr">
        <is>
          <t>Spillkråka</t>
        </is>
      </c>
      <c r="S9">
        <f>HYPERLINK("https://klasma.github.io/Logging_0128/artfynd/A 33411-2025 artfynd.xlsx", "A 33411-2025")</f>
        <v/>
      </c>
      <c r="T9">
        <f>HYPERLINK("https://klasma.github.io/Logging_0128/kartor/A 33411-2025 karta.png", "A 33411-2025")</f>
        <v/>
      </c>
      <c r="V9">
        <f>HYPERLINK("https://klasma.github.io/Logging_0128/klagomål/A 33411-2025 FSC-klagomål.docx", "A 33411-2025")</f>
        <v/>
      </c>
      <c r="W9">
        <f>HYPERLINK("https://klasma.github.io/Logging_0128/klagomålsmail/A 33411-2025 FSC-klagomål mail.docx", "A 33411-2025")</f>
        <v/>
      </c>
      <c r="X9">
        <f>HYPERLINK("https://klasma.github.io/Logging_0128/tillsyn/A 33411-2025 tillsynsbegäran.docx", "A 33411-2025")</f>
        <v/>
      </c>
      <c r="Y9">
        <f>HYPERLINK("https://klasma.github.io/Logging_0128/tillsynsmail/A 33411-2025 tillsynsbegäran mail.docx", "A 33411-2025")</f>
        <v/>
      </c>
      <c r="Z9">
        <f>HYPERLINK("https://klasma.github.io/Logging_0128/fåglar/A 33411-2025 prioriterade fågelarter.docx", "A 33411-2025")</f>
        <v/>
      </c>
    </row>
    <row r="10" ht="15" customHeight="1">
      <c r="A10" t="inlineStr">
        <is>
          <t>A 32951-2025</t>
        </is>
      </c>
      <c r="B10" s="1" t="n">
        <v>45839</v>
      </c>
      <c r="C10" s="1" t="n">
        <v>45955</v>
      </c>
      <c r="D10" t="inlineStr">
        <is>
          <t>STOCKHOLMS LÄN</t>
        </is>
      </c>
      <c r="E10" t="inlineStr">
        <is>
          <t>SALEM</t>
        </is>
      </c>
      <c r="G10" t="n">
        <v>2.6</v>
      </c>
      <c r="H10" t="n">
        <v>0</v>
      </c>
      <c r="I10" t="n">
        <v>0</v>
      </c>
      <c r="J10" t="n">
        <v>1</v>
      </c>
      <c r="K10" t="n">
        <v>0</v>
      </c>
      <c r="L10" t="n">
        <v>0</v>
      </c>
      <c r="M10" t="n">
        <v>0</v>
      </c>
      <c r="N10" t="n">
        <v>0</v>
      </c>
      <c r="O10" t="n">
        <v>1</v>
      </c>
      <c r="P10" t="n">
        <v>0</v>
      </c>
      <c r="Q10" t="n">
        <v>1</v>
      </c>
      <c r="R10" s="2" t="inlineStr">
        <is>
          <t>Etternässla</t>
        </is>
      </c>
      <c r="S10">
        <f>HYPERLINK("https://klasma.github.io/Logging_0128/artfynd/A 32951-2025 artfynd.xlsx", "A 32951-2025")</f>
        <v/>
      </c>
      <c r="T10">
        <f>HYPERLINK("https://klasma.github.io/Logging_0128/kartor/A 32951-2025 karta.png", "A 32951-2025")</f>
        <v/>
      </c>
      <c r="V10">
        <f>HYPERLINK("https://klasma.github.io/Logging_0128/klagomål/A 32951-2025 FSC-klagomål.docx", "A 32951-2025")</f>
        <v/>
      </c>
      <c r="W10">
        <f>HYPERLINK("https://klasma.github.io/Logging_0128/klagomålsmail/A 32951-2025 FSC-klagomål mail.docx", "A 32951-2025")</f>
        <v/>
      </c>
      <c r="X10">
        <f>HYPERLINK("https://klasma.github.io/Logging_0128/tillsyn/A 32951-2025 tillsynsbegäran.docx", "A 32951-2025")</f>
        <v/>
      </c>
      <c r="Y10">
        <f>HYPERLINK("https://klasma.github.io/Logging_0128/tillsynsmail/A 32951-2025 tillsynsbegäran mail.docx", "A 32951-2025")</f>
        <v/>
      </c>
    </row>
    <row r="11" ht="15" customHeight="1">
      <c r="A11" t="inlineStr">
        <is>
          <t>A 2987-2023</t>
        </is>
      </c>
      <c r="B11" s="1" t="n">
        <v>44945</v>
      </c>
      <c r="C11" s="1" t="n">
        <v>45955</v>
      </c>
      <c r="D11" t="inlineStr">
        <is>
          <t>STOCKHOLMS LÄN</t>
        </is>
      </c>
      <c r="E11" t="inlineStr">
        <is>
          <t>SALEM</t>
        </is>
      </c>
      <c r="F11" t="inlineStr">
        <is>
          <t>Kommuner</t>
        </is>
      </c>
      <c r="G11" t="n">
        <v>6.2</v>
      </c>
      <c r="H11" t="n">
        <v>0</v>
      </c>
      <c r="I11" t="n">
        <v>0</v>
      </c>
      <c r="J11" t="n">
        <v>1</v>
      </c>
      <c r="K11" t="n">
        <v>0</v>
      </c>
      <c r="L11" t="n">
        <v>0</v>
      </c>
      <c r="M11" t="n">
        <v>0</v>
      </c>
      <c r="N11" t="n">
        <v>0</v>
      </c>
      <c r="O11" t="n">
        <v>1</v>
      </c>
      <c r="P11" t="n">
        <v>0</v>
      </c>
      <c r="Q11" t="n">
        <v>1</v>
      </c>
      <c r="R11" s="2" t="inlineStr">
        <is>
          <t>Tallticka</t>
        </is>
      </c>
      <c r="S11">
        <f>HYPERLINK("https://klasma.github.io/Logging_0128/artfynd/A 2987-2023 artfynd.xlsx", "A 2987-2023")</f>
        <v/>
      </c>
      <c r="T11">
        <f>HYPERLINK("https://klasma.github.io/Logging_0128/kartor/A 2987-2023 karta.png", "A 2987-2023")</f>
        <v/>
      </c>
      <c r="V11">
        <f>HYPERLINK("https://klasma.github.io/Logging_0128/klagomål/A 2987-2023 FSC-klagomål.docx", "A 2987-2023")</f>
        <v/>
      </c>
      <c r="W11">
        <f>HYPERLINK("https://klasma.github.io/Logging_0128/klagomålsmail/A 2987-2023 FSC-klagomål mail.docx", "A 2987-2023")</f>
        <v/>
      </c>
      <c r="X11">
        <f>HYPERLINK("https://klasma.github.io/Logging_0128/tillsyn/A 2987-2023 tillsynsbegäran.docx", "A 2987-2023")</f>
        <v/>
      </c>
      <c r="Y11">
        <f>HYPERLINK("https://klasma.github.io/Logging_0128/tillsynsmail/A 2987-2023 tillsynsbegäran mail.docx", "A 2987-2023")</f>
        <v/>
      </c>
    </row>
    <row r="12" ht="15" customHeight="1">
      <c r="A12" t="inlineStr">
        <is>
          <t>A 28838-2021</t>
        </is>
      </c>
      <c r="B12" s="1" t="n">
        <v>44357</v>
      </c>
      <c r="C12" s="1" t="n">
        <v>45955</v>
      </c>
      <c r="D12" t="inlineStr">
        <is>
          <t>STOCKHOLMS LÄN</t>
        </is>
      </c>
      <c r="E12" t="inlineStr">
        <is>
          <t>SALEM</t>
        </is>
      </c>
      <c r="G12" t="n">
        <v>6.4</v>
      </c>
      <c r="H12" t="n">
        <v>0</v>
      </c>
      <c r="I12" t="n">
        <v>0</v>
      </c>
      <c r="J12" t="n">
        <v>0</v>
      </c>
      <c r="K12" t="n">
        <v>0</v>
      </c>
      <c r="L12" t="n">
        <v>0</v>
      </c>
      <c r="M12" t="n">
        <v>0</v>
      </c>
      <c r="N12" t="n">
        <v>0</v>
      </c>
      <c r="O12" t="n">
        <v>0</v>
      </c>
      <c r="P12" t="n">
        <v>0</v>
      </c>
      <c r="Q12" t="n">
        <v>0</v>
      </c>
      <c r="R12" s="2" t="inlineStr"/>
    </row>
    <row r="13" ht="15" customHeight="1">
      <c r="A13" t="inlineStr">
        <is>
          <t>A 13351-2021</t>
        </is>
      </c>
      <c r="B13" s="1" t="n">
        <v>44273</v>
      </c>
      <c r="C13" s="1" t="n">
        <v>45955</v>
      </c>
      <c r="D13" t="inlineStr">
        <is>
          <t>STOCKHOLMS LÄN</t>
        </is>
      </c>
      <c r="E13" t="inlineStr">
        <is>
          <t>SALEM</t>
        </is>
      </c>
      <c r="G13" t="n">
        <v>2.6</v>
      </c>
      <c r="H13" t="n">
        <v>0</v>
      </c>
      <c r="I13" t="n">
        <v>0</v>
      </c>
      <c r="J13" t="n">
        <v>0</v>
      </c>
      <c r="K13" t="n">
        <v>0</v>
      </c>
      <c r="L13" t="n">
        <v>0</v>
      </c>
      <c r="M13" t="n">
        <v>0</v>
      </c>
      <c r="N13" t="n">
        <v>0</v>
      </c>
      <c r="O13" t="n">
        <v>0</v>
      </c>
      <c r="P13" t="n">
        <v>0</v>
      </c>
      <c r="Q13" t="n">
        <v>0</v>
      </c>
      <c r="R13" s="2" t="inlineStr"/>
    </row>
    <row r="14" ht="15" customHeight="1">
      <c r="A14" t="inlineStr">
        <is>
          <t>A 43893-2021</t>
        </is>
      </c>
      <c r="B14" s="1" t="n">
        <v>44434</v>
      </c>
      <c r="C14" s="1" t="n">
        <v>45955</v>
      </c>
      <c r="D14" t="inlineStr">
        <is>
          <t>STOCKHOLMS LÄN</t>
        </is>
      </c>
      <c r="E14" t="inlineStr">
        <is>
          <t>SALEM</t>
        </is>
      </c>
      <c r="F14" t="inlineStr">
        <is>
          <t>Kommuner</t>
        </is>
      </c>
      <c r="G14" t="n">
        <v>2.2</v>
      </c>
      <c r="H14" t="n">
        <v>0</v>
      </c>
      <c r="I14" t="n">
        <v>0</v>
      </c>
      <c r="J14" t="n">
        <v>0</v>
      </c>
      <c r="K14" t="n">
        <v>0</v>
      </c>
      <c r="L14" t="n">
        <v>0</v>
      </c>
      <c r="M14" t="n">
        <v>0</v>
      </c>
      <c r="N14" t="n">
        <v>0</v>
      </c>
      <c r="O14" t="n">
        <v>0</v>
      </c>
      <c r="P14" t="n">
        <v>0</v>
      </c>
      <c r="Q14" t="n">
        <v>0</v>
      </c>
      <c r="R14" s="2" t="inlineStr"/>
    </row>
    <row r="15" ht="15" customHeight="1">
      <c r="A15" t="inlineStr">
        <is>
          <t>A 61336-2022</t>
        </is>
      </c>
      <c r="B15" s="1" t="n">
        <v>44915</v>
      </c>
      <c r="C15" s="1" t="n">
        <v>45955</v>
      </c>
      <c r="D15" t="inlineStr">
        <is>
          <t>STOCKHOLMS LÄN</t>
        </is>
      </c>
      <c r="E15" t="inlineStr">
        <is>
          <t>SALEM</t>
        </is>
      </c>
      <c r="F15" t="inlineStr">
        <is>
          <t>Kommuner</t>
        </is>
      </c>
      <c r="G15" t="n">
        <v>5.6</v>
      </c>
      <c r="H15" t="n">
        <v>0</v>
      </c>
      <c r="I15" t="n">
        <v>0</v>
      </c>
      <c r="J15" t="n">
        <v>0</v>
      </c>
      <c r="K15" t="n">
        <v>0</v>
      </c>
      <c r="L15" t="n">
        <v>0</v>
      </c>
      <c r="M15" t="n">
        <v>0</v>
      </c>
      <c r="N15" t="n">
        <v>0</v>
      </c>
      <c r="O15" t="n">
        <v>0</v>
      </c>
      <c r="P15" t="n">
        <v>0</v>
      </c>
      <c r="Q15" t="n">
        <v>0</v>
      </c>
      <c r="R15" s="2" t="inlineStr"/>
    </row>
    <row r="16" ht="15" customHeight="1">
      <c r="A16" t="inlineStr">
        <is>
          <t>A 2990-2023</t>
        </is>
      </c>
      <c r="B16" s="1" t="n">
        <v>44945</v>
      </c>
      <c r="C16" s="1" t="n">
        <v>45955</v>
      </c>
      <c r="D16" t="inlineStr">
        <is>
          <t>STOCKHOLMS LÄN</t>
        </is>
      </c>
      <c r="E16" t="inlineStr">
        <is>
          <t>SALEM</t>
        </is>
      </c>
      <c r="F16" t="inlineStr">
        <is>
          <t>Kommuner</t>
        </is>
      </c>
      <c r="G16" t="n">
        <v>4.1</v>
      </c>
      <c r="H16" t="n">
        <v>0</v>
      </c>
      <c r="I16" t="n">
        <v>0</v>
      </c>
      <c r="J16" t="n">
        <v>0</v>
      </c>
      <c r="K16" t="n">
        <v>0</v>
      </c>
      <c r="L16" t="n">
        <v>0</v>
      </c>
      <c r="M16" t="n">
        <v>0</v>
      </c>
      <c r="N16" t="n">
        <v>0</v>
      </c>
      <c r="O16" t="n">
        <v>0</v>
      </c>
      <c r="P16" t="n">
        <v>0</v>
      </c>
      <c r="Q16" t="n">
        <v>0</v>
      </c>
      <c r="R16" s="2" t="inlineStr"/>
    </row>
    <row r="17" ht="15" customHeight="1">
      <c r="A17" t="inlineStr">
        <is>
          <t>A 8300-2024</t>
        </is>
      </c>
      <c r="B17" s="1" t="n">
        <v>45352.44717592592</v>
      </c>
      <c r="C17" s="1" t="n">
        <v>45955</v>
      </c>
      <c r="D17" t="inlineStr">
        <is>
          <t>STOCKHOLMS LÄN</t>
        </is>
      </c>
      <c r="E17" t="inlineStr">
        <is>
          <t>SALEM</t>
        </is>
      </c>
      <c r="F17" t="inlineStr">
        <is>
          <t>Kommuner</t>
        </is>
      </c>
      <c r="G17" t="n">
        <v>3.4</v>
      </c>
      <c r="H17" t="n">
        <v>0</v>
      </c>
      <c r="I17" t="n">
        <v>0</v>
      </c>
      <c r="J17" t="n">
        <v>0</v>
      </c>
      <c r="K17" t="n">
        <v>0</v>
      </c>
      <c r="L17" t="n">
        <v>0</v>
      </c>
      <c r="M17" t="n">
        <v>0</v>
      </c>
      <c r="N17" t="n">
        <v>0</v>
      </c>
      <c r="O17" t="n">
        <v>0</v>
      </c>
      <c r="P17" t="n">
        <v>0</v>
      </c>
      <c r="Q17" t="n">
        <v>0</v>
      </c>
      <c r="R17" s="2" t="inlineStr"/>
    </row>
    <row r="18" ht="15" customHeight="1">
      <c r="A18" t="inlineStr">
        <is>
          <t>A 46919-2023</t>
        </is>
      </c>
      <c r="B18" s="1" t="n">
        <v>45201</v>
      </c>
      <c r="C18" s="1" t="n">
        <v>45955</v>
      </c>
      <c r="D18" t="inlineStr">
        <is>
          <t>STOCKHOLMS LÄN</t>
        </is>
      </c>
      <c r="E18" t="inlineStr">
        <is>
          <t>SALEM</t>
        </is>
      </c>
      <c r="F18" t="inlineStr">
        <is>
          <t>Kommuner</t>
        </is>
      </c>
      <c r="G18" t="n">
        <v>1.3</v>
      </c>
      <c r="H18" t="n">
        <v>0</v>
      </c>
      <c r="I18" t="n">
        <v>0</v>
      </c>
      <c r="J18" t="n">
        <v>0</v>
      </c>
      <c r="K18" t="n">
        <v>0</v>
      </c>
      <c r="L18" t="n">
        <v>0</v>
      </c>
      <c r="M18" t="n">
        <v>0</v>
      </c>
      <c r="N18" t="n">
        <v>0</v>
      </c>
      <c r="O18" t="n">
        <v>0</v>
      </c>
      <c r="P18" t="n">
        <v>0</v>
      </c>
      <c r="Q18" t="n">
        <v>0</v>
      </c>
      <c r="R18" s="2" t="inlineStr"/>
    </row>
    <row r="19" ht="15" customHeight="1">
      <c r="A19" t="inlineStr">
        <is>
          <t>A 12874-2021</t>
        </is>
      </c>
      <c r="B19" s="1" t="n">
        <v>44271.42787037037</v>
      </c>
      <c r="C19" s="1" t="n">
        <v>45955</v>
      </c>
      <c r="D19" t="inlineStr">
        <is>
          <t>STOCKHOLMS LÄN</t>
        </is>
      </c>
      <c r="E19" t="inlineStr">
        <is>
          <t>SALEM</t>
        </is>
      </c>
      <c r="G19" t="n">
        <v>6</v>
      </c>
      <c r="H19" t="n">
        <v>0</v>
      </c>
      <c r="I19" t="n">
        <v>0</v>
      </c>
      <c r="J19" t="n">
        <v>0</v>
      </c>
      <c r="K19" t="n">
        <v>0</v>
      </c>
      <c r="L19" t="n">
        <v>0</v>
      </c>
      <c r="M19" t="n">
        <v>0</v>
      </c>
      <c r="N19" t="n">
        <v>0</v>
      </c>
      <c r="O19" t="n">
        <v>0</v>
      </c>
      <c r="P19" t="n">
        <v>0</v>
      </c>
      <c r="Q19" t="n">
        <v>0</v>
      </c>
      <c r="R19" s="2" t="inlineStr"/>
    </row>
    <row r="20" ht="15" customHeight="1">
      <c r="A20" t="inlineStr">
        <is>
          <t>A 58592-2023</t>
        </is>
      </c>
      <c r="B20" s="1" t="n">
        <v>45251</v>
      </c>
      <c r="C20" s="1" t="n">
        <v>45955</v>
      </c>
      <c r="D20" t="inlineStr">
        <is>
          <t>STOCKHOLMS LÄN</t>
        </is>
      </c>
      <c r="E20" t="inlineStr">
        <is>
          <t>SALEM</t>
        </is>
      </c>
      <c r="G20" t="n">
        <v>2.1</v>
      </c>
      <c r="H20" t="n">
        <v>0</v>
      </c>
      <c r="I20" t="n">
        <v>0</v>
      </c>
      <c r="J20" t="n">
        <v>0</v>
      </c>
      <c r="K20" t="n">
        <v>0</v>
      </c>
      <c r="L20" t="n">
        <v>0</v>
      </c>
      <c r="M20" t="n">
        <v>0</v>
      </c>
      <c r="N20" t="n">
        <v>0</v>
      </c>
      <c r="O20" t="n">
        <v>0</v>
      </c>
      <c r="P20" t="n">
        <v>0</v>
      </c>
      <c r="Q20" t="n">
        <v>0</v>
      </c>
      <c r="R20" s="2" t="inlineStr"/>
    </row>
    <row r="21" ht="15" customHeight="1">
      <c r="A21" t="inlineStr">
        <is>
          <t>A 51720-2023</t>
        </is>
      </c>
      <c r="B21" s="1" t="n">
        <v>45222</v>
      </c>
      <c r="C21" s="1" t="n">
        <v>45955</v>
      </c>
      <c r="D21" t="inlineStr">
        <is>
          <t>STOCKHOLMS LÄN</t>
        </is>
      </c>
      <c r="E21" t="inlineStr">
        <is>
          <t>SALEM</t>
        </is>
      </c>
      <c r="G21" t="n">
        <v>0.4</v>
      </c>
      <c r="H21" t="n">
        <v>0</v>
      </c>
      <c r="I21" t="n">
        <v>0</v>
      </c>
      <c r="J21" t="n">
        <v>0</v>
      </c>
      <c r="K21" t="n">
        <v>0</v>
      </c>
      <c r="L21" t="n">
        <v>0</v>
      </c>
      <c r="M21" t="n">
        <v>0</v>
      </c>
      <c r="N21" t="n">
        <v>0</v>
      </c>
      <c r="O21" t="n">
        <v>0</v>
      </c>
      <c r="P21" t="n">
        <v>0</v>
      </c>
      <c r="Q21" t="n">
        <v>0</v>
      </c>
      <c r="R21" s="2" t="inlineStr"/>
    </row>
    <row r="22" ht="15" customHeight="1">
      <c r="A22" t="inlineStr">
        <is>
          <t>A 33281-2025</t>
        </is>
      </c>
      <c r="B22" s="1" t="n">
        <v>45839</v>
      </c>
      <c r="C22" s="1" t="n">
        <v>45955</v>
      </c>
      <c r="D22" t="inlineStr">
        <is>
          <t>STOCKHOLMS LÄN</t>
        </is>
      </c>
      <c r="E22" t="inlineStr">
        <is>
          <t>SALEM</t>
        </is>
      </c>
      <c r="G22" t="n">
        <v>2.6</v>
      </c>
      <c r="H22" t="n">
        <v>0</v>
      </c>
      <c r="I22" t="n">
        <v>0</v>
      </c>
      <c r="J22" t="n">
        <v>0</v>
      </c>
      <c r="K22" t="n">
        <v>0</v>
      </c>
      <c r="L22" t="n">
        <v>0</v>
      </c>
      <c r="M22" t="n">
        <v>0</v>
      </c>
      <c r="N22" t="n">
        <v>0</v>
      </c>
      <c r="O22" t="n">
        <v>0</v>
      </c>
      <c r="P22" t="n">
        <v>0</v>
      </c>
      <c r="Q22" t="n">
        <v>0</v>
      </c>
      <c r="R22" s="2" t="inlineStr"/>
    </row>
    <row r="23" ht="15" customHeight="1">
      <c r="A23" t="inlineStr">
        <is>
          <t>A 33428-2025</t>
        </is>
      </c>
      <c r="B23" s="1" t="n">
        <v>45839</v>
      </c>
      <c r="C23" s="1" t="n">
        <v>45955</v>
      </c>
      <c r="D23" t="inlineStr">
        <is>
          <t>STOCKHOLMS LÄN</t>
        </is>
      </c>
      <c r="E23" t="inlineStr">
        <is>
          <t>SALEM</t>
        </is>
      </c>
      <c r="G23" t="n">
        <v>2.2</v>
      </c>
      <c r="H23" t="n">
        <v>0</v>
      </c>
      <c r="I23" t="n">
        <v>0</v>
      </c>
      <c r="J23" t="n">
        <v>0</v>
      </c>
      <c r="K23" t="n">
        <v>0</v>
      </c>
      <c r="L23" t="n">
        <v>0</v>
      </c>
      <c r="M23" t="n">
        <v>0</v>
      </c>
      <c r="N23" t="n">
        <v>0</v>
      </c>
      <c r="O23" t="n">
        <v>0</v>
      </c>
      <c r="P23" t="n">
        <v>0</v>
      </c>
      <c r="Q23" t="n">
        <v>0</v>
      </c>
      <c r="R23" s="2" t="inlineStr"/>
    </row>
    <row r="24" ht="15" customHeight="1">
      <c r="A24" t="inlineStr">
        <is>
          <t>A 32946-2025</t>
        </is>
      </c>
      <c r="B24" s="1" t="n">
        <v>45839</v>
      </c>
      <c r="C24" s="1" t="n">
        <v>45955</v>
      </c>
      <c r="D24" t="inlineStr">
        <is>
          <t>STOCKHOLMS LÄN</t>
        </is>
      </c>
      <c r="E24" t="inlineStr">
        <is>
          <t>SALEM</t>
        </is>
      </c>
      <c r="G24" t="n">
        <v>1.6</v>
      </c>
      <c r="H24" t="n">
        <v>0</v>
      </c>
      <c r="I24" t="n">
        <v>0</v>
      </c>
      <c r="J24" t="n">
        <v>0</v>
      </c>
      <c r="K24" t="n">
        <v>0</v>
      </c>
      <c r="L24" t="n">
        <v>0</v>
      </c>
      <c r="M24" t="n">
        <v>0</v>
      </c>
      <c r="N24" t="n">
        <v>0</v>
      </c>
      <c r="O24" t="n">
        <v>0</v>
      </c>
      <c r="P24" t="n">
        <v>0</v>
      </c>
      <c r="Q24" t="n">
        <v>0</v>
      </c>
      <c r="R24" s="2" t="inlineStr"/>
    </row>
    <row r="25" ht="15" customHeight="1">
      <c r="A25" t="inlineStr">
        <is>
          <t>A 33277-2025</t>
        </is>
      </c>
      <c r="B25" s="1" t="n">
        <v>45839</v>
      </c>
      <c r="C25" s="1" t="n">
        <v>45955</v>
      </c>
      <c r="D25" t="inlineStr">
        <is>
          <t>STOCKHOLMS LÄN</t>
        </is>
      </c>
      <c r="E25" t="inlineStr">
        <is>
          <t>SALEM</t>
        </is>
      </c>
      <c r="G25" t="n">
        <v>2.4</v>
      </c>
      <c r="H25" t="n">
        <v>0</v>
      </c>
      <c r="I25" t="n">
        <v>0</v>
      </c>
      <c r="J25" t="n">
        <v>0</v>
      </c>
      <c r="K25" t="n">
        <v>0</v>
      </c>
      <c r="L25" t="n">
        <v>0</v>
      </c>
      <c r="M25" t="n">
        <v>0</v>
      </c>
      <c r="N25" t="n">
        <v>0</v>
      </c>
      <c r="O25" t="n">
        <v>0</v>
      </c>
      <c r="P25" t="n">
        <v>0</v>
      </c>
      <c r="Q25" t="n">
        <v>0</v>
      </c>
      <c r="R25" s="2" t="inlineStr"/>
    </row>
    <row r="26" ht="15" customHeight="1">
      <c r="A26" t="inlineStr">
        <is>
          <t>A 33455-2025</t>
        </is>
      </c>
      <c r="B26" s="1" t="n">
        <v>45839</v>
      </c>
      <c r="C26" s="1" t="n">
        <v>45955</v>
      </c>
      <c r="D26" t="inlineStr">
        <is>
          <t>STOCKHOLMS LÄN</t>
        </is>
      </c>
      <c r="E26" t="inlineStr">
        <is>
          <t>SALEM</t>
        </is>
      </c>
      <c r="G26" t="n">
        <v>0.9</v>
      </c>
      <c r="H26" t="n">
        <v>0</v>
      </c>
      <c r="I26" t="n">
        <v>0</v>
      </c>
      <c r="J26" t="n">
        <v>0</v>
      </c>
      <c r="K26" t="n">
        <v>0</v>
      </c>
      <c r="L26" t="n">
        <v>0</v>
      </c>
      <c r="M26" t="n">
        <v>0</v>
      </c>
      <c r="N26" t="n">
        <v>0</v>
      </c>
      <c r="O26" t="n">
        <v>0</v>
      </c>
      <c r="P26" t="n">
        <v>0</v>
      </c>
      <c r="Q26" t="n">
        <v>0</v>
      </c>
      <c r="R26" s="2" t="inlineStr"/>
    </row>
    <row r="27" ht="15" customHeight="1">
      <c r="A27" t="inlineStr">
        <is>
          <t>A 33243-2025</t>
        </is>
      </c>
      <c r="B27" s="1" t="n">
        <v>45839</v>
      </c>
      <c r="C27" s="1" t="n">
        <v>45955</v>
      </c>
      <c r="D27" t="inlineStr">
        <is>
          <t>STOCKHOLMS LÄN</t>
        </is>
      </c>
      <c r="E27" t="inlineStr">
        <is>
          <t>SALEM</t>
        </is>
      </c>
      <c r="G27" t="n">
        <v>2.7</v>
      </c>
      <c r="H27" t="n">
        <v>0</v>
      </c>
      <c r="I27" t="n">
        <v>0</v>
      </c>
      <c r="J27" t="n">
        <v>0</v>
      </c>
      <c r="K27" t="n">
        <v>0</v>
      </c>
      <c r="L27" t="n">
        <v>0</v>
      </c>
      <c r="M27" t="n">
        <v>0</v>
      </c>
      <c r="N27" t="n">
        <v>0</v>
      </c>
      <c r="O27" t="n">
        <v>0</v>
      </c>
      <c r="P27" t="n">
        <v>0</v>
      </c>
      <c r="Q27" t="n">
        <v>0</v>
      </c>
      <c r="R27" s="2" t="inlineStr"/>
    </row>
    <row r="28" ht="15" customHeight="1">
      <c r="A28" t="inlineStr">
        <is>
          <t>A 33251-2025</t>
        </is>
      </c>
      <c r="B28" s="1" t="n">
        <v>45839</v>
      </c>
      <c r="C28" s="1" t="n">
        <v>45955</v>
      </c>
      <c r="D28" t="inlineStr">
        <is>
          <t>STOCKHOLMS LÄN</t>
        </is>
      </c>
      <c r="E28" t="inlineStr">
        <is>
          <t>SALEM</t>
        </is>
      </c>
      <c r="G28" t="n">
        <v>2.9</v>
      </c>
      <c r="H28" t="n">
        <v>0</v>
      </c>
      <c r="I28" t="n">
        <v>0</v>
      </c>
      <c r="J28" t="n">
        <v>0</v>
      </c>
      <c r="K28" t="n">
        <v>0</v>
      </c>
      <c r="L28" t="n">
        <v>0</v>
      </c>
      <c r="M28" t="n">
        <v>0</v>
      </c>
      <c r="N28" t="n">
        <v>0</v>
      </c>
      <c r="O28" t="n">
        <v>0</v>
      </c>
      <c r="P28" t="n">
        <v>0</v>
      </c>
      <c r="Q28" t="n">
        <v>0</v>
      </c>
      <c r="R28" s="2" t="inlineStr"/>
    </row>
    <row r="29" ht="15" customHeight="1">
      <c r="A29" t="inlineStr">
        <is>
          <t>A 33446-2025</t>
        </is>
      </c>
      <c r="B29" s="1" t="n">
        <v>45839</v>
      </c>
      <c r="C29" s="1" t="n">
        <v>45955</v>
      </c>
      <c r="D29" t="inlineStr">
        <is>
          <t>STOCKHOLMS LÄN</t>
        </is>
      </c>
      <c r="E29" t="inlineStr">
        <is>
          <t>SALEM</t>
        </is>
      </c>
      <c r="G29" t="n">
        <v>9.4</v>
      </c>
      <c r="H29" t="n">
        <v>0</v>
      </c>
      <c r="I29" t="n">
        <v>0</v>
      </c>
      <c r="J29" t="n">
        <v>0</v>
      </c>
      <c r="K29" t="n">
        <v>0</v>
      </c>
      <c r="L29" t="n">
        <v>0</v>
      </c>
      <c r="M29" t="n">
        <v>0</v>
      </c>
      <c r="N29" t="n">
        <v>0</v>
      </c>
      <c r="O29" t="n">
        <v>0</v>
      </c>
      <c r="P29" t="n">
        <v>0</v>
      </c>
      <c r="Q29" t="n">
        <v>0</v>
      </c>
      <c r="R29" s="2" t="inlineStr"/>
    </row>
    <row r="30" ht="15" customHeight="1">
      <c r="A30" t="inlineStr">
        <is>
          <t>A 33421-2025</t>
        </is>
      </c>
      <c r="B30" s="1" t="n">
        <v>45839</v>
      </c>
      <c r="C30" s="1" t="n">
        <v>45955</v>
      </c>
      <c r="D30" t="inlineStr">
        <is>
          <t>STOCKHOLMS LÄN</t>
        </is>
      </c>
      <c r="E30" t="inlineStr">
        <is>
          <t>SALEM</t>
        </is>
      </c>
      <c r="G30" t="n">
        <v>1</v>
      </c>
      <c r="H30" t="n">
        <v>0</v>
      </c>
      <c r="I30" t="n">
        <v>0</v>
      </c>
      <c r="J30" t="n">
        <v>0</v>
      </c>
      <c r="K30" t="n">
        <v>0</v>
      </c>
      <c r="L30" t="n">
        <v>0</v>
      </c>
      <c r="M30" t="n">
        <v>0</v>
      </c>
      <c r="N30" t="n">
        <v>0</v>
      </c>
      <c r="O30" t="n">
        <v>0</v>
      </c>
      <c r="P30" t="n">
        <v>0</v>
      </c>
      <c r="Q30" t="n">
        <v>0</v>
      </c>
      <c r="R30" s="2" t="inlineStr"/>
    </row>
    <row r="31" ht="15" customHeight="1">
      <c r="A31" t="inlineStr">
        <is>
          <t>A 33029-2025</t>
        </is>
      </c>
      <c r="B31" s="1" t="n">
        <v>45839</v>
      </c>
      <c r="C31" s="1" t="n">
        <v>45955</v>
      </c>
      <c r="D31" t="inlineStr">
        <is>
          <t>STOCKHOLMS LÄN</t>
        </is>
      </c>
      <c r="E31" t="inlineStr">
        <is>
          <t>SALEM</t>
        </is>
      </c>
      <c r="G31" t="n">
        <v>1.5</v>
      </c>
      <c r="H31" t="n">
        <v>0</v>
      </c>
      <c r="I31" t="n">
        <v>0</v>
      </c>
      <c r="J31" t="n">
        <v>0</v>
      </c>
      <c r="K31" t="n">
        <v>0</v>
      </c>
      <c r="L31" t="n">
        <v>0</v>
      </c>
      <c r="M31" t="n">
        <v>0</v>
      </c>
      <c r="N31" t="n">
        <v>0</v>
      </c>
      <c r="O31" t="n">
        <v>0</v>
      </c>
      <c r="P31" t="n">
        <v>0</v>
      </c>
      <c r="Q31" t="n">
        <v>0</v>
      </c>
      <c r="R31" s="2" t="inlineStr"/>
    </row>
    <row r="32" ht="15" customHeight="1">
      <c r="A32" t="inlineStr">
        <is>
          <t>A 32960-2025</t>
        </is>
      </c>
      <c r="B32" s="1" t="n">
        <v>45839</v>
      </c>
      <c r="C32" s="1" t="n">
        <v>45955</v>
      </c>
      <c r="D32" t="inlineStr">
        <is>
          <t>STOCKHOLMS LÄN</t>
        </is>
      </c>
      <c r="E32" t="inlineStr">
        <is>
          <t>SALEM</t>
        </is>
      </c>
      <c r="G32" t="n">
        <v>5.3</v>
      </c>
      <c r="H32" t="n">
        <v>0</v>
      </c>
      <c r="I32" t="n">
        <v>0</v>
      </c>
      <c r="J32" t="n">
        <v>0</v>
      </c>
      <c r="K32" t="n">
        <v>0</v>
      </c>
      <c r="L32" t="n">
        <v>0</v>
      </c>
      <c r="M32" t="n">
        <v>0</v>
      </c>
      <c r="N32" t="n">
        <v>0</v>
      </c>
      <c r="O32" t="n">
        <v>0</v>
      </c>
      <c r="P32" t="n">
        <v>0</v>
      </c>
      <c r="Q32" t="n">
        <v>0</v>
      </c>
      <c r="R32" s="2" t="inlineStr"/>
    </row>
    <row r="33" ht="15" customHeight="1">
      <c r="A33" t="inlineStr">
        <is>
          <t>A 32968-2025</t>
        </is>
      </c>
      <c r="B33" s="1" t="n">
        <v>45839</v>
      </c>
      <c r="C33" s="1" t="n">
        <v>45955</v>
      </c>
      <c r="D33" t="inlineStr">
        <is>
          <t>STOCKHOLMS LÄN</t>
        </is>
      </c>
      <c r="E33" t="inlineStr">
        <is>
          <t>SALEM</t>
        </is>
      </c>
      <c r="G33" t="n">
        <v>1.1</v>
      </c>
      <c r="H33" t="n">
        <v>0</v>
      </c>
      <c r="I33" t="n">
        <v>0</v>
      </c>
      <c r="J33" t="n">
        <v>0</v>
      </c>
      <c r="K33" t="n">
        <v>0</v>
      </c>
      <c r="L33" t="n">
        <v>0</v>
      </c>
      <c r="M33" t="n">
        <v>0</v>
      </c>
      <c r="N33" t="n">
        <v>0</v>
      </c>
      <c r="O33" t="n">
        <v>0</v>
      </c>
      <c r="P33" t="n">
        <v>0</v>
      </c>
      <c r="Q33" t="n">
        <v>0</v>
      </c>
      <c r="R33" s="2" t="inlineStr"/>
    </row>
    <row r="34" ht="15" customHeight="1">
      <c r="A34" t="inlineStr">
        <is>
          <t>A 33441-2025</t>
        </is>
      </c>
      <c r="B34" s="1" t="n">
        <v>45839</v>
      </c>
      <c r="C34" s="1" t="n">
        <v>45955</v>
      </c>
      <c r="D34" t="inlineStr">
        <is>
          <t>STOCKHOLMS LÄN</t>
        </is>
      </c>
      <c r="E34" t="inlineStr">
        <is>
          <t>SALEM</t>
        </is>
      </c>
      <c r="G34" t="n">
        <v>1.7</v>
      </c>
      <c r="H34" t="n">
        <v>0</v>
      </c>
      <c r="I34" t="n">
        <v>0</v>
      </c>
      <c r="J34" t="n">
        <v>0</v>
      </c>
      <c r="K34" t="n">
        <v>0</v>
      </c>
      <c r="L34" t="n">
        <v>0</v>
      </c>
      <c r="M34" t="n">
        <v>0</v>
      </c>
      <c r="N34" t="n">
        <v>0</v>
      </c>
      <c r="O34" t="n">
        <v>0</v>
      </c>
      <c r="P34" t="n">
        <v>0</v>
      </c>
      <c r="Q34" t="n">
        <v>0</v>
      </c>
      <c r="R34" s="2" t="inlineStr"/>
    </row>
    <row r="35" ht="15" customHeight="1">
      <c r="A35" t="inlineStr">
        <is>
          <t>A 33470-2025</t>
        </is>
      </c>
      <c r="B35" s="1" t="n">
        <v>45839</v>
      </c>
      <c r="C35" s="1" t="n">
        <v>45955</v>
      </c>
      <c r="D35" t="inlineStr">
        <is>
          <t>STOCKHOLMS LÄN</t>
        </is>
      </c>
      <c r="E35" t="inlineStr">
        <is>
          <t>SALEM</t>
        </is>
      </c>
      <c r="G35" t="n">
        <v>2.1</v>
      </c>
      <c r="H35" t="n">
        <v>0</v>
      </c>
      <c r="I35" t="n">
        <v>0</v>
      </c>
      <c r="J35" t="n">
        <v>0</v>
      </c>
      <c r="K35" t="n">
        <v>0</v>
      </c>
      <c r="L35" t="n">
        <v>0</v>
      </c>
      <c r="M35" t="n">
        <v>0</v>
      </c>
      <c r="N35" t="n">
        <v>0</v>
      </c>
      <c r="O35" t="n">
        <v>0</v>
      </c>
      <c r="P35" t="n">
        <v>0</v>
      </c>
      <c r="Q35" t="n">
        <v>0</v>
      </c>
      <c r="R35" s="2" t="inlineStr"/>
    </row>
    <row r="36" ht="15" customHeight="1">
      <c r="A36" t="inlineStr">
        <is>
          <t>A 33473-2025</t>
        </is>
      </c>
      <c r="B36" s="1" t="n">
        <v>45839</v>
      </c>
      <c r="C36" s="1" t="n">
        <v>45955</v>
      </c>
      <c r="D36" t="inlineStr">
        <is>
          <t>STOCKHOLMS LÄN</t>
        </is>
      </c>
      <c r="E36" t="inlineStr">
        <is>
          <t>SALEM</t>
        </is>
      </c>
      <c r="G36" t="n">
        <v>5.7</v>
      </c>
      <c r="H36" t="n">
        <v>0</v>
      </c>
      <c r="I36" t="n">
        <v>0</v>
      </c>
      <c r="J36" t="n">
        <v>0</v>
      </c>
      <c r="K36" t="n">
        <v>0</v>
      </c>
      <c r="L36" t="n">
        <v>0</v>
      </c>
      <c r="M36" t="n">
        <v>0</v>
      </c>
      <c r="N36" t="n">
        <v>0</v>
      </c>
      <c r="O36" t="n">
        <v>0</v>
      </c>
      <c r="P36" t="n">
        <v>0</v>
      </c>
      <c r="Q36" t="n">
        <v>0</v>
      </c>
      <c r="R36" s="2" t="inlineStr"/>
    </row>
    <row r="37" ht="15" customHeight="1">
      <c r="A37" t="inlineStr">
        <is>
          <t>A 33284-2025</t>
        </is>
      </c>
      <c r="B37" s="1" t="n">
        <v>45839</v>
      </c>
      <c r="C37" s="1" t="n">
        <v>45955</v>
      </c>
      <c r="D37" t="inlineStr">
        <is>
          <t>STOCKHOLMS LÄN</t>
        </is>
      </c>
      <c r="E37" t="inlineStr">
        <is>
          <t>SALEM</t>
        </is>
      </c>
      <c r="G37" t="n">
        <v>3.3</v>
      </c>
      <c r="H37" t="n">
        <v>0</v>
      </c>
      <c r="I37" t="n">
        <v>0</v>
      </c>
      <c r="J37" t="n">
        <v>0</v>
      </c>
      <c r="K37" t="n">
        <v>0</v>
      </c>
      <c r="L37" t="n">
        <v>0</v>
      </c>
      <c r="M37" t="n">
        <v>0</v>
      </c>
      <c r="N37" t="n">
        <v>0</v>
      </c>
      <c r="O37" t="n">
        <v>0</v>
      </c>
      <c r="P37" t="n">
        <v>0</v>
      </c>
      <c r="Q37" t="n">
        <v>0</v>
      </c>
      <c r="R37" s="2" t="inlineStr"/>
    </row>
    <row r="38" ht="15" customHeight="1">
      <c r="A38" t="inlineStr">
        <is>
          <t>A 32962-2025</t>
        </is>
      </c>
      <c r="B38" s="1" t="n">
        <v>45839</v>
      </c>
      <c r="C38" s="1" t="n">
        <v>45955</v>
      </c>
      <c r="D38" t="inlineStr">
        <is>
          <t>STOCKHOLMS LÄN</t>
        </is>
      </c>
      <c r="E38" t="inlineStr">
        <is>
          <t>SALEM</t>
        </is>
      </c>
      <c r="G38" t="n">
        <v>0.8</v>
      </c>
      <c r="H38" t="n">
        <v>0</v>
      </c>
      <c r="I38" t="n">
        <v>0</v>
      </c>
      <c r="J38" t="n">
        <v>0</v>
      </c>
      <c r="K38" t="n">
        <v>0</v>
      </c>
      <c r="L38" t="n">
        <v>0</v>
      </c>
      <c r="M38" t="n">
        <v>0</v>
      </c>
      <c r="N38" t="n">
        <v>0</v>
      </c>
      <c r="O38" t="n">
        <v>0</v>
      </c>
      <c r="P38" t="n">
        <v>0</v>
      </c>
      <c r="Q38" t="n">
        <v>0</v>
      </c>
      <c r="R38" s="2" t="inlineStr"/>
    </row>
    <row r="39" ht="15" customHeight="1">
      <c r="A39" t="inlineStr">
        <is>
          <t>A 32942-2025</t>
        </is>
      </c>
      <c r="B39" s="1" t="n">
        <v>45839</v>
      </c>
      <c r="C39" s="1" t="n">
        <v>45955</v>
      </c>
      <c r="D39" t="inlineStr">
        <is>
          <t>STOCKHOLMS LÄN</t>
        </is>
      </c>
      <c r="E39" t="inlineStr">
        <is>
          <t>SALEM</t>
        </is>
      </c>
      <c r="G39" t="n">
        <v>1.4</v>
      </c>
      <c r="H39" t="n">
        <v>0</v>
      </c>
      <c r="I39" t="n">
        <v>0</v>
      </c>
      <c r="J39" t="n">
        <v>0</v>
      </c>
      <c r="K39" t="n">
        <v>0</v>
      </c>
      <c r="L39" t="n">
        <v>0</v>
      </c>
      <c r="M39" t="n">
        <v>0</v>
      </c>
      <c r="N39" t="n">
        <v>0</v>
      </c>
      <c r="O39" t="n">
        <v>0</v>
      </c>
      <c r="P39" t="n">
        <v>0</v>
      </c>
      <c r="Q39" t="n">
        <v>0</v>
      </c>
      <c r="R39" s="2" t="inlineStr"/>
    </row>
    <row r="40" ht="15" customHeight="1">
      <c r="A40" t="inlineStr">
        <is>
          <t>A 32965-2025</t>
        </is>
      </c>
      <c r="B40" s="1" t="n">
        <v>45839</v>
      </c>
      <c r="C40" s="1" t="n">
        <v>45955</v>
      </c>
      <c r="D40" t="inlineStr">
        <is>
          <t>STOCKHOLMS LÄN</t>
        </is>
      </c>
      <c r="E40" t="inlineStr">
        <is>
          <t>SALEM</t>
        </is>
      </c>
      <c r="G40" t="n">
        <v>2.8</v>
      </c>
      <c r="H40" t="n">
        <v>0</v>
      </c>
      <c r="I40" t="n">
        <v>0</v>
      </c>
      <c r="J40" t="n">
        <v>0</v>
      </c>
      <c r="K40" t="n">
        <v>0</v>
      </c>
      <c r="L40" t="n">
        <v>0</v>
      </c>
      <c r="M40" t="n">
        <v>0</v>
      </c>
      <c r="N40" t="n">
        <v>0</v>
      </c>
      <c r="O40" t="n">
        <v>0</v>
      </c>
      <c r="P40" t="n">
        <v>0</v>
      </c>
      <c r="Q40" t="n">
        <v>0</v>
      </c>
      <c r="R40" s="2" t="inlineStr"/>
    </row>
    <row r="41" ht="15" customHeight="1">
      <c r="A41" t="inlineStr">
        <is>
          <t>A 32970-2025</t>
        </is>
      </c>
      <c r="B41" s="1" t="n">
        <v>45839</v>
      </c>
      <c r="C41" s="1" t="n">
        <v>45955</v>
      </c>
      <c r="D41" t="inlineStr">
        <is>
          <t>STOCKHOLMS LÄN</t>
        </is>
      </c>
      <c r="E41" t="inlineStr">
        <is>
          <t>SALEM</t>
        </is>
      </c>
      <c r="G41" t="n">
        <v>10.5</v>
      </c>
      <c r="H41" t="n">
        <v>0</v>
      </c>
      <c r="I41" t="n">
        <v>0</v>
      </c>
      <c r="J41" t="n">
        <v>0</v>
      </c>
      <c r="K41" t="n">
        <v>0</v>
      </c>
      <c r="L41" t="n">
        <v>0</v>
      </c>
      <c r="M41" t="n">
        <v>0</v>
      </c>
      <c r="N41" t="n">
        <v>0</v>
      </c>
      <c r="O41" t="n">
        <v>0</v>
      </c>
      <c r="P41" t="n">
        <v>0</v>
      </c>
      <c r="Q41" t="n">
        <v>0</v>
      </c>
      <c r="R41" s="2" t="inlineStr"/>
    </row>
    <row r="42" ht="15" customHeight="1">
      <c r="A42" t="inlineStr">
        <is>
          <t>A 33439-2025</t>
        </is>
      </c>
      <c r="B42" s="1" t="n">
        <v>45839</v>
      </c>
      <c r="C42" s="1" t="n">
        <v>45955</v>
      </c>
      <c r="D42" t="inlineStr">
        <is>
          <t>STOCKHOLMS LÄN</t>
        </is>
      </c>
      <c r="E42" t="inlineStr">
        <is>
          <t>SALEM</t>
        </is>
      </c>
      <c r="G42" t="n">
        <v>2.9</v>
      </c>
      <c r="H42" t="n">
        <v>0</v>
      </c>
      <c r="I42" t="n">
        <v>0</v>
      </c>
      <c r="J42" t="n">
        <v>0</v>
      </c>
      <c r="K42" t="n">
        <v>0</v>
      </c>
      <c r="L42" t="n">
        <v>0</v>
      </c>
      <c r="M42" t="n">
        <v>0</v>
      </c>
      <c r="N42" t="n">
        <v>0</v>
      </c>
      <c r="O42" t="n">
        <v>0</v>
      </c>
      <c r="P42" t="n">
        <v>0</v>
      </c>
      <c r="Q42" t="n">
        <v>0</v>
      </c>
      <c r="R42" s="2" t="inlineStr"/>
    </row>
    <row r="43" ht="15" customHeight="1">
      <c r="A43" t="inlineStr">
        <is>
          <t>A 33458-2025</t>
        </is>
      </c>
      <c r="B43" s="1" t="n">
        <v>45839</v>
      </c>
      <c r="C43" s="1" t="n">
        <v>45955</v>
      </c>
      <c r="D43" t="inlineStr">
        <is>
          <t>STOCKHOLMS LÄN</t>
        </is>
      </c>
      <c r="E43" t="inlineStr">
        <is>
          <t>SALEM</t>
        </is>
      </c>
      <c r="G43" t="n">
        <v>0.8</v>
      </c>
      <c r="H43" t="n">
        <v>0</v>
      </c>
      <c r="I43" t="n">
        <v>0</v>
      </c>
      <c r="J43" t="n">
        <v>0</v>
      </c>
      <c r="K43" t="n">
        <v>0</v>
      </c>
      <c r="L43" t="n">
        <v>0</v>
      </c>
      <c r="M43" t="n">
        <v>0</v>
      </c>
      <c r="N43" t="n">
        <v>0</v>
      </c>
      <c r="O43" t="n">
        <v>0</v>
      </c>
      <c r="P43" t="n">
        <v>0</v>
      </c>
      <c r="Q43" t="n">
        <v>0</v>
      </c>
      <c r="R43" s="2" t="inlineStr"/>
    </row>
    <row r="44" ht="15" customHeight="1">
      <c r="A44" t="inlineStr">
        <is>
          <t>A 33460-2025</t>
        </is>
      </c>
      <c r="B44" s="1" t="n">
        <v>45839</v>
      </c>
      <c r="C44" s="1" t="n">
        <v>45955</v>
      </c>
      <c r="D44" t="inlineStr">
        <is>
          <t>STOCKHOLMS LÄN</t>
        </is>
      </c>
      <c r="E44" t="inlineStr">
        <is>
          <t>SALEM</t>
        </is>
      </c>
      <c r="G44" t="n">
        <v>2.1</v>
      </c>
      <c r="H44" t="n">
        <v>0</v>
      </c>
      <c r="I44" t="n">
        <v>0</v>
      </c>
      <c r="J44" t="n">
        <v>0</v>
      </c>
      <c r="K44" t="n">
        <v>0</v>
      </c>
      <c r="L44" t="n">
        <v>0</v>
      </c>
      <c r="M44" t="n">
        <v>0</v>
      </c>
      <c r="N44" t="n">
        <v>0</v>
      </c>
      <c r="O44" t="n">
        <v>0</v>
      </c>
      <c r="P44" t="n">
        <v>0</v>
      </c>
      <c r="Q44" t="n">
        <v>0</v>
      </c>
      <c r="R44" s="2" t="inlineStr"/>
    </row>
    <row r="45" ht="15" customHeight="1">
      <c r="A45" t="inlineStr">
        <is>
          <t>A 33465-2025</t>
        </is>
      </c>
      <c r="B45" s="1" t="n">
        <v>45839</v>
      </c>
      <c r="C45" s="1" t="n">
        <v>45955</v>
      </c>
      <c r="D45" t="inlineStr">
        <is>
          <t>STOCKHOLMS LÄN</t>
        </is>
      </c>
      <c r="E45" t="inlineStr">
        <is>
          <t>SALEM</t>
        </is>
      </c>
      <c r="G45" t="n">
        <v>1.6</v>
      </c>
      <c r="H45" t="n">
        <v>0</v>
      </c>
      <c r="I45" t="n">
        <v>0</v>
      </c>
      <c r="J45" t="n">
        <v>0</v>
      </c>
      <c r="K45" t="n">
        <v>0</v>
      </c>
      <c r="L45" t="n">
        <v>0</v>
      </c>
      <c r="M45" t="n">
        <v>0</v>
      </c>
      <c r="N45" t="n">
        <v>0</v>
      </c>
      <c r="O45" t="n">
        <v>0</v>
      </c>
      <c r="P45" t="n">
        <v>0</v>
      </c>
      <c r="Q45" t="n">
        <v>0</v>
      </c>
      <c r="R45" s="2" t="inlineStr"/>
    </row>
    <row r="46" ht="15" customHeight="1">
      <c r="A46" t="inlineStr">
        <is>
          <t>A 32953-2025</t>
        </is>
      </c>
      <c r="B46" s="1" t="n">
        <v>45839</v>
      </c>
      <c r="C46" s="1" t="n">
        <v>45955</v>
      </c>
      <c r="D46" t="inlineStr">
        <is>
          <t>STOCKHOLMS LÄN</t>
        </is>
      </c>
      <c r="E46" t="inlineStr">
        <is>
          <t>SALEM</t>
        </is>
      </c>
      <c r="G46" t="n">
        <v>2.4</v>
      </c>
      <c r="H46" t="n">
        <v>0</v>
      </c>
      <c r="I46" t="n">
        <v>0</v>
      </c>
      <c r="J46" t="n">
        <v>0</v>
      </c>
      <c r="K46" t="n">
        <v>0</v>
      </c>
      <c r="L46" t="n">
        <v>0</v>
      </c>
      <c r="M46" t="n">
        <v>0</v>
      </c>
      <c r="N46" t="n">
        <v>0</v>
      </c>
      <c r="O46" t="n">
        <v>0</v>
      </c>
      <c r="P46" t="n">
        <v>0</v>
      </c>
      <c r="Q46" t="n">
        <v>0</v>
      </c>
      <c r="R46" s="2" t="inlineStr"/>
    </row>
    <row r="47" ht="15" customHeight="1">
      <c r="A47" t="inlineStr">
        <is>
          <t>A 29982-2025</t>
        </is>
      </c>
      <c r="B47" s="1" t="n">
        <v>45826</v>
      </c>
      <c r="C47" s="1" t="n">
        <v>45955</v>
      </c>
      <c r="D47" t="inlineStr">
        <is>
          <t>STOCKHOLMS LÄN</t>
        </is>
      </c>
      <c r="E47" t="inlineStr">
        <is>
          <t>SALEM</t>
        </is>
      </c>
      <c r="G47" t="n">
        <v>1.5</v>
      </c>
      <c r="H47" t="n">
        <v>0</v>
      </c>
      <c r="I47" t="n">
        <v>0</v>
      </c>
      <c r="J47" t="n">
        <v>0</v>
      </c>
      <c r="K47" t="n">
        <v>0</v>
      </c>
      <c r="L47" t="n">
        <v>0</v>
      </c>
      <c r="M47" t="n">
        <v>0</v>
      </c>
      <c r="N47" t="n">
        <v>0</v>
      </c>
      <c r="O47" t="n">
        <v>0</v>
      </c>
      <c r="P47" t="n">
        <v>0</v>
      </c>
      <c r="Q47" t="n">
        <v>0</v>
      </c>
      <c r="R47" s="2" t="inlineStr"/>
    </row>
    <row r="48" ht="15" customHeight="1">
      <c r="A48" t="inlineStr">
        <is>
          <t>A 504-2023</t>
        </is>
      </c>
      <c r="B48" s="1" t="n">
        <v>44930</v>
      </c>
      <c r="C48" s="1" t="n">
        <v>45955</v>
      </c>
      <c r="D48" t="inlineStr">
        <is>
          <t>STOCKHOLMS LÄN</t>
        </is>
      </c>
      <c r="E48" t="inlineStr">
        <is>
          <t>SALEM</t>
        </is>
      </c>
      <c r="F48" t="inlineStr">
        <is>
          <t>Kommuner</t>
        </is>
      </c>
      <c r="G48" t="n">
        <v>2</v>
      </c>
      <c r="H48" t="n">
        <v>0</v>
      </c>
      <c r="I48" t="n">
        <v>0</v>
      </c>
      <c r="J48" t="n">
        <v>0</v>
      </c>
      <c r="K48" t="n">
        <v>0</v>
      </c>
      <c r="L48" t="n">
        <v>0</v>
      </c>
      <c r="M48" t="n">
        <v>0</v>
      </c>
      <c r="N48" t="n">
        <v>0</v>
      </c>
      <c r="O48" t="n">
        <v>0</v>
      </c>
      <c r="P48" t="n">
        <v>0</v>
      </c>
      <c r="Q48" t="n">
        <v>0</v>
      </c>
      <c r="R48" s="2" t="inlineStr"/>
    </row>
    <row r="49" ht="15" customHeight="1">
      <c r="A49" t="inlineStr">
        <is>
          <t>A 33246-2021</t>
        </is>
      </c>
      <c r="B49" s="1" t="n">
        <v>44377</v>
      </c>
      <c r="C49" s="1" t="n">
        <v>45955</v>
      </c>
      <c r="D49" t="inlineStr">
        <is>
          <t>STOCKHOLMS LÄN</t>
        </is>
      </c>
      <c r="E49" t="inlineStr">
        <is>
          <t>SALEM</t>
        </is>
      </c>
      <c r="G49" t="n">
        <v>3.4</v>
      </c>
      <c r="H49" t="n">
        <v>0</v>
      </c>
      <c r="I49" t="n">
        <v>0</v>
      </c>
      <c r="J49" t="n">
        <v>0</v>
      </c>
      <c r="K49" t="n">
        <v>0</v>
      </c>
      <c r="L49" t="n">
        <v>0</v>
      </c>
      <c r="M49" t="n">
        <v>0</v>
      </c>
      <c r="N49" t="n">
        <v>0</v>
      </c>
      <c r="O49" t="n">
        <v>0</v>
      </c>
      <c r="P49" t="n">
        <v>0</v>
      </c>
      <c r="Q49" t="n">
        <v>0</v>
      </c>
      <c r="R49" s="2" t="inlineStr"/>
    </row>
    <row r="50" ht="15" customHeight="1">
      <c r="A50" t="inlineStr">
        <is>
          <t>A 28843-2021</t>
        </is>
      </c>
      <c r="B50" s="1" t="n">
        <v>44357</v>
      </c>
      <c r="C50" s="1" t="n">
        <v>45955</v>
      </c>
      <c r="D50" t="inlineStr">
        <is>
          <t>STOCKHOLMS LÄN</t>
        </is>
      </c>
      <c r="E50" t="inlineStr">
        <is>
          <t>SALEM</t>
        </is>
      </c>
      <c r="G50" t="n">
        <v>1.3</v>
      </c>
      <c r="H50" t="n">
        <v>0</v>
      </c>
      <c r="I50" t="n">
        <v>0</v>
      </c>
      <c r="J50" t="n">
        <v>0</v>
      </c>
      <c r="K50" t="n">
        <v>0</v>
      </c>
      <c r="L50" t="n">
        <v>0</v>
      </c>
      <c r="M50" t="n">
        <v>0</v>
      </c>
      <c r="N50" t="n">
        <v>0</v>
      </c>
      <c r="O50" t="n">
        <v>0</v>
      </c>
      <c r="P50" t="n">
        <v>0</v>
      </c>
      <c r="Q50" t="n">
        <v>0</v>
      </c>
      <c r="R50" s="2" t="inlineStr"/>
    </row>
    <row r="51" ht="15" customHeight="1">
      <c r="A51" t="inlineStr">
        <is>
          <t>A 33262-2021</t>
        </is>
      </c>
      <c r="B51" s="1" t="n">
        <v>44377.35033564815</v>
      </c>
      <c r="C51" s="1" t="n">
        <v>45955</v>
      </c>
      <c r="D51" t="inlineStr">
        <is>
          <t>STOCKHOLMS LÄN</t>
        </is>
      </c>
      <c r="E51" t="inlineStr">
        <is>
          <t>SALEM</t>
        </is>
      </c>
      <c r="G51" t="n">
        <v>0.7</v>
      </c>
      <c r="H51" t="n">
        <v>0</v>
      </c>
      <c r="I51" t="n">
        <v>0</v>
      </c>
      <c r="J51" t="n">
        <v>0</v>
      </c>
      <c r="K51" t="n">
        <v>0</v>
      </c>
      <c r="L51" t="n">
        <v>0</v>
      </c>
      <c r="M51" t="n">
        <v>0</v>
      </c>
      <c r="N51" t="n">
        <v>0</v>
      </c>
      <c r="O51" t="n">
        <v>0</v>
      </c>
      <c r="P51" t="n">
        <v>0</v>
      </c>
      <c r="Q51" t="n">
        <v>0</v>
      </c>
      <c r="R51" s="2" t="inlineStr"/>
    </row>
    <row r="52" ht="15" customHeight="1">
      <c r="A52" t="inlineStr">
        <is>
          <t>A 9533-2024</t>
        </is>
      </c>
      <c r="B52" s="1" t="n">
        <v>45359.69105324074</v>
      </c>
      <c r="C52" s="1" t="n">
        <v>45955</v>
      </c>
      <c r="D52" t="inlineStr">
        <is>
          <t>STOCKHOLMS LÄN</t>
        </is>
      </c>
      <c r="E52" t="inlineStr">
        <is>
          <t>SALEM</t>
        </is>
      </c>
      <c r="F52" t="inlineStr">
        <is>
          <t>Kommuner</t>
        </is>
      </c>
      <c r="G52" t="n">
        <v>2.6</v>
      </c>
      <c r="H52" t="n">
        <v>0</v>
      </c>
      <c r="I52" t="n">
        <v>0</v>
      </c>
      <c r="J52" t="n">
        <v>0</v>
      </c>
      <c r="K52" t="n">
        <v>0</v>
      </c>
      <c r="L52" t="n">
        <v>0</v>
      </c>
      <c r="M52" t="n">
        <v>0</v>
      </c>
      <c r="N52" t="n">
        <v>0</v>
      </c>
      <c r="O52" t="n">
        <v>0</v>
      </c>
      <c r="P52" t="n">
        <v>0</v>
      </c>
      <c r="Q52" t="n">
        <v>0</v>
      </c>
      <c r="R52" s="2" t="inlineStr"/>
    </row>
    <row r="53" ht="15" customHeight="1">
      <c r="A53" t="inlineStr">
        <is>
          <t>A 23992-2023</t>
        </is>
      </c>
      <c r="B53" s="1" t="n">
        <v>45078</v>
      </c>
      <c r="C53" s="1" t="n">
        <v>45955</v>
      </c>
      <c r="D53" t="inlineStr">
        <is>
          <t>STOCKHOLMS LÄN</t>
        </is>
      </c>
      <c r="E53" t="inlineStr">
        <is>
          <t>SALEM</t>
        </is>
      </c>
      <c r="F53" t="inlineStr">
        <is>
          <t>Kommuner</t>
        </is>
      </c>
      <c r="G53" t="n">
        <v>0.7</v>
      </c>
      <c r="H53" t="n">
        <v>0</v>
      </c>
      <c r="I53" t="n">
        <v>0</v>
      </c>
      <c r="J53" t="n">
        <v>0</v>
      </c>
      <c r="K53" t="n">
        <v>0</v>
      </c>
      <c r="L53" t="n">
        <v>0</v>
      </c>
      <c r="M53" t="n">
        <v>0</v>
      </c>
      <c r="N53" t="n">
        <v>0</v>
      </c>
      <c r="O53" t="n">
        <v>0</v>
      </c>
      <c r="P53" t="n">
        <v>0</v>
      </c>
      <c r="Q53" t="n">
        <v>0</v>
      </c>
      <c r="R53" s="2" t="inlineStr"/>
    </row>
    <row r="54">
      <c r="A54" t="inlineStr">
        <is>
          <t>A 1071-2023</t>
        </is>
      </c>
      <c r="B54" s="1" t="n">
        <v>44935</v>
      </c>
      <c r="C54" s="1" t="n">
        <v>45955</v>
      </c>
      <c r="D54" t="inlineStr">
        <is>
          <t>STOCKHOLMS LÄN</t>
        </is>
      </c>
      <c r="E54" t="inlineStr">
        <is>
          <t>SALEM</t>
        </is>
      </c>
      <c r="F54" t="inlineStr">
        <is>
          <t>Kommuner</t>
        </is>
      </c>
      <c r="G54" t="n">
        <v>5.1</v>
      </c>
      <c r="H54" t="n">
        <v>0</v>
      </c>
      <c r="I54" t="n">
        <v>0</v>
      </c>
      <c r="J54" t="n">
        <v>0</v>
      </c>
      <c r="K54" t="n">
        <v>0</v>
      </c>
      <c r="L54" t="n">
        <v>0</v>
      </c>
      <c r="M54" t="n">
        <v>0</v>
      </c>
      <c r="N54" t="n">
        <v>0</v>
      </c>
      <c r="O54" t="n">
        <v>0</v>
      </c>
      <c r="P54" t="n">
        <v>0</v>
      </c>
      <c r="Q54" t="n">
        <v>0</v>
      </c>
      <c r="R5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2025-10-25T09:40:58Z</dcterms:created>
  <dcterms:modified xmlns:dcterms="http://purl.org/dc/terms/" xmlns:xsi="http://www.w3.org/2001/XMLSchema-instance" xsi:type="dcterms:W3CDTF">2025-10-25T09:40:58Z</dcterms:modified>
</cp:coreProperties>
</file>