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45950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45950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45950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31335-2021</t>
        </is>
      </c>
      <c r="B5" s="1" t="n">
        <v>44368</v>
      </c>
      <c r="C5" s="1" t="n">
        <v>45950</v>
      </c>
      <c r="D5" t="inlineStr">
        <is>
          <t>STOCKHOLMS LÄN</t>
        </is>
      </c>
      <c r="E5" t="inlineStr">
        <is>
          <t>UPPLANDS-BRO</t>
        </is>
      </c>
      <c r="G5" t="n">
        <v>6.3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Grovticka
Skarp dropptaggsvamp
Svavelriska</t>
        </is>
      </c>
      <c r="S5">
        <f>HYPERLINK("https://klasma.github.io/Logging_0139/artfynd/A 31335-2021 artfynd.xlsx", "A 31335-2021")</f>
        <v/>
      </c>
      <c r="T5">
        <f>HYPERLINK("https://klasma.github.io/Logging_0139/kartor/A 31335-2021 karta.png", "A 31335-2021")</f>
        <v/>
      </c>
      <c r="V5">
        <f>HYPERLINK("https://klasma.github.io/Logging_0139/klagomål/A 31335-2021 FSC-klagomål.docx", "A 31335-2021")</f>
        <v/>
      </c>
      <c r="W5">
        <f>HYPERLINK("https://klasma.github.io/Logging_0139/klagomålsmail/A 31335-2021 FSC-klagomål mail.docx", "A 31335-2021")</f>
        <v/>
      </c>
      <c r="X5">
        <f>HYPERLINK("https://klasma.github.io/Logging_0139/tillsyn/A 31335-2021 tillsynsbegäran.docx", "A 31335-2021")</f>
        <v/>
      </c>
      <c r="Y5">
        <f>HYPERLINK("https://klasma.github.io/Logging_0139/tillsynsmail/A 31335-2021 tillsynsbegäran mail.docx", "A 31335-2021")</f>
        <v/>
      </c>
    </row>
    <row r="6" ht="15" customHeight="1">
      <c r="A6" t="inlineStr">
        <is>
          <t>A 9956-2021</t>
        </is>
      </c>
      <c r="B6" s="1" t="n">
        <v>44252</v>
      </c>
      <c r="C6" s="1" t="n">
        <v>45950</v>
      </c>
      <c r="D6" t="inlineStr">
        <is>
          <t>STOCKHOLMS LÄN</t>
        </is>
      </c>
      <c r="E6" t="inlineStr">
        <is>
          <t>UPPLANDS-BRO</t>
        </is>
      </c>
      <c r="F6" t="inlineStr">
        <is>
          <t>Kyrkan</t>
        </is>
      </c>
      <c r="G6" t="n">
        <v>3.4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Dofttaggsvamp
Orange taggsvamp
Svavelriska</t>
        </is>
      </c>
      <c r="S6">
        <f>HYPERLINK("https://klasma.github.io/Logging_0139/artfynd/A 9956-2021 artfynd.xlsx", "A 9956-2021")</f>
        <v/>
      </c>
      <c r="T6">
        <f>HYPERLINK("https://klasma.github.io/Logging_0139/kartor/A 9956-2021 karta.png", "A 9956-2021")</f>
        <v/>
      </c>
      <c r="V6">
        <f>HYPERLINK("https://klasma.github.io/Logging_0139/klagomål/A 9956-2021 FSC-klagomål.docx", "A 9956-2021")</f>
        <v/>
      </c>
      <c r="W6">
        <f>HYPERLINK("https://klasma.github.io/Logging_0139/klagomålsmail/A 9956-2021 FSC-klagomål mail.docx", "A 9956-2021")</f>
        <v/>
      </c>
      <c r="X6">
        <f>HYPERLINK("https://klasma.github.io/Logging_0139/tillsyn/A 9956-2021 tillsynsbegäran.docx", "A 9956-2021")</f>
        <v/>
      </c>
      <c r="Y6">
        <f>HYPERLINK("https://klasma.github.io/Logging_0139/tillsynsmail/A 9956-2021 tillsynsbegäran mail.docx", "A 9956-2021")</f>
        <v/>
      </c>
    </row>
    <row r="7" ht="15" customHeight="1">
      <c r="A7" t="inlineStr">
        <is>
          <t>A 12354-2025</t>
        </is>
      </c>
      <c r="B7" s="1" t="n">
        <v>45730.36476851852</v>
      </c>
      <c r="C7" s="1" t="n">
        <v>45950</v>
      </c>
      <c r="D7" t="inlineStr">
        <is>
          <t>STOCKHOLMS LÄN</t>
        </is>
      </c>
      <c r="E7" t="inlineStr">
        <is>
          <t>UPPLANDS-BRO</t>
        </is>
      </c>
      <c r="G7" t="n">
        <v>6.9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Nästrot
Nattviol</t>
        </is>
      </c>
      <c r="S7">
        <f>HYPERLINK("https://klasma.github.io/Logging_0139/artfynd/A 12354-2025 artfynd.xlsx", "A 12354-2025")</f>
        <v/>
      </c>
      <c r="T7">
        <f>HYPERLINK("https://klasma.github.io/Logging_0139/kartor/A 12354-2025 karta.png", "A 12354-2025")</f>
        <v/>
      </c>
      <c r="V7">
        <f>HYPERLINK("https://klasma.github.io/Logging_0139/klagomål/A 12354-2025 FSC-klagomål.docx", "A 12354-2025")</f>
        <v/>
      </c>
      <c r="W7">
        <f>HYPERLINK("https://klasma.github.io/Logging_0139/klagomålsmail/A 12354-2025 FSC-klagomål mail.docx", "A 12354-2025")</f>
        <v/>
      </c>
      <c r="X7">
        <f>HYPERLINK("https://klasma.github.io/Logging_0139/tillsyn/A 12354-2025 tillsynsbegäran.docx", "A 12354-2025")</f>
        <v/>
      </c>
      <c r="Y7">
        <f>HYPERLINK("https://klasma.github.io/Logging_0139/tillsynsmail/A 12354-2025 tillsynsbegäran mail.docx", "A 12354-2025")</f>
        <v/>
      </c>
    </row>
    <row r="8" ht="15" customHeight="1">
      <c r="A8" t="inlineStr">
        <is>
          <t>A 10909-2025</t>
        </is>
      </c>
      <c r="B8" s="1" t="n">
        <v>45722</v>
      </c>
      <c r="C8" s="1" t="n">
        <v>45950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11.2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Arommusseron
Fläcknycklar</t>
        </is>
      </c>
      <c r="S8">
        <f>HYPERLINK("https://klasma.github.io/Logging_0139/artfynd/A 10909-2025 artfynd.xlsx", "A 10909-2025")</f>
        <v/>
      </c>
      <c r="T8">
        <f>HYPERLINK("https://klasma.github.io/Logging_0139/kartor/A 10909-2025 karta.png", "A 10909-2025")</f>
        <v/>
      </c>
      <c r="V8">
        <f>HYPERLINK("https://klasma.github.io/Logging_0139/klagomål/A 10909-2025 FSC-klagomål.docx", "A 10909-2025")</f>
        <v/>
      </c>
      <c r="W8">
        <f>HYPERLINK("https://klasma.github.io/Logging_0139/klagomålsmail/A 10909-2025 FSC-klagomål mail.docx", "A 10909-2025")</f>
        <v/>
      </c>
      <c r="X8">
        <f>HYPERLINK("https://klasma.github.io/Logging_0139/tillsyn/A 10909-2025 tillsynsbegäran.docx", "A 10909-2025")</f>
        <v/>
      </c>
      <c r="Y8">
        <f>HYPERLINK("https://klasma.github.io/Logging_0139/tillsynsmail/A 10909-2025 tillsynsbegäran mail.docx", "A 10909-2025")</f>
        <v/>
      </c>
    </row>
    <row r="9" ht="15" customHeight="1">
      <c r="A9" t="inlineStr">
        <is>
          <t>A 10911-2025</t>
        </is>
      </c>
      <c r="B9" s="1" t="n">
        <v>45722</v>
      </c>
      <c r="C9" s="1" t="n">
        <v>45950</v>
      </c>
      <c r="D9" t="inlineStr">
        <is>
          <t>STOCKHOLMS LÄN</t>
        </is>
      </c>
      <c r="E9" t="inlineStr">
        <is>
          <t>UPPLANDS-BRO</t>
        </is>
      </c>
      <c r="F9" t="inlineStr">
        <is>
          <t>Allmännings- och besparingsskogar</t>
        </is>
      </c>
      <c r="G9" t="n">
        <v>5.6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Vågbandad barkbock</t>
        </is>
      </c>
      <c r="S9">
        <f>HYPERLINK("https://klasma.github.io/Logging_0139/artfynd/A 10911-2025 artfynd.xlsx", "A 10911-2025")</f>
        <v/>
      </c>
      <c r="T9">
        <f>HYPERLINK("https://klasma.github.io/Logging_0139/kartor/A 10911-2025 karta.png", "A 10911-2025")</f>
        <v/>
      </c>
      <c r="V9">
        <f>HYPERLINK("https://klasma.github.io/Logging_0139/klagomål/A 10911-2025 FSC-klagomål.docx", "A 10911-2025")</f>
        <v/>
      </c>
      <c r="W9">
        <f>HYPERLINK("https://klasma.github.io/Logging_0139/klagomålsmail/A 10911-2025 FSC-klagomål mail.docx", "A 10911-2025")</f>
        <v/>
      </c>
      <c r="X9">
        <f>HYPERLINK("https://klasma.github.io/Logging_0139/tillsyn/A 10911-2025 tillsynsbegäran.docx", "A 10911-2025")</f>
        <v/>
      </c>
      <c r="Y9">
        <f>HYPERLINK("https://klasma.github.io/Logging_0139/tillsynsmail/A 10911-2025 tillsynsbegäran mail.docx", "A 10911-2025")</f>
        <v/>
      </c>
      <c r="Z9">
        <f>HYPERLINK("https://klasma.github.io/Logging_0139/fåglar/A 10911-2025 prioriterade fågelarter.docx", "A 10911-2025")</f>
        <v/>
      </c>
    </row>
    <row r="10" ht="15" customHeight="1">
      <c r="A10" t="inlineStr">
        <is>
          <t>A 12390-2025</t>
        </is>
      </c>
      <c r="B10" s="1" t="n">
        <v>45730.39577546297</v>
      </c>
      <c r="C10" s="1" t="n">
        <v>45950</v>
      </c>
      <c r="D10" t="inlineStr">
        <is>
          <t>STOCKHOLMS LÄN</t>
        </is>
      </c>
      <c r="E10" t="inlineStr">
        <is>
          <t>UPPLANDS-BRO</t>
        </is>
      </c>
      <c r="G10" t="n">
        <v>1.5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Skogsknipprot
Nattviol</t>
        </is>
      </c>
      <c r="S10">
        <f>HYPERLINK("https://klasma.github.io/Logging_0139/artfynd/A 12390-2025 artfynd.xlsx", "A 12390-2025")</f>
        <v/>
      </c>
      <c r="T10">
        <f>HYPERLINK("https://klasma.github.io/Logging_0139/kartor/A 12390-2025 karta.png", "A 12390-2025")</f>
        <v/>
      </c>
      <c r="V10">
        <f>HYPERLINK("https://klasma.github.io/Logging_0139/klagomål/A 12390-2025 FSC-klagomål.docx", "A 12390-2025")</f>
        <v/>
      </c>
      <c r="W10">
        <f>HYPERLINK("https://klasma.github.io/Logging_0139/klagomålsmail/A 12390-2025 FSC-klagomål mail.docx", "A 12390-2025")</f>
        <v/>
      </c>
      <c r="X10">
        <f>HYPERLINK("https://klasma.github.io/Logging_0139/tillsyn/A 12390-2025 tillsynsbegäran.docx", "A 12390-2025")</f>
        <v/>
      </c>
      <c r="Y10">
        <f>HYPERLINK("https://klasma.github.io/Logging_0139/tillsynsmail/A 12390-2025 tillsynsbegäran mail.docx", "A 12390-2025")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45950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HYPERLINK("https://klasma.github.io/Logging_0139/artfynd/A 7285-2022 artfynd.xlsx", "A 7285-2022")</f>
        <v/>
      </c>
      <c r="T11">
        <f>HYPERLINK("https://klasma.github.io/Logging_0139/kartor/A 7285-2022 karta.png", "A 7285-2022")</f>
        <v/>
      </c>
      <c r="V11">
        <f>HYPERLINK("https://klasma.github.io/Logging_0139/klagomål/A 7285-2022 FSC-klagomål.docx", "A 7285-2022")</f>
        <v/>
      </c>
      <c r="W11">
        <f>HYPERLINK("https://klasma.github.io/Logging_0139/klagomålsmail/A 7285-2022 FSC-klagomål mail.docx", "A 7285-2022")</f>
        <v/>
      </c>
      <c r="X11">
        <f>HYPERLINK("https://klasma.github.io/Logging_0139/tillsyn/A 7285-2022 tillsynsbegäran.docx", "A 7285-2022")</f>
        <v/>
      </c>
      <c r="Y11">
        <f>HYPERLINK("https://klasma.github.io/Logging_0139/tillsynsmail/A 7285-2022 tillsynsbegäran mail.docx", "A 7285-2022")</f>
        <v/>
      </c>
    </row>
    <row r="12" ht="15" customHeight="1">
      <c r="A12" t="inlineStr">
        <is>
          <t>A 73787-2021</t>
        </is>
      </c>
      <c r="B12" s="1" t="n">
        <v>44552</v>
      </c>
      <c r="C12" s="1" t="n">
        <v>45950</v>
      </c>
      <c r="D12" t="inlineStr">
        <is>
          <t>STOCKHOLMS LÄN</t>
        </is>
      </c>
      <c r="E12" t="inlineStr">
        <is>
          <t>UPPLANDS-BRO</t>
        </is>
      </c>
      <c r="G12" t="n">
        <v>4.6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HYPERLINK("https://klasma.github.io/Logging_0139/artfynd/A 73787-2021 artfynd.xlsx", "A 73787-2021")</f>
        <v/>
      </c>
      <c r="T12">
        <f>HYPERLINK("https://klasma.github.io/Logging_0139/kartor/A 73787-2021 karta.png", "A 73787-2021")</f>
        <v/>
      </c>
      <c r="V12">
        <f>HYPERLINK("https://klasma.github.io/Logging_0139/klagomål/A 73787-2021 FSC-klagomål.docx", "A 73787-2021")</f>
        <v/>
      </c>
      <c r="W12">
        <f>HYPERLINK("https://klasma.github.io/Logging_0139/klagomålsmail/A 73787-2021 FSC-klagomål mail.docx", "A 73787-2021")</f>
        <v/>
      </c>
      <c r="X12">
        <f>HYPERLINK("https://klasma.github.io/Logging_0139/tillsyn/A 73787-2021 tillsynsbegäran.docx", "A 73787-2021")</f>
        <v/>
      </c>
      <c r="Y12">
        <f>HYPERLINK("https://klasma.github.io/Logging_0139/tillsynsmail/A 73787-2021 tillsynsbegäran mail.docx", "A 73787-2021")</f>
        <v/>
      </c>
    </row>
    <row r="13" ht="15" customHeight="1">
      <c r="A13" t="inlineStr">
        <is>
          <t>A 23099-2024</t>
        </is>
      </c>
      <c r="B13" s="1" t="n">
        <v>45450</v>
      </c>
      <c r="C13" s="1" t="n">
        <v>45950</v>
      </c>
      <c r="D13" t="inlineStr">
        <is>
          <t>STOCKHOLMS LÄN</t>
        </is>
      </c>
      <c r="E13" t="inlineStr">
        <is>
          <t>UPPLANDS-BRO</t>
        </is>
      </c>
      <c r="F13" t="inlineStr">
        <is>
          <t>Övriga statliga verk och myndigheter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HYPERLINK("https://klasma.github.io/Logging_0139/artfynd/A 23099-2024 artfynd.xlsx", "A 23099-2024")</f>
        <v/>
      </c>
      <c r="T13">
        <f>HYPERLINK("https://klasma.github.io/Logging_0139/kartor/A 23099-2024 karta.png", "A 23099-2024")</f>
        <v/>
      </c>
      <c r="V13">
        <f>HYPERLINK("https://klasma.github.io/Logging_0139/klagomål/A 23099-2024 FSC-klagomål.docx", "A 23099-2024")</f>
        <v/>
      </c>
      <c r="W13">
        <f>HYPERLINK("https://klasma.github.io/Logging_0139/klagomålsmail/A 23099-2024 FSC-klagomål mail.docx", "A 23099-2024")</f>
        <v/>
      </c>
      <c r="X13">
        <f>HYPERLINK("https://klasma.github.io/Logging_0139/tillsyn/A 23099-2024 tillsynsbegäran.docx", "A 23099-2024")</f>
        <v/>
      </c>
      <c r="Y13">
        <f>HYPERLINK("https://klasma.github.io/Logging_0139/tillsynsmail/A 23099-2024 tillsynsbegäran mail.docx", "A 23099-2024")</f>
        <v/>
      </c>
    </row>
    <row r="14" ht="15" customHeight="1">
      <c r="A14" t="inlineStr">
        <is>
          <t>A 11447-2025</t>
        </is>
      </c>
      <c r="B14" s="1" t="n">
        <v>45726</v>
      </c>
      <c r="C14" s="1" t="n">
        <v>45950</v>
      </c>
      <c r="D14" t="inlineStr">
        <is>
          <t>STOCKHOLMS LÄN</t>
        </is>
      </c>
      <c r="E14" t="inlineStr">
        <is>
          <t>UPPLANDS-BRO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Myskbock</t>
        </is>
      </c>
      <c r="S14">
        <f>HYPERLINK("https://klasma.github.io/Logging_0139/artfynd/A 11447-2025 artfynd.xlsx", "A 11447-2025")</f>
        <v/>
      </c>
      <c r="T14">
        <f>HYPERLINK("https://klasma.github.io/Logging_0139/kartor/A 11447-2025 karta.png", "A 11447-2025")</f>
        <v/>
      </c>
      <c r="V14">
        <f>HYPERLINK("https://klasma.github.io/Logging_0139/klagomål/A 11447-2025 FSC-klagomål.docx", "A 11447-2025")</f>
        <v/>
      </c>
      <c r="W14">
        <f>HYPERLINK("https://klasma.github.io/Logging_0139/klagomålsmail/A 11447-2025 FSC-klagomål mail.docx", "A 11447-2025")</f>
        <v/>
      </c>
      <c r="X14">
        <f>HYPERLINK("https://klasma.github.io/Logging_0139/tillsyn/A 11447-2025 tillsynsbegäran.docx", "A 11447-2025")</f>
        <v/>
      </c>
      <c r="Y14">
        <f>HYPERLINK("https://klasma.github.io/Logging_0139/tillsynsmail/A 11447-2025 tillsynsbegäran mail.docx", "A 11447-2025")</f>
        <v/>
      </c>
    </row>
    <row r="15" ht="15" customHeight="1">
      <c r="A15" t="inlineStr">
        <is>
          <t>A 64098-2023</t>
        </is>
      </c>
      <c r="B15" s="1" t="n">
        <v>45279</v>
      </c>
      <c r="C15" s="1" t="n">
        <v>45950</v>
      </c>
      <c r="D15" t="inlineStr">
        <is>
          <t>STOCKHOLMS LÄN</t>
        </is>
      </c>
      <c r="E15" t="inlineStr">
        <is>
          <t>UPPLANDS-BRO</t>
        </is>
      </c>
      <c r="G15" t="n">
        <v>0.3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Skogsalmsdvärgmal</t>
        </is>
      </c>
      <c r="S15">
        <f>HYPERLINK("https://klasma.github.io/Logging_0139/artfynd/A 64098-2023 artfynd.xlsx", "A 64098-2023")</f>
        <v/>
      </c>
      <c r="T15">
        <f>HYPERLINK("https://klasma.github.io/Logging_0139/kartor/A 64098-2023 karta.png", "A 64098-2023")</f>
        <v/>
      </c>
      <c r="V15">
        <f>HYPERLINK("https://klasma.github.io/Logging_0139/klagomål/A 64098-2023 FSC-klagomål.docx", "A 64098-2023")</f>
        <v/>
      </c>
      <c r="W15">
        <f>HYPERLINK("https://klasma.github.io/Logging_0139/klagomålsmail/A 64098-2023 FSC-klagomål mail.docx", "A 64098-2023")</f>
        <v/>
      </c>
      <c r="X15">
        <f>HYPERLINK("https://klasma.github.io/Logging_0139/tillsyn/A 64098-2023 tillsynsbegäran.docx", "A 64098-2023")</f>
        <v/>
      </c>
      <c r="Y15">
        <f>HYPERLINK("https://klasma.github.io/Logging_0139/tillsynsmail/A 64098-2023 tillsynsbegäran mail.docx", "A 64098-2023")</f>
        <v/>
      </c>
    </row>
    <row r="16" ht="15" customHeight="1">
      <c r="A16" t="inlineStr">
        <is>
          <t>A 73773-2021</t>
        </is>
      </c>
      <c r="B16" s="1" t="n">
        <v>44552</v>
      </c>
      <c r="C16" s="1" t="n">
        <v>45950</v>
      </c>
      <c r="D16" t="inlineStr">
        <is>
          <t>STOCKHOLMS LÄN</t>
        </is>
      </c>
      <c r="E16" t="inlineStr">
        <is>
          <t>UPPLANDS-BRO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HYPERLINK("https://klasma.github.io/Logging_0139/artfynd/A 73773-2021 artfynd.xlsx", "A 73773-2021")</f>
        <v/>
      </c>
      <c r="T16">
        <f>HYPERLINK("https://klasma.github.io/Logging_0139/kartor/A 73773-2021 karta.png", "A 73773-2021")</f>
        <v/>
      </c>
      <c r="V16">
        <f>HYPERLINK("https://klasma.github.io/Logging_0139/klagomål/A 73773-2021 FSC-klagomål.docx", "A 73773-2021")</f>
        <v/>
      </c>
      <c r="W16">
        <f>HYPERLINK("https://klasma.github.io/Logging_0139/klagomålsmail/A 73773-2021 FSC-klagomål mail.docx", "A 73773-2021")</f>
        <v/>
      </c>
      <c r="X16">
        <f>HYPERLINK("https://klasma.github.io/Logging_0139/tillsyn/A 73773-2021 tillsynsbegäran.docx", "A 73773-2021")</f>
        <v/>
      </c>
      <c r="Y16">
        <f>HYPERLINK("https://klasma.github.io/Logging_0139/tillsynsmail/A 73773-2021 tillsynsbegäran mail.docx", "A 73773-2021")</f>
        <v/>
      </c>
    </row>
    <row r="17" ht="15" customHeight="1">
      <c r="A17" t="inlineStr">
        <is>
          <t>A 7955-2023</t>
        </is>
      </c>
      <c r="B17" s="1" t="n">
        <v>44973</v>
      </c>
      <c r="C17" s="1" t="n">
        <v>45950</v>
      </c>
      <c r="D17" t="inlineStr">
        <is>
          <t>STOCKHOLMS LÄN</t>
        </is>
      </c>
      <c r="E17" t="inlineStr">
        <is>
          <t>UPPLANDS-BRO</t>
        </is>
      </c>
      <c r="G17" t="n">
        <v>2.9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Bombmurkla</t>
        </is>
      </c>
      <c r="S17">
        <f>HYPERLINK("https://klasma.github.io/Logging_0139/artfynd/A 7955-2023 artfynd.xlsx", "A 7955-2023")</f>
        <v/>
      </c>
      <c r="T17">
        <f>HYPERLINK("https://klasma.github.io/Logging_0139/kartor/A 7955-2023 karta.png", "A 7955-2023")</f>
        <v/>
      </c>
      <c r="V17">
        <f>HYPERLINK("https://klasma.github.io/Logging_0139/klagomål/A 7955-2023 FSC-klagomål.docx", "A 7955-2023")</f>
        <v/>
      </c>
      <c r="W17">
        <f>HYPERLINK("https://klasma.github.io/Logging_0139/klagomålsmail/A 7955-2023 FSC-klagomål mail.docx", "A 7955-2023")</f>
        <v/>
      </c>
      <c r="X17">
        <f>HYPERLINK("https://klasma.github.io/Logging_0139/tillsyn/A 7955-2023 tillsynsbegäran.docx", "A 7955-2023")</f>
        <v/>
      </c>
      <c r="Y17">
        <f>HYPERLINK("https://klasma.github.io/Logging_0139/tillsynsmail/A 7955-2023 tillsynsbegäran mail.docx", "A 7955-2023")</f>
        <v/>
      </c>
    </row>
    <row r="18" ht="15" customHeight="1">
      <c r="A18" t="inlineStr">
        <is>
          <t>A 25561-2025</t>
        </is>
      </c>
      <c r="B18" s="1" t="n">
        <v>45803.45496527778</v>
      </c>
      <c r="C18" s="1" t="n">
        <v>45950</v>
      </c>
      <c r="D18" t="inlineStr">
        <is>
          <t>STOCKHOLMS LÄN</t>
        </is>
      </c>
      <c r="E18" t="inlineStr">
        <is>
          <t>UPPLANDS-BRO</t>
        </is>
      </c>
      <c r="G18" t="n">
        <v>1.6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Bombmurkla</t>
        </is>
      </c>
      <c r="S18">
        <f>HYPERLINK("https://klasma.github.io/Logging_0139/artfynd/A 25561-2025 artfynd.xlsx", "A 25561-2025")</f>
        <v/>
      </c>
      <c r="T18">
        <f>HYPERLINK("https://klasma.github.io/Logging_0139/kartor/A 25561-2025 karta.png", "A 25561-2025")</f>
        <v/>
      </c>
      <c r="V18">
        <f>HYPERLINK("https://klasma.github.io/Logging_0139/klagomål/A 25561-2025 FSC-klagomål.docx", "A 25561-2025")</f>
        <v/>
      </c>
      <c r="W18">
        <f>HYPERLINK("https://klasma.github.io/Logging_0139/klagomålsmail/A 25561-2025 FSC-klagomål mail.docx", "A 25561-2025")</f>
        <v/>
      </c>
      <c r="X18">
        <f>HYPERLINK("https://klasma.github.io/Logging_0139/tillsyn/A 25561-2025 tillsynsbegäran.docx", "A 25561-2025")</f>
        <v/>
      </c>
      <c r="Y18">
        <f>HYPERLINK("https://klasma.github.io/Logging_0139/tillsynsmail/A 25561-2025 tillsynsbegäran mail.docx", "A 25561-2025")</f>
        <v/>
      </c>
    </row>
    <row r="19" ht="15" customHeight="1">
      <c r="A19" t="inlineStr">
        <is>
          <t>A 66949-2020</t>
        </is>
      </c>
      <c r="B19" s="1" t="n">
        <v>44180</v>
      </c>
      <c r="C19" s="1" t="n">
        <v>45950</v>
      </c>
      <c r="D19" t="inlineStr">
        <is>
          <t>STOCKHOLMS LÄN</t>
        </is>
      </c>
      <c r="E19" t="inlineStr">
        <is>
          <t>UPPLANDS-BRO</t>
        </is>
      </c>
      <c r="F19" t="inlineStr">
        <is>
          <t>Övriga statliga verk och myndigheter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37421-2021</t>
        </is>
      </c>
      <c r="B20" s="1" t="n">
        <v>44397</v>
      </c>
      <c r="C20" s="1" t="n">
        <v>45950</v>
      </c>
      <c r="D20" t="inlineStr">
        <is>
          <t>STOCKHOLMS LÄN</t>
        </is>
      </c>
      <c r="E20" t="inlineStr">
        <is>
          <t>UPPLANDS-BRO</t>
        </is>
      </c>
      <c r="F20" t="inlineStr">
        <is>
          <t>Allmännings- och besparingsskogar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41465-2021</t>
        </is>
      </c>
      <c r="B21" s="1" t="n">
        <v>44424</v>
      </c>
      <c r="C21" s="1" t="n">
        <v>45950</v>
      </c>
      <c r="D21" t="inlineStr">
        <is>
          <t>STOCKHOLMS LÄN</t>
        </is>
      </c>
      <c r="E21" t="inlineStr">
        <is>
          <t>UPPLANDS-BRO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8261-2022</t>
        </is>
      </c>
      <c r="B22" s="1" t="n">
        <v>44609</v>
      </c>
      <c r="C22" s="1" t="n">
        <v>45950</v>
      </c>
      <c r="D22" t="inlineStr">
        <is>
          <t>STOCKHOLMS LÄN</t>
        </is>
      </c>
      <c r="E22" t="inlineStr">
        <is>
          <t>UPPLANDS-BRO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58663-2021</t>
        </is>
      </c>
      <c r="B23" s="1" t="n">
        <v>44489</v>
      </c>
      <c r="C23" s="1" t="n">
        <v>45950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72523-2021</t>
        </is>
      </c>
      <c r="B24" s="1" t="n">
        <v>44546</v>
      </c>
      <c r="C24" s="1" t="n">
        <v>45950</v>
      </c>
      <c r="D24" t="inlineStr">
        <is>
          <t>STOCKHOLMS LÄN</t>
        </is>
      </c>
      <c r="E24" t="inlineStr">
        <is>
          <t>UPPLANDS-BRO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66960-2020</t>
        </is>
      </c>
      <c r="B25" s="1" t="n">
        <v>44180</v>
      </c>
      <c r="C25" s="1" t="n">
        <v>45950</v>
      </c>
      <c r="D25" t="inlineStr">
        <is>
          <t>STOCKHOLMS LÄN</t>
        </is>
      </c>
      <c r="E25" t="inlineStr">
        <is>
          <t>UPPLANDS-BRO</t>
        </is>
      </c>
      <c r="F25" t="inlineStr">
        <is>
          <t>Övriga statliga verk och myndigheter</t>
        </is>
      </c>
      <c r="G25" t="n">
        <v>15.2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46244-2021</t>
        </is>
      </c>
      <c r="B26" s="1" t="n">
        <v>44442</v>
      </c>
      <c r="C26" s="1" t="n">
        <v>45950</v>
      </c>
      <c r="D26" t="inlineStr">
        <is>
          <t>STOCKHOLMS LÄN</t>
        </is>
      </c>
      <c r="E26" t="inlineStr">
        <is>
          <t>UPPLANDS-BRO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20604-2022</t>
        </is>
      </c>
      <c r="B27" s="1" t="n">
        <v>44700.46938657408</v>
      </c>
      <c r="C27" s="1" t="n">
        <v>45950</v>
      </c>
      <c r="D27" t="inlineStr">
        <is>
          <t>STOCKHOLMS LÄN</t>
        </is>
      </c>
      <c r="E27" t="inlineStr">
        <is>
          <t>UPPLANDS-BRO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3838-2022</t>
        </is>
      </c>
      <c r="B28" s="1" t="n">
        <v>44587.37274305556</v>
      </c>
      <c r="C28" s="1" t="n">
        <v>45950</v>
      </c>
      <c r="D28" t="inlineStr">
        <is>
          <t>STOCKHOLMS LÄN</t>
        </is>
      </c>
      <c r="E28" t="inlineStr">
        <is>
          <t>UPPLANDS-BRO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36111-2021</t>
        </is>
      </c>
      <c r="B29" s="1" t="n">
        <v>44389.5421875</v>
      </c>
      <c r="C29" s="1" t="n">
        <v>45950</v>
      </c>
      <c r="D29" t="inlineStr">
        <is>
          <t>STOCKHOLMS LÄN</t>
        </is>
      </c>
      <c r="E29" t="inlineStr">
        <is>
          <t>UPPLANDS-BRO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24308-2021</t>
        </is>
      </c>
      <c r="B30" s="1" t="n">
        <v>44336</v>
      </c>
      <c r="C30" s="1" t="n">
        <v>45950</v>
      </c>
      <c r="D30" t="inlineStr">
        <is>
          <t>STOCKHOLMS LÄN</t>
        </is>
      </c>
      <c r="E30" t="inlineStr">
        <is>
          <t>UPPLANDS-BRO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67286-2020</t>
        </is>
      </c>
      <c r="B31" s="1" t="n">
        <v>44181</v>
      </c>
      <c r="C31" s="1" t="n">
        <v>45950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41463-2021</t>
        </is>
      </c>
      <c r="B32" s="1" t="n">
        <v>44424</v>
      </c>
      <c r="C32" s="1" t="n">
        <v>45950</v>
      </c>
      <c r="D32" t="inlineStr">
        <is>
          <t>STOCKHOLMS LÄN</t>
        </is>
      </c>
      <c r="E32" t="inlineStr">
        <is>
          <t>UPPLANDS-BRO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31160-2022</t>
        </is>
      </c>
      <c r="B33" s="1" t="n">
        <v>44770</v>
      </c>
      <c r="C33" s="1" t="n">
        <v>45950</v>
      </c>
      <c r="D33" t="inlineStr">
        <is>
          <t>STOCKHOLMS LÄN</t>
        </is>
      </c>
      <c r="E33" t="inlineStr">
        <is>
          <t>UPPLANDS-BRO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55586-2023</t>
        </is>
      </c>
      <c r="B34" s="1" t="n">
        <v>45232</v>
      </c>
      <c r="C34" s="1" t="n">
        <v>45950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38.9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67275-2020</t>
        </is>
      </c>
      <c r="B35" s="1" t="n">
        <v>44181</v>
      </c>
      <c r="C35" s="1" t="n">
        <v>45950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19.7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64105-2023</t>
        </is>
      </c>
      <c r="B36" s="1" t="n">
        <v>45279</v>
      </c>
      <c r="C36" s="1" t="n">
        <v>45950</v>
      </c>
      <c r="D36" t="inlineStr">
        <is>
          <t>STOCKHOLMS LÄN</t>
        </is>
      </c>
      <c r="E36" t="inlineStr">
        <is>
          <t>UPPLANDS-BRO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31370-2021</t>
        </is>
      </c>
      <c r="B37" s="1" t="n">
        <v>44368</v>
      </c>
      <c r="C37" s="1" t="n">
        <v>45950</v>
      </c>
      <c r="D37" t="inlineStr">
        <is>
          <t>STOCKHOLMS LÄN</t>
        </is>
      </c>
      <c r="E37" t="inlineStr">
        <is>
          <t>UPPLANDS-BRO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14719-2022</t>
        </is>
      </c>
      <c r="B38" s="1" t="n">
        <v>44655</v>
      </c>
      <c r="C38" s="1" t="n">
        <v>45950</v>
      </c>
      <c r="D38" t="inlineStr">
        <is>
          <t>STOCKHOLMS LÄN</t>
        </is>
      </c>
      <c r="E38" t="inlineStr">
        <is>
          <t>UPPLANDS-BRO</t>
        </is>
      </c>
      <c r="F38" t="inlineStr">
        <is>
          <t>Allmännings- och besparingsskogar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2602-2024</t>
        </is>
      </c>
      <c r="B39" s="1" t="n">
        <v>45313.73068287037</v>
      </c>
      <c r="C39" s="1" t="n">
        <v>45950</v>
      </c>
      <c r="D39" t="inlineStr">
        <is>
          <t>STOCKHOLMS LÄN</t>
        </is>
      </c>
      <c r="E39" t="inlineStr">
        <is>
          <t>UPPLANDS-BRO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59844-2022</t>
        </is>
      </c>
      <c r="B40" s="1" t="n">
        <v>44901</v>
      </c>
      <c r="C40" s="1" t="n">
        <v>45950</v>
      </c>
      <c r="D40" t="inlineStr">
        <is>
          <t>STOCKHOLMS LÄN</t>
        </is>
      </c>
      <c r="E40" t="inlineStr">
        <is>
          <t>UPPLANDS-BRO</t>
        </is>
      </c>
      <c r="F40" t="inlineStr">
        <is>
          <t>Övriga statliga verk och myndigheter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21560-2021</t>
        </is>
      </c>
      <c r="B41" s="1" t="n">
        <v>44321</v>
      </c>
      <c r="C41" s="1" t="n">
        <v>45950</v>
      </c>
      <c r="D41" t="inlineStr">
        <is>
          <t>STOCKHOLMS LÄN</t>
        </is>
      </c>
      <c r="E41" t="inlineStr">
        <is>
          <t>UPPLANDS-BRO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7275-2022</t>
        </is>
      </c>
      <c r="B42" s="1" t="n">
        <v>44606</v>
      </c>
      <c r="C42" s="1" t="n">
        <v>45950</v>
      </c>
      <c r="D42" t="inlineStr">
        <is>
          <t>STOCKHOLMS LÄN</t>
        </is>
      </c>
      <c r="E42" t="inlineStr">
        <is>
          <t>UPPLANDS-BRO</t>
        </is>
      </c>
      <c r="F42" t="inlineStr">
        <is>
          <t>Övriga statliga verk och myndigheter</t>
        </is>
      </c>
      <c r="G42" t="n">
        <v>9.6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10910-2025</t>
        </is>
      </c>
      <c r="B43" s="1" t="n">
        <v>45722</v>
      </c>
      <c r="C43" s="1" t="n">
        <v>45950</v>
      </c>
      <c r="D43" t="inlineStr">
        <is>
          <t>STOCKHOLMS LÄN</t>
        </is>
      </c>
      <c r="E43" t="inlineStr">
        <is>
          <t>UPPLANDS-BRO</t>
        </is>
      </c>
      <c r="F43" t="inlineStr">
        <is>
          <t>Allmännings- och besparingsskogar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64110-2023</t>
        </is>
      </c>
      <c r="B44" s="1" t="n">
        <v>45279</v>
      </c>
      <c r="C44" s="1" t="n">
        <v>45950</v>
      </c>
      <c r="D44" t="inlineStr">
        <is>
          <t>STOCKHOLMS LÄN</t>
        </is>
      </c>
      <c r="E44" t="inlineStr">
        <is>
          <t>UPPLANDS-BRO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23098-2024</t>
        </is>
      </c>
      <c r="B45" s="1" t="n">
        <v>45450</v>
      </c>
      <c r="C45" s="1" t="n">
        <v>45950</v>
      </c>
      <c r="D45" t="inlineStr">
        <is>
          <t>STOCKHOLMS LÄN</t>
        </is>
      </c>
      <c r="E45" t="inlineStr">
        <is>
          <t>UPPLANDS-BRO</t>
        </is>
      </c>
      <c r="F45" t="inlineStr">
        <is>
          <t>Övriga statliga verk och myndigheter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59377-2024</t>
        </is>
      </c>
      <c r="B46" s="1" t="n">
        <v>45638.35164351852</v>
      </c>
      <c r="C46" s="1" t="n">
        <v>45950</v>
      </c>
      <c r="D46" t="inlineStr">
        <is>
          <t>STOCKHOLMS LÄN</t>
        </is>
      </c>
      <c r="E46" t="inlineStr">
        <is>
          <t>UPPLANDS-BRO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46438-2023</t>
        </is>
      </c>
      <c r="B47" s="1" t="n">
        <v>45197</v>
      </c>
      <c r="C47" s="1" t="n">
        <v>45950</v>
      </c>
      <c r="D47" t="inlineStr">
        <is>
          <t>STOCKHOLMS LÄN</t>
        </is>
      </c>
      <c r="E47" t="inlineStr">
        <is>
          <t>UPPLANDS-BRO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10912-2025</t>
        </is>
      </c>
      <c r="B48" s="1" t="n">
        <v>45722</v>
      </c>
      <c r="C48" s="1" t="n">
        <v>45950</v>
      </c>
      <c r="D48" t="inlineStr">
        <is>
          <t>STOCKHOLMS LÄN</t>
        </is>
      </c>
      <c r="E48" t="inlineStr">
        <is>
          <t>UPPLANDS-BRO</t>
        </is>
      </c>
      <c r="F48" t="inlineStr">
        <is>
          <t>Allmännings- och besparingsskogar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59402-2022</t>
        </is>
      </c>
      <c r="B49" s="1" t="n">
        <v>44906</v>
      </c>
      <c r="C49" s="1" t="n">
        <v>45950</v>
      </c>
      <c r="D49" t="inlineStr">
        <is>
          <t>STOCKHOLMS LÄN</t>
        </is>
      </c>
      <c r="E49" t="inlineStr">
        <is>
          <t>UPPLANDS-BRO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10935-2025</t>
        </is>
      </c>
      <c r="B50" s="1" t="n">
        <v>45722</v>
      </c>
      <c r="C50" s="1" t="n">
        <v>45950</v>
      </c>
      <c r="D50" t="inlineStr">
        <is>
          <t>STOCKHOLMS LÄN</t>
        </is>
      </c>
      <c r="E50" t="inlineStr">
        <is>
          <t>UPPLANDS-BRO</t>
        </is>
      </c>
      <c r="F50" t="inlineStr">
        <is>
          <t>Allmännings- och besparingsskogar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3630-2023</t>
        </is>
      </c>
      <c r="B51" s="1" t="n">
        <v>44950</v>
      </c>
      <c r="C51" s="1" t="n">
        <v>45950</v>
      </c>
      <c r="D51" t="inlineStr">
        <is>
          <t>STOCKHOLMS LÄN</t>
        </is>
      </c>
      <c r="E51" t="inlineStr">
        <is>
          <t>UPPLANDS-BRO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5264-2023</t>
        </is>
      </c>
      <c r="B52" s="1" t="n">
        <v>44959</v>
      </c>
      <c r="C52" s="1" t="n">
        <v>45950</v>
      </c>
      <c r="D52" t="inlineStr">
        <is>
          <t>STOCKHOLMS LÄN</t>
        </is>
      </c>
      <c r="E52" t="inlineStr">
        <is>
          <t>UPPLANDS-BRO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23093-2024</t>
        </is>
      </c>
      <c r="B53" s="1" t="n">
        <v>45450</v>
      </c>
      <c r="C53" s="1" t="n">
        <v>45950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64107-2023</t>
        </is>
      </c>
      <c r="B54" s="1" t="n">
        <v>45279</v>
      </c>
      <c r="C54" s="1" t="n">
        <v>45950</v>
      </c>
      <c r="D54" t="inlineStr">
        <is>
          <t>STOCKHOLMS LÄN</t>
        </is>
      </c>
      <c r="E54" t="inlineStr">
        <is>
          <t>UPPLANDS-BRO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54222-2023</t>
        </is>
      </c>
      <c r="B55" s="1" t="n">
        <v>45225</v>
      </c>
      <c r="C55" s="1" t="n">
        <v>45950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8.300000000000001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55541-2020</t>
        </is>
      </c>
      <c r="B56" s="1" t="n">
        <v>44131</v>
      </c>
      <c r="C56" s="1" t="n">
        <v>45950</v>
      </c>
      <c r="D56" t="inlineStr">
        <is>
          <t>STOCKHOLMS LÄN</t>
        </is>
      </c>
      <c r="E56" t="inlineStr">
        <is>
          <t>UPPLANDS-BRO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7112-2025</t>
        </is>
      </c>
      <c r="B57" s="1" t="n">
        <v>45701</v>
      </c>
      <c r="C57" s="1" t="n">
        <v>45950</v>
      </c>
      <c r="D57" t="inlineStr">
        <is>
          <t>STOCKHOLMS LÄN</t>
        </is>
      </c>
      <c r="E57" t="inlineStr">
        <is>
          <t>UPPLANDS-BRO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38902-2024</t>
        </is>
      </c>
      <c r="B58" s="1" t="n">
        <v>45547</v>
      </c>
      <c r="C58" s="1" t="n">
        <v>45950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51587-2023</t>
        </is>
      </c>
      <c r="B59" s="1" t="n">
        <v>45215</v>
      </c>
      <c r="C59" s="1" t="n">
        <v>45950</v>
      </c>
      <c r="D59" t="inlineStr">
        <is>
          <t>STOCKHOLMS LÄN</t>
        </is>
      </c>
      <c r="E59" t="inlineStr">
        <is>
          <t>UPPLANDS-BRO</t>
        </is>
      </c>
      <c r="F59" t="inlineStr">
        <is>
          <t>Allmännings- och besparingsskogar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7860-2024</t>
        </is>
      </c>
      <c r="B60" s="1" t="n">
        <v>45348</v>
      </c>
      <c r="C60" s="1" t="n">
        <v>45950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7110-2025</t>
        </is>
      </c>
      <c r="B61" s="1" t="n">
        <v>45701</v>
      </c>
      <c r="C61" s="1" t="n">
        <v>45950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17.3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12378-2025</t>
        </is>
      </c>
      <c r="B62" s="1" t="n">
        <v>45730.38032407407</v>
      </c>
      <c r="C62" s="1" t="n">
        <v>45950</v>
      </c>
      <c r="D62" t="inlineStr">
        <is>
          <t>STOCKHOLMS LÄN</t>
        </is>
      </c>
      <c r="E62" t="inlineStr">
        <is>
          <t>UPPLANDS-BRO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2062-2025</t>
        </is>
      </c>
      <c r="B63" s="1" t="n">
        <v>45671</v>
      </c>
      <c r="C63" s="1" t="n">
        <v>45950</v>
      </c>
      <c r="D63" t="inlineStr">
        <is>
          <t>STOCKHOLMS LÄN</t>
        </is>
      </c>
      <c r="E63" t="inlineStr">
        <is>
          <t>UPPLANDS-BRO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72524-2021</t>
        </is>
      </c>
      <c r="B64" s="1" t="n">
        <v>44546</v>
      </c>
      <c r="C64" s="1" t="n">
        <v>45950</v>
      </c>
      <c r="D64" t="inlineStr">
        <is>
          <t>STOCKHOLMS LÄN</t>
        </is>
      </c>
      <c r="E64" t="inlineStr">
        <is>
          <t>UPPLANDS-BRO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23615-2025</t>
        </is>
      </c>
      <c r="B65" s="1" t="n">
        <v>45792.66532407407</v>
      </c>
      <c r="C65" s="1" t="n">
        <v>45950</v>
      </c>
      <c r="D65" t="inlineStr">
        <is>
          <t>STOCKHOLMS LÄN</t>
        </is>
      </c>
      <c r="E65" t="inlineStr">
        <is>
          <t>UPPLANDS-BRO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4338-2023</t>
        </is>
      </c>
      <c r="B66" s="1" t="n">
        <v>44953</v>
      </c>
      <c r="C66" s="1" t="n">
        <v>45950</v>
      </c>
      <c r="D66" t="inlineStr">
        <is>
          <t>STOCKHOLMS LÄN</t>
        </is>
      </c>
      <c r="E66" t="inlineStr">
        <is>
          <t>UPPLANDS-BRO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23627-2025</t>
        </is>
      </c>
      <c r="B67" s="1" t="n">
        <v>45792.67523148148</v>
      </c>
      <c r="C67" s="1" t="n">
        <v>45950</v>
      </c>
      <c r="D67" t="inlineStr">
        <is>
          <t>STOCKHOLMS LÄN</t>
        </is>
      </c>
      <c r="E67" t="inlineStr">
        <is>
          <t>UPPLANDS-BRO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27313-2023</t>
        </is>
      </c>
      <c r="B68" s="1" t="n">
        <v>45096</v>
      </c>
      <c r="C68" s="1" t="n">
        <v>45950</v>
      </c>
      <c r="D68" t="inlineStr">
        <is>
          <t>STOCKHOLMS LÄN</t>
        </is>
      </c>
      <c r="E68" t="inlineStr">
        <is>
          <t>UPPLANDS-BRO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12363-2025</t>
        </is>
      </c>
      <c r="B69" s="1" t="n">
        <v>45730.37431712963</v>
      </c>
      <c r="C69" s="1" t="n">
        <v>45950</v>
      </c>
      <c r="D69" t="inlineStr">
        <is>
          <t>STOCKHOLMS LÄN</t>
        </is>
      </c>
      <c r="E69" t="inlineStr">
        <is>
          <t>UPPLANDS-BRO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59848-2022</t>
        </is>
      </c>
      <c r="B70" s="1" t="n">
        <v>44901</v>
      </c>
      <c r="C70" s="1" t="n">
        <v>45950</v>
      </c>
      <c r="D70" t="inlineStr">
        <is>
          <t>STOCKHOLMS LÄN</t>
        </is>
      </c>
      <c r="E70" t="inlineStr">
        <is>
          <t>UPPLANDS-BRO</t>
        </is>
      </c>
      <c r="F70" t="inlineStr">
        <is>
          <t>Övriga statliga verk och myndigheter</t>
        </is>
      </c>
      <c r="G70" t="n">
        <v>10.7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64114-2023</t>
        </is>
      </c>
      <c r="B71" s="1" t="n">
        <v>45279</v>
      </c>
      <c r="C71" s="1" t="n">
        <v>45950</v>
      </c>
      <c r="D71" t="inlineStr">
        <is>
          <t>STOCKHOLMS LÄN</t>
        </is>
      </c>
      <c r="E71" t="inlineStr">
        <is>
          <t>UPPLANDS-BRO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12372-2025</t>
        </is>
      </c>
      <c r="B72" s="1" t="n">
        <v>45730.37740740741</v>
      </c>
      <c r="C72" s="1" t="n">
        <v>45950</v>
      </c>
      <c r="D72" t="inlineStr">
        <is>
          <t>STOCKHOLMS LÄN</t>
        </is>
      </c>
      <c r="E72" t="inlineStr">
        <is>
          <t>UPPLANDS-BRO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50294-2023</t>
        </is>
      </c>
      <c r="B73" s="1" t="n">
        <v>45216</v>
      </c>
      <c r="C73" s="1" t="n">
        <v>45950</v>
      </c>
      <c r="D73" t="inlineStr">
        <is>
          <t>STOCKHOLMS LÄN</t>
        </is>
      </c>
      <c r="E73" t="inlineStr">
        <is>
          <t>UPPLANDS-BRO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56756-2021</t>
        </is>
      </c>
      <c r="B74" s="1" t="n">
        <v>44481</v>
      </c>
      <c r="C74" s="1" t="n">
        <v>45950</v>
      </c>
      <c r="D74" t="inlineStr">
        <is>
          <t>STOCKHOLMS LÄN</t>
        </is>
      </c>
      <c r="E74" t="inlineStr">
        <is>
          <t>UPPLANDS-BRO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59700-2021</t>
        </is>
      </c>
      <c r="B75" s="1" t="n">
        <v>44494</v>
      </c>
      <c r="C75" s="1" t="n">
        <v>45950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65954-2020</t>
        </is>
      </c>
      <c r="B76" s="1" t="n">
        <v>44175</v>
      </c>
      <c r="C76" s="1" t="n">
        <v>45950</v>
      </c>
      <c r="D76" t="inlineStr">
        <is>
          <t>STOCKHOLMS LÄN</t>
        </is>
      </c>
      <c r="E76" t="inlineStr">
        <is>
          <t>UPPLANDS-BRO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58011-2021</t>
        </is>
      </c>
      <c r="B77" s="1" t="n">
        <v>44487</v>
      </c>
      <c r="C77" s="1" t="n">
        <v>45950</v>
      </c>
      <c r="D77" t="inlineStr">
        <is>
          <t>STOCKHOLMS LÄN</t>
        </is>
      </c>
      <c r="E77" t="inlineStr">
        <is>
          <t>UPPLANDS-BRO</t>
        </is>
      </c>
      <c r="F77" t="inlineStr">
        <is>
          <t>Övriga statliga verk och myndigheter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27805-2021</t>
        </is>
      </c>
      <c r="B78" s="1" t="n">
        <v>44354</v>
      </c>
      <c r="C78" s="1" t="n">
        <v>45950</v>
      </c>
      <c r="D78" t="inlineStr">
        <is>
          <t>STOCKHOLMS LÄN</t>
        </is>
      </c>
      <c r="E78" t="inlineStr">
        <is>
          <t>UPPLANDS-BRO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49622-2021</t>
        </is>
      </c>
      <c r="B79" s="1" t="n">
        <v>44455</v>
      </c>
      <c r="C79" s="1" t="n">
        <v>45950</v>
      </c>
      <c r="D79" t="inlineStr">
        <is>
          <t>STOCKHOLMS LÄN</t>
        </is>
      </c>
      <c r="E79" t="inlineStr">
        <is>
          <t>UPPLANDS-BRO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40514-2021</t>
        </is>
      </c>
      <c r="B80" s="1" t="n">
        <v>44420</v>
      </c>
      <c r="C80" s="1" t="n">
        <v>45950</v>
      </c>
      <c r="D80" t="inlineStr">
        <is>
          <t>STOCKHOLMS LÄN</t>
        </is>
      </c>
      <c r="E80" t="inlineStr">
        <is>
          <t>UPPLANDS-BRO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2025-10-20T11:31:19Z</dcterms:created>
  <dcterms:modified xmlns:dcterms="http://purl.org/dc/terms/" xmlns:xsi="http://www.w3.org/2001/XMLSchema-instance" xsi:type="dcterms:W3CDTF">2025-10-20T11:31:19Z</dcterms:modified>
</cp:coreProperties>
</file>