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22010-2025</t>
        </is>
      </c>
      <c r="B2" s="1" t="n">
        <v>45784.72858796296</v>
      </c>
      <c r="C2" s="1" t="n">
        <v>45946</v>
      </c>
      <c r="D2" t="inlineStr">
        <is>
          <t>UPPSALA LÄN</t>
        </is>
      </c>
      <c r="E2" t="inlineStr">
        <is>
          <t>HÅBO</t>
        </is>
      </c>
      <c r="F2" t="inlineStr">
        <is>
          <t>Kyrkan</t>
        </is>
      </c>
      <c r="G2" t="n">
        <v>2.8</v>
      </c>
      <c r="H2" t="n">
        <v>1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6</v>
      </c>
      <c r="R2" s="2" t="inlineStr">
        <is>
          <t>Backsippa
Axveronika
Backtimjan
Flentimotej
Sminkrot
Vårärt</t>
        </is>
      </c>
      <c r="S2">
        <f>HYPERLINK("https://klasma.github.io/Logging_0305/artfynd/A 22010-2025 artfynd.xlsx", "A 22010-2025")</f>
        <v/>
      </c>
      <c r="T2">
        <f>HYPERLINK("https://klasma.github.io/Logging_0305/kartor/A 22010-2025 karta.png", "A 22010-2025")</f>
        <v/>
      </c>
      <c r="V2">
        <f>HYPERLINK("https://klasma.github.io/Logging_0305/klagomål/A 22010-2025 FSC-klagomål.docx", "A 22010-2025")</f>
        <v/>
      </c>
      <c r="W2">
        <f>HYPERLINK("https://klasma.github.io/Logging_0305/klagomålsmail/A 22010-2025 FSC-klagomål mail.docx", "A 22010-2025")</f>
        <v/>
      </c>
      <c r="X2">
        <f>HYPERLINK("https://klasma.github.io/Logging_0305/tillsyn/A 22010-2025 tillsynsbegäran.docx", "A 22010-2025")</f>
        <v/>
      </c>
      <c r="Y2">
        <f>HYPERLINK("https://klasma.github.io/Logging_0305/tillsynsmail/A 22010-2025 tillsynsbegäran mail.docx", "A 22010-2025")</f>
        <v/>
      </c>
    </row>
    <row r="3" ht="15" customHeight="1">
      <c r="A3" t="inlineStr">
        <is>
          <t>A 16618-2024</t>
        </is>
      </c>
      <c r="B3" s="1" t="n">
        <v>45408</v>
      </c>
      <c r="C3" s="1" t="n">
        <v>45946</v>
      </c>
      <c r="D3" t="inlineStr">
        <is>
          <t>UPPSALA LÄN</t>
        </is>
      </c>
      <c r="E3" t="inlineStr">
        <is>
          <t>HÅBO</t>
        </is>
      </c>
      <c r="G3" t="n">
        <v>3.5</v>
      </c>
      <c r="H3" t="n">
        <v>2</v>
      </c>
      <c r="I3" t="n">
        <v>1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Prakttagging
Backklöver
Nästrot
Blåsippa</t>
        </is>
      </c>
      <c r="S3">
        <f>HYPERLINK("https://klasma.github.io/Logging_0305/artfynd/A 16618-2024 artfynd.xlsx", "A 16618-2024")</f>
        <v/>
      </c>
      <c r="T3">
        <f>HYPERLINK("https://klasma.github.io/Logging_0305/kartor/A 16618-2024 karta.png", "A 16618-2024")</f>
        <v/>
      </c>
      <c r="V3">
        <f>HYPERLINK("https://klasma.github.io/Logging_0305/klagomål/A 16618-2024 FSC-klagomål.docx", "A 16618-2024")</f>
        <v/>
      </c>
      <c r="W3">
        <f>HYPERLINK("https://klasma.github.io/Logging_0305/klagomålsmail/A 16618-2024 FSC-klagomål mail.docx", "A 16618-2024")</f>
        <v/>
      </c>
      <c r="X3">
        <f>HYPERLINK("https://klasma.github.io/Logging_0305/tillsyn/A 16618-2024 tillsynsbegäran.docx", "A 16618-2024")</f>
        <v/>
      </c>
      <c r="Y3">
        <f>HYPERLINK("https://klasma.github.io/Logging_0305/tillsynsmail/A 16618-2024 tillsynsbegäran mail.docx", "A 16618-2024")</f>
        <v/>
      </c>
    </row>
    <row r="4" ht="15" customHeight="1">
      <c r="A4" t="inlineStr">
        <is>
          <t>A 37417-2023</t>
        </is>
      </c>
      <c r="B4" s="1" t="n">
        <v>45155</v>
      </c>
      <c r="C4" s="1" t="n">
        <v>45946</v>
      </c>
      <c r="D4" t="inlineStr">
        <is>
          <t>UPPSALA LÄN</t>
        </is>
      </c>
      <c r="E4" t="inlineStr">
        <is>
          <t>HÅBO</t>
        </is>
      </c>
      <c r="G4" t="n">
        <v>12.9</v>
      </c>
      <c r="H4" t="n">
        <v>2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Knärot
Ullticka
Blåsippa</t>
        </is>
      </c>
      <c r="S4">
        <f>HYPERLINK("https://klasma.github.io/Logging_0305/artfynd/A 37417-2023 artfynd.xlsx", "A 37417-2023")</f>
        <v/>
      </c>
      <c r="T4">
        <f>HYPERLINK("https://klasma.github.io/Logging_0305/kartor/A 37417-2023 karta.png", "A 37417-2023")</f>
        <v/>
      </c>
      <c r="U4">
        <f>HYPERLINK("https://klasma.github.io/Logging_0305/knärot/A 37417-2023 karta knärot.png", "A 37417-2023")</f>
        <v/>
      </c>
      <c r="V4">
        <f>HYPERLINK("https://klasma.github.io/Logging_0305/klagomål/A 37417-2023 FSC-klagomål.docx", "A 37417-2023")</f>
        <v/>
      </c>
      <c r="W4">
        <f>HYPERLINK("https://klasma.github.io/Logging_0305/klagomålsmail/A 37417-2023 FSC-klagomål mail.docx", "A 37417-2023")</f>
        <v/>
      </c>
      <c r="X4">
        <f>HYPERLINK("https://klasma.github.io/Logging_0305/tillsyn/A 37417-2023 tillsynsbegäran.docx", "A 37417-2023")</f>
        <v/>
      </c>
      <c r="Y4">
        <f>HYPERLINK("https://klasma.github.io/Logging_0305/tillsynsmail/A 37417-2023 tillsynsbegäran mail.docx", "A 37417-2023")</f>
        <v/>
      </c>
    </row>
    <row r="5" ht="15" customHeight="1">
      <c r="A5" t="inlineStr">
        <is>
          <t>A 47653-2024</t>
        </is>
      </c>
      <c r="B5" s="1" t="n">
        <v>45588</v>
      </c>
      <c r="C5" s="1" t="n">
        <v>45946</v>
      </c>
      <c r="D5" t="inlineStr">
        <is>
          <t>UPPSALA LÄN</t>
        </is>
      </c>
      <c r="E5" t="inlineStr">
        <is>
          <t>HÅBO</t>
        </is>
      </c>
      <c r="G5" t="n">
        <v>3</v>
      </c>
      <c r="H5" t="n">
        <v>2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Backklöver
Nästrot
Blåsippa</t>
        </is>
      </c>
      <c r="S5">
        <f>HYPERLINK("https://klasma.github.io/Logging_0305/artfynd/A 47653-2024 artfynd.xlsx", "A 47653-2024")</f>
        <v/>
      </c>
      <c r="T5">
        <f>HYPERLINK("https://klasma.github.io/Logging_0305/kartor/A 47653-2024 karta.png", "A 47653-2024")</f>
        <v/>
      </c>
      <c r="V5">
        <f>HYPERLINK("https://klasma.github.io/Logging_0305/klagomål/A 47653-2024 FSC-klagomål.docx", "A 47653-2024")</f>
        <v/>
      </c>
      <c r="W5">
        <f>HYPERLINK("https://klasma.github.io/Logging_0305/klagomålsmail/A 47653-2024 FSC-klagomål mail.docx", "A 47653-2024")</f>
        <v/>
      </c>
      <c r="X5">
        <f>HYPERLINK("https://klasma.github.io/Logging_0305/tillsyn/A 47653-2024 tillsynsbegäran.docx", "A 47653-2024")</f>
        <v/>
      </c>
      <c r="Y5">
        <f>HYPERLINK("https://klasma.github.io/Logging_0305/tillsynsmail/A 47653-2024 tillsynsbegäran mail.docx", "A 47653-2024")</f>
        <v/>
      </c>
    </row>
    <row r="6" ht="15" customHeight="1">
      <c r="A6" t="inlineStr">
        <is>
          <t>A 35197-2025</t>
        </is>
      </c>
      <c r="B6" s="1" t="n">
        <v>45853</v>
      </c>
      <c r="C6" s="1" t="n">
        <v>45946</v>
      </c>
      <c r="D6" t="inlineStr">
        <is>
          <t>UPPSALA LÄN</t>
        </is>
      </c>
      <c r="E6" t="inlineStr">
        <is>
          <t>HÅBO</t>
        </is>
      </c>
      <c r="G6" t="n">
        <v>0.9</v>
      </c>
      <c r="H6" t="n">
        <v>1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Grönsångare
Tallticka
Vintertagging</t>
        </is>
      </c>
      <c r="S6">
        <f>HYPERLINK("https://klasma.github.io/Logging_0305/artfynd/A 35197-2025 artfynd.xlsx", "A 35197-2025")</f>
        <v/>
      </c>
      <c r="T6">
        <f>HYPERLINK("https://klasma.github.io/Logging_0305/kartor/A 35197-2025 karta.png", "A 35197-2025")</f>
        <v/>
      </c>
      <c r="V6">
        <f>HYPERLINK("https://klasma.github.io/Logging_0305/klagomål/A 35197-2025 FSC-klagomål.docx", "A 35197-2025")</f>
        <v/>
      </c>
      <c r="W6">
        <f>HYPERLINK("https://klasma.github.io/Logging_0305/klagomålsmail/A 35197-2025 FSC-klagomål mail.docx", "A 35197-2025")</f>
        <v/>
      </c>
      <c r="X6">
        <f>HYPERLINK("https://klasma.github.io/Logging_0305/tillsyn/A 35197-2025 tillsynsbegäran.docx", "A 35197-2025")</f>
        <v/>
      </c>
      <c r="Y6">
        <f>HYPERLINK("https://klasma.github.io/Logging_0305/tillsynsmail/A 35197-2025 tillsynsbegäran mail.docx", "A 35197-2025")</f>
        <v/>
      </c>
      <c r="Z6">
        <f>HYPERLINK("https://klasma.github.io/Logging_0305/fåglar/A 35197-2025 prioriterade fågelarter.docx", "A 35197-2025")</f>
        <v/>
      </c>
    </row>
    <row r="7" ht="15" customHeight="1">
      <c r="A7" t="inlineStr">
        <is>
          <t>A 4521-2024</t>
        </is>
      </c>
      <c r="B7" s="1" t="n">
        <v>45327</v>
      </c>
      <c r="C7" s="1" t="n">
        <v>45946</v>
      </c>
      <c r="D7" t="inlineStr">
        <is>
          <t>UPPSALA LÄN</t>
        </is>
      </c>
      <c r="E7" t="inlineStr">
        <is>
          <t>HÅBO</t>
        </is>
      </c>
      <c r="G7" t="n">
        <v>17.4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Talltita
Bronshjon
Fjällig taggsvamp s.str.</t>
        </is>
      </c>
      <c r="S7">
        <f>HYPERLINK("https://klasma.github.io/Logging_0305/artfynd/A 4521-2024 artfynd.xlsx", "A 4521-2024")</f>
        <v/>
      </c>
      <c r="T7">
        <f>HYPERLINK("https://klasma.github.io/Logging_0305/kartor/A 4521-2024 karta.png", "A 4521-2024")</f>
        <v/>
      </c>
      <c r="V7">
        <f>HYPERLINK("https://klasma.github.io/Logging_0305/klagomål/A 4521-2024 FSC-klagomål.docx", "A 4521-2024")</f>
        <v/>
      </c>
      <c r="W7">
        <f>HYPERLINK("https://klasma.github.io/Logging_0305/klagomålsmail/A 4521-2024 FSC-klagomål mail.docx", "A 4521-2024")</f>
        <v/>
      </c>
      <c r="X7">
        <f>HYPERLINK("https://klasma.github.io/Logging_0305/tillsyn/A 4521-2024 tillsynsbegäran.docx", "A 4521-2024")</f>
        <v/>
      </c>
      <c r="Y7">
        <f>HYPERLINK("https://klasma.github.io/Logging_0305/tillsynsmail/A 4521-2024 tillsynsbegäran mail.docx", "A 4521-2024")</f>
        <v/>
      </c>
      <c r="Z7">
        <f>HYPERLINK("https://klasma.github.io/Logging_0305/fåglar/A 4521-2024 prioriterade fågelarter.docx", "A 4521-2024")</f>
        <v/>
      </c>
    </row>
    <row r="8" ht="15" customHeight="1">
      <c r="A8" t="inlineStr">
        <is>
          <t>A 45565-2025</t>
        </is>
      </c>
      <c r="B8" s="1" t="n">
        <v>45922.65181712963</v>
      </c>
      <c r="C8" s="1" t="n">
        <v>45946</v>
      </c>
      <c r="D8" t="inlineStr">
        <is>
          <t>UPPSALA LÄN</t>
        </is>
      </c>
      <c r="E8" t="inlineStr">
        <is>
          <t>HÅBO</t>
        </is>
      </c>
      <c r="G8" t="n">
        <v>5.7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Reliktbock
Svavelriska</t>
        </is>
      </c>
      <c r="S8">
        <f>HYPERLINK("https://klasma.github.io/Logging_0305/artfynd/A 45565-2025 artfynd.xlsx", "A 45565-2025")</f>
        <v/>
      </c>
      <c r="T8">
        <f>HYPERLINK("https://klasma.github.io/Logging_0305/kartor/A 45565-2025 karta.png", "A 45565-2025")</f>
        <v/>
      </c>
      <c r="V8">
        <f>HYPERLINK("https://klasma.github.io/Logging_0305/klagomål/A 45565-2025 FSC-klagomål.docx", "A 45565-2025")</f>
        <v/>
      </c>
      <c r="W8">
        <f>HYPERLINK("https://klasma.github.io/Logging_0305/klagomålsmail/A 45565-2025 FSC-klagomål mail.docx", "A 45565-2025")</f>
        <v/>
      </c>
      <c r="X8">
        <f>HYPERLINK("https://klasma.github.io/Logging_0305/tillsyn/A 45565-2025 tillsynsbegäran.docx", "A 45565-2025")</f>
        <v/>
      </c>
      <c r="Y8">
        <f>HYPERLINK("https://klasma.github.io/Logging_0305/tillsynsmail/A 45565-2025 tillsynsbegäran mail.docx", "A 45565-2025")</f>
        <v/>
      </c>
    </row>
    <row r="9" ht="15" customHeight="1">
      <c r="A9" t="inlineStr">
        <is>
          <t>A 7946-2021</t>
        </is>
      </c>
      <c r="B9" s="1" t="n">
        <v>44242</v>
      </c>
      <c r="C9" s="1" t="n">
        <v>45946</v>
      </c>
      <c r="D9" t="inlineStr">
        <is>
          <t>UPPSALA LÄN</t>
        </is>
      </c>
      <c r="E9" t="inlineStr">
        <is>
          <t>HÅBO</t>
        </is>
      </c>
      <c r="G9" t="n">
        <v>6.7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HYPERLINK("https://klasma.github.io/Logging_0305/artfynd/A 7946-2021 artfynd.xlsx", "A 7946-2021")</f>
        <v/>
      </c>
      <c r="T9">
        <f>HYPERLINK("https://klasma.github.io/Logging_0305/kartor/A 7946-2021 karta.png", "A 7946-2021")</f>
        <v/>
      </c>
      <c r="V9">
        <f>HYPERLINK("https://klasma.github.io/Logging_0305/klagomål/A 7946-2021 FSC-klagomål.docx", "A 7946-2021")</f>
        <v/>
      </c>
      <c r="W9">
        <f>HYPERLINK("https://klasma.github.io/Logging_0305/klagomålsmail/A 7946-2021 FSC-klagomål mail.docx", "A 7946-2021")</f>
        <v/>
      </c>
      <c r="X9">
        <f>HYPERLINK("https://klasma.github.io/Logging_0305/tillsyn/A 7946-2021 tillsynsbegäran.docx", "A 7946-2021")</f>
        <v/>
      </c>
      <c r="Y9">
        <f>HYPERLINK("https://klasma.github.io/Logging_0305/tillsynsmail/A 7946-2021 tillsynsbegäran mail.docx", "A 7946-2021")</f>
        <v/>
      </c>
    </row>
    <row r="10" ht="15" customHeight="1">
      <c r="A10" t="inlineStr">
        <is>
          <t>A 47425-2022</t>
        </is>
      </c>
      <c r="B10" s="1" t="n">
        <v>44851</v>
      </c>
      <c r="C10" s="1" t="n">
        <v>45946</v>
      </c>
      <c r="D10" t="inlineStr">
        <is>
          <t>UPPSALA LÄN</t>
        </is>
      </c>
      <c r="E10" t="inlineStr">
        <is>
          <t>HÅBO</t>
        </is>
      </c>
      <c r="G10" t="n">
        <v>1.7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Strimspindling</t>
        </is>
      </c>
      <c r="S10">
        <f>HYPERLINK("https://klasma.github.io/Logging_0305/artfynd/A 47425-2022 artfynd.xlsx", "A 47425-2022")</f>
        <v/>
      </c>
      <c r="T10">
        <f>HYPERLINK("https://klasma.github.io/Logging_0305/kartor/A 47425-2022 karta.png", "A 47425-2022")</f>
        <v/>
      </c>
      <c r="V10">
        <f>HYPERLINK("https://klasma.github.io/Logging_0305/klagomål/A 47425-2022 FSC-klagomål.docx", "A 47425-2022")</f>
        <v/>
      </c>
      <c r="W10">
        <f>HYPERLINK("https://klasma.github.io/Logging_0305/klagomålsmail/A 47425-2022 FSC-klagomål mail.docx", "A 47425-2022")</f>
        <v/>
      </c>
      <c r="X10">
        <f>HYPERLINK("https://klasma.github.io/Logging_0305/tillsyn/A 47425-2022 tillsynsbegäran.docx", "A 47425-2022")</f>
        <v/>
      </c>
      <c r="Y10">
        <f>HYPERLINK("https://klasma.github.io/Logging_0305/tillsynsmail/A 47425-2022 tillsynsbegäran mail.docx", "A 47425-2022")</f>
        <v/>
      </c>
    </row>
    <row r="11" ht="15" customHeight="1">
      <c r="A11" t="inlineStr">
        <is>
          <t>A 2474-2021</t>
        </is>
      </c>
      <c r="B11" s="1" t="n">
        <v>44214</v>
      </c>
      <c r="C11" s="1" t="n">
        <v>45946</v>
      </c>
      <c r="D11" t="inlineStr">
        <is>
          <t>UPPSALA LÄN</t>
        </is>
      </c>
      <c r="E11" t="inlineStr">
        <is>
          <t>HÅBO</t>
        </is>
      </c>
      <c r="G11" t="n">
        <v>3.4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Fyrflikig jordstjärna</t>
        </is>
      </c>
      <c r="S11">
        <f>HYPERLINK("https://klasma.github.io/Logging_0305/artfynd/A 2474-2021 artfynd.xlsx", "A 2474-2021")</f>
        <v/>
      </c>
      <c r="T11">
        <f>HYPERLINK("https://klasma.github.io/Logging_0305/kartor/A 2474-2021 karta.png", "A 2474-2021")</f>
        <v/>
      </c>
      <c r="V11">
        <f>HYPERLINK("https://klasma.github.io/Logging_0305/klagomål/A 2474-2021 FSC-klagomål.docx", "A 2474-2021")</f>
        <v/>
      </c>
      <c r="W11">
        <f>HYPERLINK("https://klasma.github.io/Logging_0305/klagomålsmail/A 2474-2021 FSC-klagomål mail.docx", "A 2474-2021")</f>
        <v/>
      </c>
      <c r="X11">
        <f>HYPERLINK("https://klasma.github.io/Logging_0305/tillsyn/A 2474-2021 tillsynsbegäran.docx", "A 2474-2021")</f>
        <v/>
      </c>
      <c r="Y11">
        <f>HYPERLINK("https://klasma.github.io/Logging_0305/tillsynsmail/A 2474-2021 tillsynsbegäran mail.docx", "A 2474-2021")</f>
        <v/>
      </c>
    </row>
    <row r="12" ht="15" customHeight="1">
      <c r="A12" t="inlineStr">
        <is>
          <t>A 35046-2025</t>
        </is>
      </c>
      <c r="B12" s="1" t="n">
        <v>45852</v>
      </c>
      <c r="C12" s="1" t="n">
        <v>45946</v>
      </c>
      <c r="D12" t="inlineStr">
        <is>
          <t>UPPSALA LÄN</t>
        </is>
      </c>
      <c r="E12" t="inlineStr">
        <is>
          <t>HÅBO</t>
        </is>
      </c>
      <c r="G12" t="n">
        <v>5.4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HYPERLINK("https://klasma.github.io/Logging_0305/artfynd/A 35046-2025 artfynd.xlsx", "A 35046-2025")</f>
        <v/>
      </c>
      <c r="T12">
        <f>HYPERLINK("https://klasma.github.io/Logging_0305/kartor/A 35046-2025 karta.png", "A 35046-2025")</f>
        <v/>
      </c>
      <c r="V12">
        <f>HYPERLINK("https://klasma.github.io/Logging_0305/klagomål/A 35046-2025 FSC-klagomål.docx", "A 35046-2025")</f>
        <v/>
      </c>
      <c r="W12">
        <f>HYPERLINK("https://klasma.github.io/Logging_0305/klagomålsmail/A 35046-2025 FSC-klagomål mail.docx", "A 35046-2025")</f>
        <v/>
      </c>
      <c r="X12">
        <f>HYPERLINK("https://klasma.github.io/Logging_0305/tillsyn/A 35046-2025 tillsynsbegäran.docx", "A 35046-2025")</f>
        <v/>
      </c>
      <c r="Y12">
        <f>HYPERLINK("https://klasma.github.io/Logging_0305/tillsynsmail/A 35046-2025 tillsynsbegäran mail.docx", "A 35046-2025")</f>
        <v/>
      </c>
    </row>
    <row r="13" ht="15" customHeight="1">
      <c r="A13" t="inlineStr">
        <is>
          <t>A 2471-2021</t>
        </is>
      </c>
      <c r="B13" s="1" t="n">
        <v>44214</v>
      </c>
      <c r="C13" s="1" t="n">
        <v>45946</v>
      </c>
      <c r="D13" t="inlineStr">
        <is>
          <t>UPPSALA LÄN</t>
        </is>
      </c>
      <c r="E13" t="inlineStr">
        <is>
          <t>HÅBO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54890-2021</t>
        </is>
      </c>
      <c r="B14" s="1" t="n">
        <v>44473</v>
      </c>
      <c r="C14" s="1" t="n">
        <v>45946</v>
      </c>
      <c r="D14" t="inlineStr">
        <is>
          <t>UPPSALA LÄN</t>
        </is>
      </c>
      <c r="E14" t="inlineStr">
        <is>
          <t>HÅBO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12146-2023</t>
        </is>
      </c>
      <c r="B15" s="1" t="n">
        <v>44998.47842592592</v>
      </c>
      <c r="C15" s="1" t="n">
        <v>45946</v>
      </c>
      <c r="D15" t="inlineStr">
        <is>
          <t>UPPSALA LÄN</t>
        </is>
      </c>
      <c r="E15" t="inlineStr">
        <is>
          <t>HÅBO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32023-2023</t>
        </is>
      </c>
      <c r="B16" s="1" t="n">
        <v>45119.49833333334</v>
      </c>
      <c r="C16" s="1" t="n">
        <v>45946</v>
      </c>
      <c r="D16" t="inlineStr">
        <is>
          <t>UPPSALA LÄN</t>
        </is>
      </c>
      <c r="E16" t="inlineStr">
        <is>
          <t>HÅBO</t>
        </is>
      </c>
      <c r="G16" t="n">
        <v>3.1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4524-2024</t>
        </is>
      </c>
      <c r="B17" s="1" t="n">
        <v>45327</v>
      </c>
      <c r="C17" s="1" t="n">
        <v>45946</v>
      </c>
      <c r="D17" t="inlineStr">
        <is>
          <t>UPPSALA LÄN</t>
        </is>
      </c>
      <c r="E17" t="inlineStr">
        <is>
          <t>HÅBO</t>
        </is>
      </c>
      <c r="G17" t="n">
        <v>4.6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37410-2023</t>
        </is>
      </c>
      <c r="B18" s="1" t="n">
        <v>45155</v>
      </c>
      <c r="C18" s="1" t="n">
        <v>45946</v>
      </c>
      <c r="D18" t="inlineStr">
        <is>
          <t>UPPSALA LÄN</t>
        </is>
      </c>
      <c r="E18" t="inlineStr">
        <is>
          <t>HÅBO</t>
        </is>
      </c>
      <c r="G18" t="n">
        <v>20.9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37415-2023</t>
        </is>
      </c>
      <c r="B19" s="1" t="n">
        <v>45155</v>
      </c>
      <c r="C19" s="1" t="n">
        <v>45946</v>
      </c>
      <c r="D19" t="inlineStr">
        <is>
          <t>UPPSALA LÄN</t>
        </is>
      </c>
      <c r="E19" t="inlineStr">
        <is>
          <t>HÅBO</t>
        </is>
      </c>
      <c r="G19" t="n">
        <v>6.6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55962-2023</t>
        </is>
      </c>
      <c r="B20" s="1" t="n">
        <v>45240</v>
      </c>
      <c r="C20" s="1" t="n">
        <v>45946</v>
      </c>
      <c r="D20" t="inlineStr">
        <is>
          <t>UPPSALA LÄN</t>
        </is>
      </c>
      <c r="E20" t="inlineStr">
        <is>
          <t>HÅBO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12156-2023</t>
        </is>
      </c>
      <c r="B21" s="1" t="n">
        <v>44998.49157407408</v>
      </c>
      <c r="C21" s="1" t="n">
        <v>45946</v>
      </c>
      <c r="D21" t="inlineStr">
        <is>
          <t>UPPSALA LÄN</t>
        </is>
      </c>
      <c r="E21" t="inlineStr">
        <is>
          <t>HÅBO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11989-2025</t>
        </is>
      </c>
      <c r="B22" s="1" t="n">
        <v>45728.60074074074</v>
      </c>
      <c r="C22" s="1" t="n">
        <v>45946</v>
      </c>
      <c r="D22" t="inlineStr">
        <is>
          <t>UPPSALA LÄN</t>
        </is>
      </c>
      <c r="E22" t="inlineStr">
        <is>
          <t>HÅBO</t>
        </is>
      </c>
      <c r="G22" t="n">
        <v>9.6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22524-2025</t>
        </is>
      </c>
      <c r="B23" s="1" t="n">
        <v>45786.7316087963</v>
      </c>
      <c r="C23" s="1" t="n">
        <v>45946</v>
      </c>
      <c r="D23" t="inlineStr">
        <is>
          <t>UPPSALA LÄN</t>
        </is>
      </c>
      <c r="E23" t="inlineStr">
        <is>
          <t>HÅBO</t>
        </is>
      </c>
      <c r="F23" t="inlineStr">
        <is>
          <t>Kyrkan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65836-2021</t>
        </is>
      </c>
      <c r="B24" s="1" t="n">
        <v>44517</v>
      </c>
      <c r="C24" s="1" t="n">
        <v>45946</v>
      </c>
      <c r="D24" t="inlineStr">
        <is>
          <t>UPPSALA LÄN</t>
        </is>
      </c>
      <c r="E24" t="inlineStr">
        <is>
          <t>HÅBO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23370-2025</t>
        </is>
      </c>
      <c r="B25" s="1" t="n">
        <v>45791.70907407408</v>
      </c>
      <c r="C25" s="1" t="n">
        <v>45946</v>
      </c>
      <c r="D25" t="inlineStr">
        <is>
          <t>UPPSALA LÄN</t>
        </is>
      </c>
      <c r="E25" t="inlineStr">
        <is>
          <t>HÅBO</t>
        </is>
      </c>
      <c r="G25" t="n">
        <v>3.8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34202-2022</t>
        </is>
      </c>
      <c r="B26" s="1" t="n">
        <v>44791.64837962963</v>
      </c>
      <c r="C26" s="1" t="n">
        <v>45946</v>
      </c>
      <c r="D26" t="inlineStr">
        <is>
          <t>UPPSALA LÄN</t>
        </is>
      </c>
      <c r="E26" t="inlineStr">
        <is>
          <t>HÅBO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12154-2023</t>
        </is>
      </c>
      <c r="B27" s="1" t="n">
        <v>44998</v>
      </c>
      <c r="C27" s="1" t="n">
        <v>45946</v>
      </c>
      <c r="D27" t="inlineStr">
        <is>
          <t>UPPSALA LÄN</t>
        </is>
      </c>
      <c r="E27" t="inlineStr">
        <is>
          <t>HÅBO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35198-2025</t>
        </is>
      </c>
      <c r="B28" s="1" t="n">
        <v>45853</v>
      </c>
      <c r="C28" s="1" t="n">
        <v>45946</v>
      </c>
      <c r="D28" t="inlineStr">
        <is>
          <t>UPPSALA LÄN</t>
        </is>
      </c>
      <c r="E28" t="inlineStr">
        <is>
          <t>HÅBO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67005-2021</t>
        </is>
      </c>
      <c r="B29" s="1" t="n">
        <v>44522</v>
      </c>
      <c r="C29" s="1" t="n">
        <v>45946</v>
      </c>
      <c r="D29" t="inlineStr">
        <is>
          <t>UPPSALA LÄN</t>
        </is>
      </c>
      <c r="E29" t="inlineStr">
        <is>
          <t>HÅBO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35300-2025</t>
        </is>
      </c>
      <c r="B30" s="1" t="n">
        <v>45854.41511574074</v>
      </c>
      <c r="C30" s="1" t="n">
        <v>45946</v>
      </c>
      <c r="D30" t="inlineStr">
        <is>
          <t>UPPSALA LÄN</t>
        </is>
      </c>
      <c r="E30" t="inlineStr">
        <is>
          <t>HÅBO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35193-2025</t>
        </is>
      </c>
      <c r="B31" s="1" t="n">
        <v>45853</v>
      </c>
      <c r="C31" s="1" t="n">
        <v>45946</v>
      </c>
      <c r="D31" t="inlineStr">
        <is>
          <t>UPPSALA LÄN</t>
        </is>
      </c>
      <c r="E31" t="inlineStr">
        <is>
          <t>HÅBO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45406-2025</t>
        </is>
      </c>
      <c r="B32" s="1" t="n">
        <v>45922.42936342592</v>
      </c>
      <c r="C32" s="1" t="n">
        <v>45946</v>
      </c>
      <c r="D32" t="inlineStr">
        <is>
          <t>UPPSALA LÄN</t>
        </is>
      </c>
      <c r="E32" t="inlineStr">
        <is>
          <t>HÅBO</t>
        </is>
      </c>
      <c r="G32" t="n">
        <v>9.1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15732-2025</t>
        </is>
      </c>
      <c r="B33" s="1" t="n">
        <v>45747</v>
      </c>
      <c r="C33" s="1" t="n">
        <v>45946</v>
      </c>
      <c r="D33" t="inlineStr">
        <is>
          <t>UPPSALA LÄN</t>
        </is>
      </c>
      <c r="E33" t="inlineStr">
        <is>
          <t>HÅBO</t>
        </is>
      </c>
      <c r="F33" t="inlineStr">
        <is>
          <t>Kyrkan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>
      <c r="A34" t="inlineStr">
        <is>
          <t>A 23250-2022</t>
        </is>
      </c>
      <c r="B34" s="1" t="n">
        <v>44719</v>
      </c>
      <c r="C34" s="1" t="n">
        <v>45946</v>
      </c>
      <c r="D34" t="inlineStr">
        <is>
          <t>UPPSALA LÄN</t>
        </is>
      </c>
      <c r="E34" t="inlineStr">
        <is>
          <t>HÅBO</t>
        </is>
      </c>
      <c r="F34" t="inlineStr">
        <is>
          <t>Naturvårdsverket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2025-10-16T11:27:26Z</dcterms:created>
  <dcterms:modified xmlns:dcterms="http://purl.org/dc/terms/" xmlns:xsi="http://www.w3.org/2001/XMLSchema-instance" xsi:type="dcterms:W3CDTF">2025-10-16T11:27:26Z</dcterms:modified>
</cp:coreProperties>
</file>