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34263-2025</t>
        </is>
      </c>
      <c r="B2" s="1" t="n">
        <v>45845</v>
      </c>
      <c r="C2" s="1" t="n">
        <v>45949</v>
      </c>
      <c r="D2" t="inlineStr">
        <is>
          <t>ÖSTERGÖTLANDS LÄN</t>
        </is>
      </c>
      <c r="E2" t="inlineStr">
        <is>
          <t>ÖDESHÖG</t>
        </is>
      </c>
      <c r="G2" t="n">
        <v>33.6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Grå kantarell
Majviva
Solvända
Korallrot
Underviol</t>
        </is>
      </c>
      <c r="S2">
        <f>HYPERLINK("https://klasma.github.io/Logging_0509/artfynd/A 34263-2025 artfynd.xlsx", "A 34263-2025")</f>
        <v/>
      </c>
      <c r="T2">
        <f>HYPERLINK("https://klasma.github.io/Logging_0509/kartor/A 34263-2025 karta.png", "A 34263-2025")</f>
        <v/>
      </c>
      <c r="V2">
        <f>HYPERLINK("https://klasma.github.io/Logging_0509/klagomål/A 34263-2025 FSC-klagomål.docx", "A 34263-2025")</f>
        <v/>
      </c>
      <c r="W2">
        <f>HYPERLINK("https://klasma.github.io/Logging_0509/klagomålsmail/A 34263-2025 FSC-klagomål mail.docx", "A 34263-2025")</f>
        <v/>
      </c>
      <c r="X2">
        <f>HYPERLINK("https://klasma.github.io/Logging_0509/tillsyn/A 34263-2025 tillsynsbegäran.docx", "A 34263-2025")</f>
        <v/>
      </c>
      <c r="Y2">
        <f>HYPERLINK("https://klasma.github.io/Logging_0509/tillsynsmail/A 34263-2025 tillsynsbegäran mail.docx", "A 34263-2025")</f>
        <v/>
      </c>
    </row>
    <row r="3" ht="15" customHeight="1">
      <c r="A3" t="inlineStr">
        <is>
          <t>A 21960-2024</t>
        </is>
      </c>
      <c r="B3" s="1" t="n">
        <v>45443</v>
      </c>
      <c r="C3" s="1" t="n">
        <v>45949</v>
      </c>
      <c r="D3" t="inlineStr">
        <is>
          <t>ÖSTERGÖTLANDS LÄN</t>
        </is>
      </c>
      <c r="E3" t="inlineStr">
        <is>
          <t>ÖDESHÖG</t>
        </is>
      </c>
      <c r="G3" t="n">
        <v>7.5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Reliktbock
Spillkråka
Revlummer</t>
        </is>
      </c>
      <c r="S3">
        <f>HYPERLINK("https://klasma.github.io/Logging_0509/artfynd/A 21960-2024 artfynd.xlsx", "A 21960-2024")</f>
        <v/>
      </c>
      <c r="T3">
        <f>HYPERLINK("https://klasma.github.io/Logging_0509/kartor/A 21960-2024 karta.png", "A 21960-2024")</f>
        <v/>
      </c>
      <c r="U3">
        <f>HYPERLINK("https://klasma.github.io/Logging_0509/knärot/A 21960-2024 karta knärot.png", "A 21960-2024")</f>
        <v/>
      </c>
      <c r="V3">
        <f>HYPERLINK("https://klasma.github.io/Logging_0509/klagomål/A 21960-2024 FSC-klagomål.docx", "A 21960-2024")</f>
        <v/>
      </c>
      <c r="W3">
        <f>HYPERLINK("https://klasma.github.io/Logging_0509/klagomålsmail/A 21960-2024 FSC-klagomål mail.docx", "A 21960-2024")</f>
        <v/>
      </c>
      <c r="X3">
        <f>HYPERLINK("https://klasma.github.io/Logging_0509/tillsyn/A 21960-2024 tillsynsbegäran.docx", "A 21960-2024")</f>
        <v/>
      </c>
      <c r="Y3">
        <f>HYPERLINK("https://klasma.github.io/Logging_0509/tillsynsmail/A 21960-2024 tillsynsbegäran mail.docx", "A 21960-2024")</f>
        <v/>
      </c>
      <c r="Z3">
        <f>HYPERLINK("https://klasma.github.io/Logging_0509/fåglar/A 21960-2024 prioriterade fågelarter.docx", "A 21960-2024")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45949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HYPERLINK("https://klasma.github.io/Logging_0509/artfynd/A 40493-2021 artfynd.xlsx", "A 40493-2021")</f>
        <v/>
      </c>
      <c r="T4">
        <f>HYPERLINK("https://klasma.github.io/Logging_0509/kartor/A 40493-2021 karta.png", "A 40493-2021")</f>
        <v/>
      </c>
      <c r="U4">
        <f>HYPERLINK("https://klasma.github.io/Logging_0509/knärot/A 40493-2021 karta knärot.png", "A 40493-2021")</f>
        <v/>
      </c>
      <c r="V4">
        <f>HYPERLINK("https://klasma.github.io/Logging_0509/klagomål/A 40493-2021 FSC-klagomål.docx", "A 40493-2021")</f>
        <v/>
      </c>
      <c r="W4">
        <f>HYPERLINK("https://klasma.github.io/Logging_0509/klagomålsmail/A 40493-2021 FSC-klagomål mail.docx", "A 40493-2021")</f>
        <v/>
      </c>
      <c r="X4">
        <f>HYPERLINK("https://klasma.github.io/Logging_0509/tillsyn/A 40493-2021 tillsynsbegäran.docx", "A 40493-2021")</f>
        <v/>
      </c>
      <c r="Y4">
        <f>HYPERLINK("https://klasma.github.io/Logging_0509/tillsynsmail/A 40493-2021 tillsynsbegäran mail.docx", "A 40493-2021")</f>
        <v/>
      </c>
    </row>
    <row r="5" ht="15" customHeight="1">
      <c r="A5" t="inlineStr">
        <is>
          <t>A 20262-2022</t>
        </is>
      </c>
      <c r="B5" s="1" t="n">
        <v>44698</v>
      </c>
      <c r="C5" s="1" t="n">
        <v>45949</v>
      </c>
      <c r="D5" t="inlineStr">
        <is>
          <t>ÖSTERGÖTLANDS LÄN</t>
        </is>
      </c>
      <c r="E5" t="inlineStr">
        <is>
          <t>ÖDESHÖG</t>
        </is>
      </c>
      <c r="F5" t="inlineStr">
        <is>
          <t>Allmännings- och besparingsskogar</t>
        </is>
      </c>
      <c r="G5" t="n">
        <v>10.3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Blåmossa</t>
        </is>
      </c>
      <c r="S5">
        <f>HYPERLINK("https://klasma.github.io/Logging_0509/artfynd/A 20262-2022 artfynd.xlsx", "A 20262-2022")</f>
        <v/>
      </c>
      <c r="T5">
        <f>HYPERLINK("https://klasma.github.io/Logging_0509/kartor/A 20262-2022 karta.png", "A 20262-2022")</f>
        <v/>
      </c>
      <c r="U5">
        <f>HYPERLINK("https://klasma.github.io/Logging_0509/knärot/A 20262-2022 karta knärot.png", "A 20262-2022")</f>
        <v/>
      </c>
      <c r="V5">
        <f>HYPERLINK("https://klasma.github.io/Logging_0509/klagomål/A 20262-2022 FSC-klagomål.docx", "A 20262-2022")</f>
        <v/>
      </c>
      <c r="W5">
        <f>HYPERLINK("https://klasma.github.io/Logging_0509/klagomålsmail/A 20262-2022 FSC-klagomål mail.docx", "A 20262-2022")</f>
        <v/>
      </c>
      <c r="X5">
        <f>HYPERLINK("https://klasma.github.io/Logging_0509/tillsyn/A 20262-2022 tillsynsbegäran.docx", "A 20262-2022")</f>
        <v/>
      </c>
      <c r="Y5">
        <f>HYPERLINK("https://klasma.github.io/Logging_0509/tillsynsmail/A 20262-2022 tillsynsbegäran mail.docx", "A 20262-2022")</f>
        <v/>
      </c>
    </row>
    <row r="6" ht="15" customHeight="1">
      <c r="A6" t="inlineStr">
        <is>
          <t>A 16015-2021</t>
        </is>
      </c>
      <c r="B6" s="1" t="n">
        <v>44287.57435185185</v>
      </c>
      <c r="C6" s="1" t="n">
        <v>45949</v>
      </c>
      <c r="D6" t="inlineStr">
        <is>
          <t>ÖSTERGÖTLANDS LÄN</t>
        </is>
      </c>
      <c r="E6" t="inlineStr">
        <is>
          <t>ÖDESHÖG</t>
        </is>
      </c>
      <c r="G6" t="n">
        <v>1.9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Bredgentiana</t>
        </is>
      </c>
      <c r="S6">
        <f>HYPERLINK("https://klasma.github.io/Logging_0509/artfynd/A 16015-2021 artfynd.xlsx", "A 16015-2021")</f>
        <v/>
      </c>
      <c r="T6">
        <f>HYPERLINK("https://klasma.github.io/Logging_0509/kartor/A 16015-2021 karta.png", "A 16015-2021")</f>
        <v/>
      </c>
      <c r="V6">
        <f>HYPERLINK("https://klasma.github.io/Logging_0509/klagomål/A 16015-2021 FSC-klagomål.docx", "A 16015-2021")</f>
        <v/>
      </c>
      <c r="W6">
        <f>HYPERLINK("https://klasma.github.io/Logging_0509/klagomålsmail/A 16015-2021 FSC-klagomål mail.docx", "A 16015-2021")</f>
        <v/>
      </c>
      <c r="X6">
        <f>HYPERLINK("https://klasma.github.io/Logging_0509/tillsyn/A 16015-2021 tillsynsbegäran.docx", "A 16015-2021")</f>
        <v/>
      </c>
      <c r="Y6">
        <f>HYPERLINK("https://klasma.github.io/Logging_0509/tillsynsmail/A 16015-2021 tillsynsbegäran mail.docx", "A 16015-2021")</f>
        <v/>
      </c>
    </row>
    <row r="7" ht="15" customHeight="1">
      <c r="A7" t="inlineStr">
        <is>
          <t>A 18990-2021</t>
        </is>
      </c>
      <c r="B7" s="1" t="n">
        <v>44308.47594907408</v>
      </c>
      <c r="C7" s="1" t="n">
        <v>45949</v>
      </c>
      <c r="D7" t="inlineStr">
        <is>
          <t>ÖSTERGÖTLANDS LÄN</t>
        </is>
      </c>
      <c r="E7" t="inlineStr">
        <is>
          <t>ÖDESHÖG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Murgröna</t>
        </is>
      </c>
      <c r="S7">
        <f>HYPERLINK("https://klasma.github.io/Logging_0509/artfynd/A 18990-2021 artfynd.xlsx", "A 18990-2021")</f>
        <v/>
      </c>
      <c r="T7">
        <f>HYPERLINK("https://klasma.github.io/Logging_0509/kartor/A 18990-2021 karta.png", "A 18990-2021")</f>
        <v/>
      </c>
      <c r="V7">
        <f>HYPERLINK("https://klasma.github.io/Logging_0509/klagomål/A 18990-2021 FSC-klagomål.docx", "A 18990-2021")</f>
        <v/>
      </c>
      <c r="W7">
        <f>HYPERLINK("https://klasma.github.io/Logging_0509/klagomålsmail/A 18990-2021 FSC-klagomål mail.docx", "A 18990-2021")</f>
        <v/>
      </c>
      <c r="X7">
        <f>HYPERLINK("https://klasma.github.io/Logging_0509/tillsyn/A 18990-2021 tillsynsbegäran.docx", "A 18990-2021")</f>
        <v/>
      </c>
      <c r="Y7">
        <f>HYPERLINK("https://klasma.github.io/Logging_0509/tillsynsmail/A 18990-2021 tillsynsbegäran mail.docx", "A 18990-2021")</f>
        <v/>
      </c>
    </row>
    <row r="8" ht="15" customHeight="1">
      <c r="A8" t="inlineStr">
        <is>
          <t>A 15785-2025</t>
        </is>
      </c>
      <c r="B8" s="1" t="n">
        <v>45748.62222222222</v>
      </c>
      <c r="C8" s="1" t="n">
        <v>45949</v>
      </c>
      <c r="D8" t="inlineStr">
        <is>
          <t>ÖSTERGÖTLANDS LÄN</t>
        </is>
      </c>
      <c r="E8" t="inlineStr">
        <is>
          <t>ÖDESHÖG</t>
        </is>
      </c>
      <c r="G8" t="n">
        <v>1.2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Klasefibbla</t>
        </is>
      </c>
      <c r="S8">
        <f>HYPERLINK("https://klasma.github.io/Logging_0509/artfynd/A 15785-2025 artfynd.xlsx", "A 15785-2025")</f>
        <v/>
      </c>
      <c r="T8">
        <f>HYPERLINK("https://klasma.github.io/Logging_0509/kartor/A 15785-2025 karta.png", "A 15785-2025")</f>
        <v/>
      </c>
      <c r="V8">
        <f>HYPERLINK("https://klasma.github.io/Logging_0509/klagomål/A 15785-2025 FSC-klagomål.docx", "A 15785-2025")</f>
        <v/>
      </c>
      <c r="W8">
        <f>HYPERLINK("https://klasma.github.io/Logging_0509/klagomålsmail/A 15785-2025 FSC-klagomål mail.docx", "A 15785-2025")</f>
        <v/>
      </c>
      <c r="X8">
        <f>HYPERLINK("https://klasma.github.io/Logging_0509/tillsyn/A 15785-2025 tillsynsbegäran.docx", "A 15785-2025")</f>
        <v/>
      </c>
      <c r="Y8">
        <f>HYPERLINK("https://klasma.github.io/Logging_0509/tillsynsmail/A 15785-2025 tillsynsbegäran mail.docx", "A 15785-2025")</f>
        <v/>
      </c>
    </row>
    <row r="9" ht="15" customHeight="1">
      <c r="A9" t="inlineStr">
        <is>
          <t>A 56637-2023</t>
        </is>
      </c>
      <c r="B9" s="1" t="n">
        <v>45243</v>
      </c>
      <c r="C9" s="1" t="n">
        <v>45949</v>
      </c>
      <c r="D9" t="inlineStr">
        <is>
          <t>ÖSTERGÖTLANDS LÄN</t>
        </is>
      </c>
      <c r="E9" t="inlineStr">
        <is>
          <t>ÖDESHÖG</t>
        </is>
      </c>
      <c r="G9" t="n">
        <v>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HYPERLINK("https://klasma.github.io/Logging_0509/artfynd/A 56637-2023 artfynd.xlsx", "A 56637-2023")</f>
        <v/>
      </c>
      <c r="T9">
        <f>HYPERLINK("https://klasma.github.io/Logging_0509/kartor/A 56637-2023 karta.png", "A 56637-2023")</f>
        <v/>
      </c>
      <c r="V9">
        <f>HYPERLINK("https://klasma.github.io/Logging_0509/klagomål/A 56637-2023 FSC-klagomål.docx", "A 56637-2023")</f>
        <v/>
      </c>
      <c r="W9">
        <f>HYPERLINK("https://klasma.github.io/Logging_0509/klagomålsmail/A 56637-2023 FSC-klagomål mail.docx", "A 56637-2023")</f>
        <v/>
      </c>
      <c r="X9">
        <f>HYPERLINK("https://klasma.github.io/Logging_0509/tillsyn/A 56637-2023 tillsynsbegäran.docx", "A 56637-2023")</f>
        <v/>
      </c>
      <c r="Y9">
        <f>HYPERLINK("https://klasma.github.io/Logging_0509/tillsynsmail/A 56637-2023 tillsynsbegäran mail.docx", "A 56637-2023")</f>
        <v/>
      </c>
    </row>
    <row r="10" ht="15" customHeight="1">
      <c r="A10" t="inlineStr">
        <is>
          <t>A 15823-2022</t>
        </is>
      </c>
      <c r="B10" s="1" t="n">
        <v>44664</v>
      </c>
      <c r="C10" s="1" t="n">
        <v>45949</v>
      </c>
      <c r="D10" t="inlineStr">
        <is>
          <t>ÖSTERGÖTLANDS LÄN</t>
        </is>
      </c>
      <c r="E10" t="inlineStr">
        <is>
          <t>ÖDESHÖG</t>
        </is>
      </c>
      <c r="F10" t="inlineStr">
        <is>
          <t>Sveaskog</t>
        </is>
      </c>
      <c r="G10" t="n">
        <v>6.5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HYPERLINK("https://klasma.github.io/Logging_0509/artfynd/A 15823-2022 artfynd.xlsx", "A 15823-2022")</f>
        <v/>
      </c>
      <c r="T10">
        <f>HYPERLINK("https://klasma.github.io/Logging_0509/kartor/A 15823-2022 karta.png", "A 15823-2022")</f>
        <v/>
      </c>
      <c r="V10">
        <f>HYPERLINK("https://klasma.github.io/Logging_0509/klagomål/A 15823-2022 FSC-klagomål.docx", "A 15823-2022")</f>
        <v/>
      </c>
      <c r="W10">
        <f>HYPERLINK("https://klasma.github.io/Logging_0509/klagomålsmail/A 15823-2022 FSC-klagomål mail.docx", "A 15823-2022")</f>
        <v/>
      </c>
      <c r="X10">
        <f>HYPERLINK("https://klasma.github.io/Logging_0509/tillsyn/A 15823-2022 tillsynsbegäran.docx", "A 15823-2022")</f>
        <v/>
      </c>
      <c r="Y10">
        <f>HYPERLINK("https://klasma.github.io/Logging_0509/tillsynsmail/A 15823-2022 tillsynsbegäran mail.docx", "A 15823-2022")</f>
        <v/>
      </c>
    </row>
    <row r="11" ht="15" customHeight="1">
      <c r="A11" t="inlineStr">
        <is>
          <t>A 15437-2025</t>
        </is>
      </c>
      <c r="B11" s="1" t="n">
        <v>45747.47635416667</v>
      </c>
      <c r="C11" s="1" t="n">
        <v>45949</v>
      </c>
      <c r="D11" t="inlineStr">
        <is>
          <t>ÖSTERGÖTLANDS LÄN</t>
        </is>
      </c>
      <c r="E11" t="inlineStr">
        <is>
          <t>ÖDESHÖG</t>
        </is>
      </c>
      <c r="F11" t="inlineStr">
        <is>
          <t>Allmännings- och besparingsskogar</t>
        </is>
      </c>
      <c r="G11" t="n">
        <v>11.9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HYPERLINK("https://klasma.github.io/Logging_0509/artfynd/A 15437-2025 artfynd.xlsx", "A 15437-2025")</f>
        <v/>
      </c>
      <c r="T11">
        <f>HYPERLINK("https://klasma.github.io/Logging_0509/kartor/A 15437-2025 karta.png", "A 15437-2025")</f>
        <v/>
      </c>
      <c r="U11">
        <f>HYPERLINK("https://klasma.github.io/Logging_0509/knärot/A 15437-2025 karta knärot.png", "A 15437-2025")</f>
        <v/>
      </c>
      <c r="V11">
        <f>HYPERLINK("https://klasma.github.io/Logging_0509/klagomål/A 15437-2025 FSC-klagomål.docx", "A 15437-2025")</f>
        <v/>
      </c>
      <c r="W11">
        <f>HYPERLINK("https://klasma.github.io/Logging_0509/klagomålsmail/A 15437-2025 FSC-klagomål mail.docx", "A 15437-2025")</f>
        <v/>
      </c>
      <c r="X11">
        <f>HYPERLINK("https://klasma.github.io/Logging_0509/tillsyn/A 15437-2025 tillsynsbegäran.docx", "A 15437-2025")</f>
        <v/>
      </c>
      <c r="Y11">
        <f>HYPERLINK("https://klasma.github.io/Logging_0509/tillsynsmail/A 15437-2025 tillsynsbegäran mail.docx", "A 15437-2025")</f>
        <v/>
      </c>
    </row>
    <row r="12" ht="15" customHeight="1">
      <c r="A12" t="inlineStr">
        <is>
          <t>A 54419-2024</t>
        </is>
      </c>
      <c r="B12" s="1" t="n">
        <v>45617.48454861111</v>
      </c>
      <c r="C12" s="1" t="n">
        <v>45949</v>
      </c>
      <c r="D12" t="inlineStr">
        <is>
          <t>ÖSTERGÖTLANDS LÄN</t>
        </is>
      </c>
      <c r="E12" t="inlineStr">
        <is>
          <t>ÖDESHÖG</t>
        </is>
      </c>
      <c r="F12" t="inlineStr">
        <is>
          <t>Allmännings- och besparingsskogar</t>
        </is>
      </c>
      <c r="G12" t="n">
        <v>22.7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 taggsvamp</t>
        </is>
      </c>
      <c r="S12">
        <f>HYPERLINK("https://klasma.github.io/Logging_0509/artfynd/A 54419-2024 artfynd.xlsx", "A 54419-2024")</f>
        <v/>
      </c>
      <c r="T12">
        <f>HYPERLINK("https://klasma.github.io/Logging_0509/kartor/A 54419-2024 karta.png", "A 54419-2024")</f>
        <v/>
      </c>
      <c r="V12">
        <f>HYPERLINK("https://klasma.github.io/Logging_0509/klagomål/A 54419-2024 FSC-klagomål.docx", "A 54419-2024")</f>
        <v/>
      </c>
      <c r="W12">
        <f>HYPERLINK("https://klasma.github.io/Logging_0509/klagomålsmail/A 54419-2024 FSC-klagomål mail.docx", "A 54419-2024")</f>
        <v/>
      </c>
      <c r="X12">
        <f>HYPERLINK("https://klasma.github.io/Logging_0509/tillsyn/A 54419-2024 tillsynsbegäran.docx", "A 54419-2024")</f>
        <v/>
      </c>
      <c r="Y12">
        <f>HYPERLINK("https://klasma.github.io/Logging_0509/tillsynsmail/A 54419-2024 tillsynsbegäran mail.docx", "A 54419-2024")</f>
        <v/>
      </c>
    </row>
    <row r="13" ht="15" customHeight="1">
      <c r="A13" t="inlineStr">
        <is>
          <t>A 4497-2025</t>
        </is>
      </c>
      <c r="B13" s="1" t="n">
        <v>45686.67418981482</v>
      </c>
      <c r="C13" s="1" t="n">
        <v>45949</v>
      </c>
      <c r="D13" t="inlineStr">
        <is>
          <t>ÖSTERGÖTLANDS LÄN</t>
        </is>
      </c>
      <c r="E13" t="inlineStr">
        <is>
          <t>ÖDESHÖG</t>
        </is>
      </c>
      <c r="F13" t="inlineStr">
        <is>
          <t>Kyrkan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HYPERLINK("https://klasma.github.io/Logging_0509/artfynd/A 4497-2025 artfynd.xlsx", "A 4497-2025")</f>
        <v/>
      </c>
      <c r="T13">
        <f>HYPERLINK("https://klasma.github.io/Logging_0509/kartor/A 4497-2025 karta.png", "A 4497-2025")</f>
        <v/>
      </c>
      <c r="V13">
        <f>HYPERLINK("https://klasma.github.io/Logging_0509/klagomål/A 4497-2025 FSC-klagomål.docx", "A 4497-2025")</f>
        <v/>
      </c>
      <c r="W13">
        <f>HYPERLINK("https://klasma.github.io/Logging_0509/klagomålsmail/A 4497-2025 FSC-klagomål mail.docx", "A 4497-2025")</f>
        <v/>
      </c>
      <c r="X13">
        <f>HYPERLINK("https://klasma.github.io/Logging_0509/tillsyn/A 4497-2025 tillsynsbegäran.docx", "A 4497-2025")</f>
        <v/>
      </c>
      <c r="Y13">
        <f>HYPERLINK("https://klasma.github.io/Logging_0509/tillsynsmail/A 4497-2025 tillsynsbegäran mail.docx", "A 4497-2025")</f>
        <v/>
      </c>
    </row>
    <row r="14" ht="15" customHeight="1">
      <c r="A14" t="inlineStr">
        <is>
          <t>A 4399-2025</t>
        </is>
      </c>
      <c r="B14" s="1" t="n">
        <v>45686</v>
      </c>
      <c r="C14" s="1" t="n">
        <v>45949</v>
      </c>
      <c r="D14" t="inlineStr">
        <is>
          <t>ÖSTERGÖTLANDS LÄN</t>
        </is>
      </c>
      <c r="E14" t="inlineStr">
        <is>
          <t>ÖDESHÖG</t>
        </is>
      </c>
      <c r="G14" t="n">
        <v>6.6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Scharlakansvaxing</t>
        </is>
      </c>
      <c r="S14">
        <f>HYPERLINK("https://klasma.github.io/Logging_0509/artfynd/A 4399-2025 artfynd.xlsx", "A 4399-2025")</f>
        <v/>
      </c>
      <c r="T14">
        <f>HYPERLINK("https://klasma.github.io/Logging_0509/kartor/A 4399-2025 karta.png", "A 4399-2025")</f>
        <v/>
      </c>
      <c r="V14">
        <f>HYPERLINK("https://klasma.github.io/Logging_0509/klagomål/A 4399-2025 FSC-klagomål.docx", "A 4399-2025")</f>
        <v/>
      </c>
      <c r="W14">
        <f>HYPERLINK("https://klasma.github.io/Logging_0509/klagomålsmail/A 4399-2025 FSC-klagomål mail.docx", "A 4399-2025")</f>
        <v/>
      </c>
      <c r="X14">
        <f>HYPERLINK("https://klasma.github.io/Logging_0509/tillsyn/A 4399-2025 tillsynsbegäran.docx", "A 4399-2025")</f>
        <v/>
      </c>
      <c r="Y14">
        <f>HYPERLINK("https://klasma.github.io/Logging_0509/tillsynsmail/A 4399-2025 tillsynsbegäran mail.docx", "A 4399-2025")</f>
        <v/>
      </c>
    </row>
    <row r="15" ht="15" customHeight="1">
      <c r="A15" t="inlineStr">
        <is>
          <t>A 40813-2021</t>
        </is>
      </c>
      <c r="B15" s="1" t="n">
        <v>44421.37502314815</v>
      </c>
      <c r="C15" s="1" t="n">
        <v>45949</v>
      </c>
      <c r="D15" t="inlineStr">
        <is>
          <t>ÖSTERGÖTLANDS LÄN</t>
        </is>
      </c>
      <c r="E15" t="inlineStr">
        <is>
          <t>ÖDESHÖG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39640-2021</t>
        </is>
      </c>
      <c r="B16" s="1" t="n">
        <v>44417</v>
      </c>
      <c r="C16" s="1" t="n">
        <v>45949</v>
      </c>
      <c r="D16" t="inlineStr">
        <is>
          <t>ÖSTERGÖTLANDS LÄN</t>
        </is>
      </c>
      <c r="E16" t="inlineStr">
        <is>
          <t>ÖDESHÖG</t>
        </is>
      </c>
      <c r="F16" t="inlineStr">
        <is>
          <t>Allmännings- och besparingsskogar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67956-2020</t>
        </is>
      </c>
      <c r="B17" s="1" t="n">
        <v>44182</v>
      </c>
      <c r="C17" s="1" t="n">
        <v>45949</v>
      </c>
      <c r="D17" t="inlineStr">
        <is>
          <t>ÖSTERGÖTLANDS LÄN</t>
        </is>
      </c>
      <c r="E17" t="inlineStr">
        <is>
          <t>ÖDESHÖG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63666-2021</t>
        </is>
      </c>
      <c r="B18" s="1" t="n">
        <v>44509.36778935185</v>
      </c>
      <c r="C18" s="1" t="n">
        <v>45949</v>
      </c>
      <c r="D18" t="inlineStr">
        <is>
          <t>ÖSTERGÖTLANDS LÄN</t>
        </is>
      </c>
      <c r="E18" t="inlineStr">
        <is>
          <t>ÖDESHÖG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71029-2021</t>
        </is>
      </c>
      <c r="B19" s="1" t="n">
        <v>44538.65775462963</v>
      </c>
      <c r="C19" s="1" t="n">
        <v>45949</v>
      </c>
      <c r="D19" t="inlineStr">
        <is>
          <t>ÖSTERGÖTLANDS LÄN</t>
        </is>
      </c>
      <c r="E19" t="inlineStr">
        <is>
          <t>ÖDESHÖG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8913-2022</t>
        </is>
      </c>
      <c r="B20" s="1" t="n">
        <v>44614.65186342593</v>
      </c>
      <c r="C20" s="1" t="n">
        <v>45949</v>
      </c>
      <c r="D20" t="inlineStr">
        <is>
          <t>ÖSTERGÖTLANDS LÄN</t>
        </is>
      </c>
      <c r="E20" t="inlineStr">
        <is>
          <t>ÖDESHÖG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54772-2020</t>
        </is>
      </c>
      <c r="B21" s="1" t="n">
        <v>44127</v>
      </c>
      <c r="C21" s="1" t="n">
        <v>45949</v>
      </c>
      <c r="D21" t="inlineStr">
        <is>
          <t>ÖSTERGÖTLANDS LÄN</t>
        </is>
      </c>
      <c r="E21" t="inlineStr">
        <is>
          <t>ÖDESHÖG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62207-2020</t>
        </is>
      </c>
      <c r="B22" s="1" t="n">
        <v>44159.75699074074</v>
      </c>
      <c r="C22" s="1" t="n">
        <v>45949</v>
      </c>
      <c r="D22" t="inlineStr">
        <is>
          <t>ÖSTERGÖTLANDS LÄN</t>
        </is>
      </c>
      <c r="E22" t="inlineStr">
        <is>
          <t>ÖDESHÖG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3122-2022</t>
        </is>
      </c>
      <c r="B23" s="1" t="n">
        <v>44582</v>
      </c>
      <c r="C23" s="1" t="n">
        <v>45949</v>
      </c>
      <c r="D23" t="inlineStr">
        <is>
          <t>ÖSTERGÖTLANDS LÄN</t>
        </is>
      </c>
      <c r="E23" t="inlineStr">
        <is>
          <t>ÖDESHÖG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36124-2022</t>
        </is>
      </c>
      <c r="B24" s="1" t="n">
        <v>44803.32474537037</v>
      </c>
      <c r="C24" s="1" t="n">
        <v>45949</v>
      </c>
      <c r="D24" t="inlineStr">
        <is>
          <t>ÖSTERGÖTLANDS LÄN</t>
        </is>
      </c>
      <c r="E24" t="inlineStr">
        <is>
          <t>ÖDESHÖG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67754-2020</t>
        </is>
      </c>
      <c r="B25" s="1" t="n">
        <v>44182</v>
      </c>
      <c r="C25" s="1" t="n">
        <v>45949</v>
      </c>
      <c r="D25" t="inlineStr">
        <is>
          <t>ÖSTERGÖTLANDS LÄN</t>
        </is>
      </c>
      <c r="E25" t="inlineStr">
        <is>
          <t>ÖDESHÖG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64251-2021</t>
        </is>
      </c>
      <c r="B26" s="1" t="n">
        <v>44510.67131944445</v>
      </c>
      <c r="C26" s="1" t="n">
        <v>45949</v>
      </c>
      <c r="D26" t="inlineStr">
        <is>
          <t>ÖSTERGÖTLANDS LÄN</t>
        </is>
      </c>
      <c r="E26" t="inlineStr">
        <is>
          <t>ÖDESHÖG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52476-2021</t>
        </is>
      </c>
      <c r="B27" s="1" t="n">
        <v>44466</v>
      </c>
      <c r="C27" s="1" t="n">
        <v>45949</v>
      </c>
      <c r="D27" t="inlineStr">
        <is>
          <t>ÖSTERGÖTLANDS LÄN</t>
        </is>
      </c>
      <c r="E27" t="inlineStr">
        <is>
          <t>ÖDESHÖG</t>
        </is>
      </c>
      <c r="F27" t="inlineStr">
        <is>
          <t>Kyrkan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71034-2021</t>
        </is>
      </c>
      <c r="B28" s="1" t="n">
        <v>44538</v>
      </c>
      <c r="C28" s="1" t="n">
        <v>45949</v>
      </c>
      <c r="D28" t="inlineStr">
        <is>
          <t>ÖSTERGÖTLANDS LÄN</t>
        </is>
      </c>
      <c r="E28" t="inlineStr">
        <is>
          <t>ÖDESHÖG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1702-2021</t>
        </is>
      </c>
      <c r="B29" s="1" t="n">
        <v>44209</v>
      </c>
      <c r="C29" s="1" t="n">
        <v>45949</v>
      </c>
      <c r="D29" t="inlineStr">
        <is>
          <t>ÖSTERGÖTLANDS LÄN</t>
        </is>
      </c>
      <c r="E29" t="inlineStr">
        <is>
          <t>ÖDESHÖG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64622-2021</t>
        </is>
      </c>
      <c r="B30" s="1" t="n">
        <v>44511</v>
      </c>
      <c r="C30" s="1" t="n">
        <v>45949</v>
      </c>
      <c r="D30" t="inlineStr">
        <is>
          <t>ÖSTERGÖTLANDS LÄN</t>
        </is>
      </c>
      <c r="E30" t="inlineStr">
        <is>
          <t>ÖDESHÖG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40811-2021</t>
        </is>
      </c>
      <c r="B31" s="1" t="n">
        <v>44421.37181712963</v>
      </c>
      <c r="C31" s="1" t="n">
        <v>45949</v>
      </c>
      <c r="D31" t="inlineStr">
        <is>
          <t>ÖSTERGÖTLANDS LÄN</t>
        </is>
      </c>
      <c r="E31" t="inlineStr">
        <is>
          <t>ÖDESHÖG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9709-2021</t>
        </is>
      </c>
      <c r="B32" s="1" t="n">
        <v>44252</v>
      </c>
      <c r="C32" s="1" t="n">
        <v>45949</v>
      </c>
      <c r="D32" t="inlineStr">
        <is>
          <t>ÖSTERGÖTLANDS LÄN</t>
        </is>
      </c>
      <c r="E32" t="inlineStr">
        <is>
          <t>ÖDESHÖG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62919-2021</t>
        </is>
      </c>
      <c r="B33" s="1" t="n">
        <v>44504</v>
      </c>
      <c r="C33" s="1" t="n">
        <v>45949</v>
      </c>
      <c r="D33" t="inlineStr">
        <is>
          <t>ÖSTERGÖTLANDS LÄN</t>
        </is>
      </c>
      <c r="E33" t="inlineStr">
        <is>
          <t>ÖDESHÖG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51771-2021</t>
        </is>
      </c>
      <c r="B34" s="1" t="n">
        <v>44462.60795138889</v>
      </c>
      <c r="C34" s="1" t="n">
        <v>45949</v>
      </c>
      <c r="D34" t="inlineStr">
        <is>
          <t>ÖSTERGÖTLANDS LÄN</t>
        </is>
      </c>
      <c r="E34" t="inlineStr">
        <is>
          <t>ÖDESHÖG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65821-2021</t>
        </is>
      </c>
      <c r="B35" s="1" t="n">
        <v>44517</v>
      </c>
      <c r="C35" s="1" t="n">
        <v>45949</v>
      </c>
      <c r="D35" t="inlineStr">
        <is>
          <t>ÖSTERGÖTLANDS LÄN</t>
        </is>
      </c>
      <c r="E35" t="inlineStr">
        <is>
          <t>ÖDESHÖG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35597-2021</t>
        </is>
      </c>
      <c r="B36" s="1" t="n">
        <v>44386.36693287037</v>
      </c>
      <c r="C36" s="1" t="n">
        <v>45949</v>
      </c>
      <c r="D36" t="inlineStr">
        <is>
          <t>ÖSTERGÖTLANDS LÄN</t>
        </is>
      </c>
      <c r="E36" t="inlineStr">
        <is>
          <t>ÖDESHÖG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54099-2020</t>
        </is>
      </c>
      <c r="B37" s="1" t="n">
        <v>44125</v>
      </c>
      <c r="C37" s="1" t="n">
        <v>45949</v>
      </c>
      <c r="D37" t="inlineStr">
        <is>
          <t>ÖSTERGÖTLANDS LÄN</t>
        </is>
      </c>
      <c r="E37" t="inlineStr">
        <is>
          <t>ÖDESHÖG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29967-2022</t>
        </is>
      </c>
      <c r="B38" s="1" t="n">
        <v>44756.6716087963</v>
      </c>
      <c r="C38" s="1" t="n">
        <v>45949</v>
      </c>
      <c r="D38" t="inlineStr">
        <is>
          <t>ÖSTERGÖTLANDS LÄN</t>
        </is>
      </c>
      <c r="E38" t="inlineStr">
        <is>
          <t>ÖDESHÖG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28390-2021</t>
        </is>
      </c>
      <c r="B39" s="1" t="n">
        <v>44356.46009259259</v>
      </c>
      <c r="C39" s="1" t="n">
        <v>45949</v>
      </c>
      <c r="D39" t="inlineStr">
        <is>
          <t>ÖSTERGÖTLANDS LÄN</t>
        </is>
      </c>
      <c r="E39" t="inlineStr">
        <is>
          <t>ÖDESHÖG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6705-2024</t>
        </is>
      </c>
      <c r="B40" s="1" t="n">
        <v>45342.31283564815</v>
      </c>
      <c r="C40" s="1" t="n">
        <v>45949</v>
      </c>
      <c r="D40" t="inlineStr">
        <is>
          <t>ÖSTERGÖTLANDS LÄN</t>
        </is>
      </c>
      <c r="E40" t="inlineStr">
        <is>
          <t>ÖDESHÖG</t>
        </is>
      </c>
      <c r="F40" t="inlineStr">
        <is>
          <t>Allmännings- och besparingsskogar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15790-2025</t>
        </is>
      </c>
      <c r="B41" s="1" t="n">
        <v>45748.62765046296</v>
      </c>
      <c r="C41" s="1" t="n">
        <v>45949</v>
      </c>
      <c r="D41" t="inlineStr">
        <is>
          <t>ÖSTERGÖTLANDS LÄN</t>
        </is>
      </c>
      <c r="E41" t="inlineStr">
        <is>
          <t>ÖDESHÖG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67746-2020</t>
        </is>
      </c>
      <c r="B42" s="1" t="n">
        <v>44182</v>
      </c>
      <c r="C42" s="1" t="n">
        <v>45949</v>
      </c>
      <c r="D42" t="inlineStr">
        <is>
          <t>ÖSTERGÖTLANDS LÄN</t>
        </is>
      </c>
      <c r="E42" t="inlineStr">
        <is>
          <t>ÖDESHÖG</t>
        </is>
      </c>
      <c r="G42" t="n">
        <v>15.7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34979-2022</t>
        </is>
      </c>
      <c r="B43" s="1" t="n">
        <v>44796</v>
      </c>
      <c r="C43" s="1" t="n">
        <v>45949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71038-2021</t>
        </is>
      </c>
      <c r="B44" s="1" t="n">
        <v>44538</v>
      </c>
      <c r="C44" s="1" t="n">
        <v>45949</v>
      </c>
      <c r="D44" t="inlineStr">
        <is>
          <t>ÖSTERGÖTLANDS LÄN</t>
        </is>
      </c>
      <c r="E44" t="inlineStr">
        <is>
          <t>ÖDESHÖG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5819-2024</t>
        </is>
      </c>
      <c r="B45" s="1" t="n">
        <v>45335</v>
      </c>
      <c r="C45" s="1" t="n">
        <v>45949</v>
      </c>
      <c r="D45" t="inlineStr">
        <is>
          <t>ÖSTERGÖTLANDS LÄN</t>
        </is>
      </c>
      <c r="E45" t="inlineStr">
        <is>
          <t>ÖDESHÖG</t>
        </is>
      </c>
      <c r="F45" t="inlineStr">
        <is>
          <t>Allmännings- och besparingsskogar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30471-2021</t>
        </is>
      </c>
      <c r="B46" s="1" t="n">
        <v>44364.59475694445</v>
      </c>
      <c r="C46" s="1" t="n">
        <v>45949</v>
      </c>
      <c r="D46" t="inlineStr">
        <is>
          <t>ÖSTERGÖTLANDS LÄN</t>
        </is>
      </c>
      <c r="E46" t="inlineStr">
        <is>
          <t>ÖDESHÖG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35661-2024</t>
        </is>
      </c>
      <c r="B47" s="1" t="n">
        <v>45532.37288194444</v>
      </c>
      <c r="C47" s="1" t="n">
        <v>45949</v>
      </c>
      <c r="D47" t="inlineStr">
        <is>
          <t>ÖSTERGÖTLANDS LÄN</t>
        </is>
      </c>
      <c r="E47" t="inlineStr">
        <is>
          <t>ÖDESHÖG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22088-2023</t>
        </is>
      </c>
      <c r="B48" s="1" t="n">
        <v>45069</v>
      </c>
      <c r="C48" s="1" t="n">
        <v>45949</v>
      </c>
      <c r="D48" t="inlineStr">
        <is>
          <t>ÖSTERGÖTLANDS LÄN</t>
        </is>
      </c>
      <c r="E48" t="inlineStr">
        <is>
          <t>ÖDESHÖG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36114-2022</t>
        </is>
      </c>
      <c r="B49" s="1" t="n">
        <v>44803.27201388889</v>
      </c>
      <c r="C49" s="1" t="n">
        <v>45949</v>
      </c>
      <c r="D49" t="inlineStr">
        <is>
          <t>ÖSTERGÖTLANDS LÄN</t>
        </is>
      </c>
      <c r="E49" t="inlineStr">
        <is>
          <t>ÖDESHÖG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3198-2024</t>
        </is>
      </c>
      <c r="B50" s="1" t="n">
        <v>45316.6993287037</v>
      </c>
      <c r="C50" s="1" t="n">
        <v>45949</v>
      </c>
      <c r="D50" t="inlineStr">
        <is>
          <t>ÖSTERGÖTLANDS LÄN</t>
        </is>
      </c>
      <c r="E50" t="inlineStr">
        <is>
          <t>ÖDESHÖG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60286-2020</t>
        </is>
      </c>
      <c r="B51" s="1" t="n">
        <v>44152</v>
      </c>
      <c r="C51" s="1" t="n">
        <v>45949</v>
      </c>
      <c r="D51" t="inlineStr">
        <is>
          <t>ÖSTERGÖTLANDS LÄN</t>
        </is>
      </c>
      <c r="E51" t="inlineStr">
        <is>
          <t>ÖDESHÖG</t>
        </is>
      </c>
      <c r="F51" t="inlineStr">
        <is>
          <t>Kyrkan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6512-2025</t>
        </is>
      </c>
      <c r="B52" s="1" t="n">
        <v>45699.65527777778</v>
      </c>
      <c r="C52" s="1" t="n">
        <v>45949</v>
      </c>
      <c r="D52" t="inlineStr">
        <is>
          <t>ÖSTERGÖTLANDS LÄN</t>
        </is>
      </c>
      <c r="E52" t="inlineStr">
        <is>
          <t>ÖDESHÖG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8256-2023</t>
        </is>
      </c>
      <c r="B53" s="1" t="n">
        <v>44974</v>
      </c>
      <c r="C53" s="1" t="n">
        <v>45949</v>
      </c>
      <c r="D53" t="inlineStr">
        <is>
          <t>ÖSTERGÖTLANDS LÄN</t>
        </is>
      </c>
      <c r="E53" t="inlineStr">
        <is>
          <t>ÖDESHÖG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26949-2023</t>
        </is>
      </c>
      <c r="B54" s="1" t="n">
        <v>45093.64758101852</v>
      </c>
      <c r="C54" s="1" t="n">
        <v>45949</v>
      </c>
      <c r="D54" t="inlineStr">
        <is>
          <t>ÖSTERGÖTLANDS LÄN</t>
        </is>
      </c>
      <c r="E54" t="inlineStr">
        <is>
          <t>ÖDESHÖG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15813-2022</t>
        </is>
      </c>
      <c r="B55" s="1" t="n">
        <v>44664</v>
      </c>
      <c r="C55" s="1" t="n">
        <v>45949</v>
      </c>
      <c r="D55" t="inlineStr">
        <is>
          <t>ÖSTERGÖTLANDS LÄN</t>
        </is>
      </c>
      <c r="E55" t="inlineStr">
        <is>
          <t>ÖDESHÖG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38152-2023</t>
        </is>
      </c>
      <c r="B56" s="1" t="n">
        <v>45161.39238425926</v>
      </c>
      <c r="C56" s="1" t="n">
        <v>45949</v>
      </c>
      <c r="D56" t="inlineStr">
        <is>
          <t>ÖSTERGÖTLANDS LÄN</t>
        </is>
      </c>
      <c r="E56" t="inlineStr">
        <is>
          <t>ÖDESHÖG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8039-2025</t>
        </is>
      </c>
      <c r="B57" s="1" t="n">
        <v>45707.5990625</v>
      </c>
      <c r="C57" s="1" t="n">
        <v>45949</v>
      </c>
      <c r="D57" t="inlineStr">
        <is>
          <t>ÖSTERGÖTLANDS LÄN</t>
        </is>
      </c>
      <c r="E57" t="inlineStr">
        <is>
          <t>ÖDESHÖG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8063-2025</t>
        </is>
      </c>
      <c r="B58" s="1" t="n">
        <v>45707.63336805555</v>
      </c>
      <c r="C58" s="1" t="n">
        <v>45949</v>
      </c>
      <c r="D58" t="inlineStr">
        <is>
          <t>ÖSTERGÖTLANDS LÄN</t>
        </is>
      </c>
      <c r="E58" t="inlineStr">
        <is>
          <t>ÖDESHÖG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16152-2022</t>
        </is>
      </c>
      <c r="B59" s="1" t="n">
        <v>44666.42652777778</v>
      </c>
      <c r="C59" s="1" t="n">
        <v>45949</v>
      </c>
      <c r="D59" t="inlineStr">
        <is>
          <t>ÖSTERGÖTLANDS LÄN</t>
        </is>
      </c>
      <c r="E59" t="inlineStr">
        <is>
          <t>ÖDESHÖG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32713-2024</t>
        </is>
      </c>
      <c r="B60" s="1" t="n">
        <v>45516.37510416667</v>
      </c>
      <c r="C60" s="1" t="n">
        <v>45949</v>
      </c>
      <c r="D60" t="inlineStr">
        <is>
          <t>ÖSTERGÖTLANDS LÄN</t>
        </is>
      </c>
      <c r="E60" t="inlineStr">
        <is>
          <t>ÖDESHÖG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32715-2024</t>
        </is>
      </c>
      <c r="B61" s="1" t="n">
        <v>45516.37806712963</v>
      </c>
      <c r="C61" s="1" t="n">
        <v>45949</v>
      </c>
      <c r="D61" t="inlineStr">
        <is>
          <t>ÖSTERGÖTLANDS LÄN</t>
        </is>
      </c>
      <c r="E61" t="inlineStr">
        <is>
          <t>ÖDESHÖG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11972-2023</t>
        </is>
      </c>
      <c r="B62" s="1" t="n">
        <v>44994</v>
      </c>
      <c r="C62" s="1" t="n">
        <v>45949</v>
      </c>
      <c r="D62" t="inlineStr">
        <is>
          <t>ÖSTERGÖTLANDS LÄN</t>
        </is>
      </c>
      <c r="E62" t="inlineStr">
        <is>
          <t>ÖDESHÖG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9321-2025</t>
        </is>
      </c>
      <c r="B63" s="1" t="n">
        <v>45714</v>
      </c>
      <c r="C63" s="1" t="n">
        <v>45949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12332-2023</t>
        </is>
      </c>
      <c r="B64" s="1" t="n">
        <v>44999.36930555556</v>
      </c>
      <c r="C64" s="1" t="n">
        <v>45949</v>
      </c>
      <c r="D64" t="inlineStr">
        <is>
          <t>ÖSTERGÖTLANDS LÄN</t>
        </is>
      </c>
      <c r="E64" t="inlineStr">
        <is>
          <t>ÖDESHÖG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6465-2025</t>
        </is>
      </c>
      <c r="B65" s="1" t="n">
        <v>45699.57212962963</v>
      </c>
      <c r="C65" s="1" t="n">
        <v>45949</v>
      </c>
      <c r="D65" t="inlineStr">
        <is>
          <t>ÖSTERGÖTLANDS LÄN</t>
        </is>
      </c>
      <c r="E65" t="inlineStr">
        <is>
          <t>ÖDESHÖG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1749-2025</t>
        </is>
      </c>
      <c r="B66" s="1" t="n">
        <v>45671.40879629629</v>
      </c>
      <c r="C66" s="1" t="n">
        <v>45949</v>
      </c>
      <c r="D66" t="inlineStr">
        <is>
          <t>ÖSTERGÖTLANDS LÄN</t>
        </is>
      </c>
      <c r="E66" t="inlineStr">
        <is>
          <t>ÖDESHÖG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44069-2023</t>
        </is>
      </c>
      <c r="B67" s="1" t="n">
        <v>45188.40855324074</v>
      </c>
      <c r="C67" s="1" t="n">
        <v>45949</v>
      </c>
      <c r="D67" t="inlineStr">
        <is>
          <t>ÖSTERGÖTLANDS LÄN</t>
        </is>
      </c>
      <c r="E67" t="inlineStr">
        <is>
          <t>ÖDESHÖG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38266-2022</t>
        </is>
      </c>
      <c r="B68" s="1" t="n">
        <v>44812</v>
      </c>
      <c r="C68" s="1" t="n">
        <v>45949</v>
      </c>
      <c r="D68" t="inlineStr">
        <is>
          <t>ÖSTERGÖTLANDS LÄN</t>
        </is>
      </c>
      <c r="E68" t="inlineStr">
        <is>
          <t>ÖDESHÖG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56841-2022</t>
        </is>
      </c>
      <c r="B69" s="1" t="n">
        <v>44894.47734953704</v>
      </c>
      <c r="C69" s="1" t="n">
        <v>45949</v>
      </c>
      <c r="D69" t="inlineStr">
        <is>
          <t>ÖSTERGÖTLANDS LÄN</t>
        </is>
      </c>
      <c r="E69" t="inlineStr">
        <is>
          <t>ÖDESHÖG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1578-2023</t>
        </is>
      </c>
      <c r="B70" s="1" t="n">
        <v>44937.6200925926</v>
      </c>
      <c r="C70" s="1" t="n">
        <v>45949</v>
      </c>
      <c r="D70" t="inlineStr">
        <is>
          <t>ÖSTERGÖTLANDS LÄN</t>
        </is>
      </c>
      <c r="E70" t="inlineStr">
        <is>
          <t>ÖDESHÖG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11280-2025</t>
        </is>
      </c>
      <c r="B71" s="1" t="n">
        <v>45726.41981481481</v>
      </c>
      <c r="C71" s="1" t="n">
        <v>45949</v>
      </c>
      <c r="D71" t="inlineStr">
        <is>
          <t>ÖSTERGÖTLANDS LÄN</t>
        </is>
      </c>
      <c r="E71" t="inlineStr">
        <is>
          <t>ÖDESHÖG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15909-2024</t>
        </is>
      </c>
      <c r="B72" s="1" t="n">
        <v>45405.43575231481</v>
      </c>
      <c r="C72" s="1" t="n">
        <v>45949</v>
      </c>
      <c r="D72" t="inlineStr">
        <is>
          <t>ÖSTERGÖTLANDS LÄN</t>
        </is>
      </c>
      <c r="E72" t="inlineStr">
        <is>
          <t>ÖDESHÖG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9500-2021</t>
        </is>
      </c>
      <c r="B73" s="1" t="n">
        <v>44251</v>
      </c>
      <c r="C73" s="1" t="n">
        <v>45949</v>
      </c>
      <c r="D73" t="inlineStr">
        <is>
          <t>ÖSTERGÖTLANDS LÄN</t>
        </is>
      </c>
      <c r="E73" t="inlineStr">
        <is>
          <t>ÖDESHÖG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17126-2024</t>
        </is>
      </c>
      <c r="B74" s="1" t="n">
        <v>45412</v>
      </c>
      <c r="C74" s="1" t="n">
        <v>45949</v>
      </c>
      <c r="D74" t="inlineStr">
        <is>
          <t>ÖSTERGÖTLANDS LÄN</t>
        </is>
      </c>
      <c r="E74" t="inlineStr">
        <is>
          <t>ÖDESHÖG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67737-2020</t>
        </is>
      </c>
      <c r="B75" s="1" t="n">
        <v>44182</v>
      </c>
      <c r="C75" s="1" t="n">
        <v>45949</v>
      </c>
      <c r="D75" t="inlineStr">
        <is>
          <t>ÖSTERGÖTLANDS LÄN</t>
        </is>
      </c>
      <c r="E75" t="inlineStr">
        <is>
          <t>ÖDESHÖG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4640-2024</t>
        </is>
      </c>
      <c r="B76" s="1" t="n">
        <v>45328</v>
      </c>
      <c r="C76" s="1" t="n">
        <v>45949</v>
      </c>
      <c r="D76" t="inlineStr">
        <is>
          <t>ÖSTERGÖTLANDS LÄN</t>
        </is>
      </c>
      <c r="E76" t="inlineStr">
        <is>
          <t>ÖDESHÖG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4678-2024</t>
        </is>
      </c>
      <c r="B77" s="1" t="n">
        <v>45328</v>
      </c>
      <c r="C77" s="1" t="n">
        <v>45949</v>
      </c>
      <c r="D77" t="inlineStr">
        <is>
          <t>ÖSTERGÖTLANDS LÄN</t>
        </is>
      </c>
      <c r="E77" t="inlineStr">
        <is>
          <t>ÖDESHÖG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5151-2025</t>
        </is>
      </c>
      <c r="B78" s="1" t="n">
        <v>45691.59927083334</v>
      </c>
      <c r="C78" s="1" t="n">
        <v>45949</v>
      </c>
      <c r="D78" t="inlineStr">
        <is>
          <t>ÖSTERGÖTLANDS LÄN</t>
        </is>
      </c>
      <c r="E78" t="inlineStr">
        <is>
          <t>ÖDESHÖG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21771-2023</t>
        </is>
      </c>
      <c r="B79" s="1" t="n">
        <v>45065.8480787037</v>
      </c>
      <c r="C79" s="1" t="n">
        <v>45949</v>
      </c>
      <c r="D79" t="inlineStr">
        <is>
          <t>ÖSTERGÖTLANDS LÄN</t>
        </is>
      </c>
      <c r="E79" t="inlineStr">
        <is>
          <t>ÖDESHÖG</t>
        </is>
      </c>
      <c r="G79" t="n">
        <v>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64802-2021</t>
        </is>
      </c>
      <c r="B80" s="1" t="n">
        <v>44512</v>
      </c>
      <c r="C80" s="1" t="n">
        <v>45949</v>
      </c>
      <c r="D80" t="inlineStr">
        <is>
          <t>ÖSTERGÖTLANDS LÄN</t>
        </is>
      </c>
      <c r="E80" t="inlineStr">
        <is>
          <t>ÖDESHÖG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38259-2023</t>
        </is>
      </c>
      <c r="B81" s="1" t="n">
        <v>45161.5974537037</v>
      </c>
      <c r="C81" s="1" t="n">
        <v>45949</v>
      </c>
      <c r="D81" t="inlineStr">
        <is>
          <t>ÖSTERGÖTLANDS LÄN</t>
        </is>
      </c>
      <c r="E81" t="inlineStr">
        <is>
          <t>ÖDESHÖG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16128-2025</t>
        </is>
      </c>
      <c r="B82" s="1" t="n">
        <v>45750.42609953704</v>
      </c>
      <c r="C82" s="1" t="n">
        <v>45949</v>
      </c>
      <c r="D82" t="inlineStr">
        <is>
          <t>ÖSTERGÖTLANDS LÄN</t>
        </is>
      </c>
      <c r="E82" t="inlineStr">
        <is>
          <t>ÖDESHÖG</t>
        </is>
      </c>
      <c r="F82" t="inlineStr">
        <is>
          <t>Allmännings- och besparingsskogar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6517-2025</t>
        </is>
      </c>
      <c r="B83" s="1" t="n">
        <v>45699.65956018519</v>
      </c>
      <c r="C83" s="1" t="n">
        <v>45949</v>
      </c>
      <c r="D83" t="inlineStr">
        <is>
          <t>ÖSTERGÖTLANDS LÄN</t>
        </is>
      </c>
      <c r="E83" t="inlineStr">
        <is>
          <t>ÖDESHÖG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1323-2023</t>
        </is>
      </c>
      <c r="B84" s="1" t="n">
        <v>44936.55375</v>
      </c>
      <c r="C84" s="1" t="n">
        <v>45949</v>
      </c>
      <c r="D84" t="inlineStr">
        <is>
          <t>ÖSTERGÖTLANDS LÄN</t>
        </is>
      </c>
      <c r="E84" t="inlineStr">
        <is>
          <t>ÖDESHÖG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3149-2024</t>
        </is>
      </c>
      <c r="B85" s="1" t="n">
        <v>45316</v>
      </c>
      <c r="C85" s="1" t="n">
        <v>45949</v>
      </c>
      <c r="D85" t="inlineStr">
        <is>
          <t>ÖSTERGÖTLANDS LÄN</t>
        </is>
      </c>
      <c r="E85" t="inlineStr">
        <is>
          <t>ÖDESHÖG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13629-2025</t>
        </is>
      </c>
      <c r="B86" s="1" t="n">
        <v>45736.64368055556</v>
      </c>
      <c r="C86" s="1" t="n">
        <v>45949</v>
      </c>
      <c r="D86" t="inlineStr">
        <is>
          <t>ÖSTERGÖTLANDS LÄN</t>
        </is>
      </c>
      <c r="E86" t="inlineStr">
        <is>
          <t>ÖDESHÖG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14736-2024</t>
        </is>
      </c>
      <c r="B87" s="1" t="n">
        <v>45397</v>
      </c>
      <c r="C87" s="1" t="n">
        <v>45949</v>
      </c>
      <c r="D87" t="inlineStr">
        <is>
          <t>ÖSTERGÖTLANDS LÄN</t>
        </is>
      </c>
      <c r="E87" t="inlineStr">
        <is>
          <t>ÖDESHÖG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25729-2023</t>
        </is>
      </c>
      <c r="B88" s="1" t="n">
        <v>45084</v>
      </c>
      <c r="C88" s="1" t="n">
        <v>45949</v>
      </c>
      <c r="D88" t="inlineStr">
        <is>
          <t>ÖSTERGÖTLANDS LÄN</t>
        </is>
      </c>
      <c r="E88" t="inlineStr">
        <is>
          <t>ÖDESHÖG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67737-2020</t>
        </is>
      </c>
      <c r="B89" s="1" t="n">
        <v>44182</v>
      </c>
      <c r="C89" s="1" t="n">
        <v>45949</v>
      </c>
      <c r="D89" t="inlineStr">
        <is>
          <t>ÖSTERGÖTLANDS LÄN</t>
        </is>
      </c>
      <c r="E89" t="inlineStr">
        <is>
          <t>ÖDESHÖG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7336-2024</t>
        </is>
      </c>
      <c r="B90" s="1" t="n">
        <v>45345.43415509259</v>
      </c>
      <c r="C90" s="1" t="n">
        <v>45949</v>
      </c>
      <c r="D90" t="inlineStr">
        <is>
          <t>ÖSTERGÖTLANDS LÄN</t>
        </is>
      </c>
      <c r="E90" t="inlineStr">
        <is>
          <t>ÖDESHÖG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53743-2020</t>
        </is>
      </c>
      <c r="B91" s="1" t="n">
        <v>44124</v>
      </c>
      <c r="C91" s="1" t="n">
        <v>45949</v>
      </c>
      <c r="D91" t="inlineStr">
        <is>
          <t>ÖSTERGÖTLANDS LÄN</t>
        </is>
      </c>
      <c r="E91" t="inlineStr">
        <is>
          <t>ÖDESHÖG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61011-2024</t>
        </is>
      </c>
      <c r="B92" s="1" t="n">
        <v>45645.4471875</v>
      </c>
      <c r="C92" s="1" t="n">
        <v>45949</v>
      </c>
      <c r="D92" t="inlineStr">
        <is>
          <t>ÖSTERGÖTLANDS LÄN</t>
        </is>
      </c>
      <c r="E92" t="inlineStr">
        <is>
          <t>ÖDESHÖG</t>
        </is>
      </c>
      <c r="G92" t="n">
        <v>4.7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51180-2024</t>
        </is>
      </c>
      <c r="B93" s="1" t="n">
        <v>45603.60148148148</v>
      </c>
      <c r="C93" s="1" t="n">
        <v>45949</v>
      </c>
      <c r="D93" t="inlineStr">
        <is>
          <t>ÖSTERGÖTLANDS LÄN</t>
        </is>
      </c>
      <c r="E93" t="inlineStr">
        <is>
          <t>ÖDESHÖG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35229-2023</t>
        </is>
      </c>
      <c r="B94" s="1" t="n">
        <v>45145.65895833333</v>
      </c>
      <c r="C94" s="1" t="n">
        <v>45949</v>
      </c>
      <c r="D94" t="inlineStr">
        <is>
          <t>ÖSTERGÖTLANDS LÄN</t>
        </is>
      </c>
      <c r="E94" t="inlineStr">
        <is>
          <t>ÖDESHÖG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62988-2023</t>
        </is>
      </c>
      <c r="B95" s="1" t="n">
        <v>45272</v>
      </c>
      <c r="C95" s="1" t="n">
        <v>45949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19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51178-2024</t>
        </is>
      </c>
      <c r="B96" s="1" t="n">
        <v>45603.59828703704</v>
      </c>
      <c r="C96" s="1" t="n">
        <v>45949</v>
      </c>
      <c r="D96" t="inlineStr">
        <is>
          <t>ÖSTERGÖTLANDS LÄN</t>
        </is>
      </c>
      <c r="E96" t="inlineStr">
        <is>
          <t>ÖDESHÖG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6487-2025</t>
        </is>
      </c>
      <c r="B97" s="1" t="n">
        <v>45699.62314814814</v>
      </c>
      <c r="C97" s="1" t="n">
        <v>45949</v>
      </c>
      <c r="D97" t="inlineStr">
        <is>
          <t>ÖSTERGÖTLANDS LÄN</t>
        </is>
      </c>
      <c r="E97" t="inlineStr">
        <is>
          <t>ÖDESHÖG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19157-2023</t>
        </is>
      </c>
      <c r="B98" s="1" t="n">
        <v>45048.59175925926</v>
      </c>
      <c r="C98" s="1" t="n">
        <v>45949</v>
      </c>
      <c r="D98" t="inlineStr">
        <is>
          <t>ÖSTERGÖTLANDS LÄN</t>
        </is>
      </c>
      <c r="E98" t="inlineStr">
        <is>
          <t>ÖDESHÖG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60994-2024</t>
        </is>
      </c>
      <c r="B99" s="1" t="n">
        <v>45645.4250925926</v>
      </c>
      <c r="C99" s="1" t="n">
        <v>45949</v>
      </c>
      <c r="D99" t="inlineStr">
        <is>
          <t>ÖSTERGÖTLANDS LÄN</t>
        </is>
      </c>
      <c r="E99" t="inlineStr">
        <is>
          <t>ÖDESHÖG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55971-2023</t>
        </is>
      </c>
      <c r="B100" s="1" t="n">
        <v>45240.36252314815</v>
      </c>
      <c r="C100" s="1" t="n">
        <v>45949</v>
      </c>
      <c r="D100" t="inlineStr">
        <is>
          <t>ÖSTERGÖTLANDS LÄN</t>
        </is>
      </c>
      <c r="E100" t="inlineStr">
        <is>
          <t>ÖDESHÖG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46999-2025</t>
        </is>
      </c>
      <c r="B101" s="1" t="n">
        <v>45929.54858796296</v>
      </c>
      <c r="C101" s="1" t="n">
        <v>45949</v>
      </c>
      <c r="D101" t="inlineStr">
        <is>
          <t>ÖSTERGÖTLANDS LÄN</t>
        </is>
      </c>
      <c r="E101" t="inlineStr">
        <is>
          <t>ÖDESHÖG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16164-2023</t>
        </is>
      </c>
      <c r="B102" s="1" t="n">
        <v>45027</v>
      </c>
      <c r="C102" s="1" t="n">
        <v>45949</v>
      </c>
      <c r="D102" t="inlineStr">
        <is>
          <t>ÖSTERGÖTLANDS LÄN</t>
        </is>
      </c>
      <c r="E102" t="inlineStr">
        <is>
          <t>ÖDESHÖG</t>
        </is>
      </c>
      <c r="F102" t="inlineStr">
        <is>
          <t>Allmännings- och besparingsskogar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39024-2023</t>
        </is>
      </c>
      <c r="B103" s="1" t="n">
        <v>45163.82409722222</v>
      </c>
      <c r="C103" s="1" t="n">
        <v>45949</v>
      </c>
      <c r="D103" t="inlineStr">
        <is>
          <t>ÖSTERGÖTLANDS LÄN</t>
        </is>
      </c>
      <c r="E103" t="inlineStr">
        <is>
          <t>ÖDESHÖG</t>
        </is>
      </c>
      <c r="F103" t="inlineStr">
        <is>
          <t>Allmännings- och besparingsskogar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39027-2023</t>
        </is>
      </c>
      <c r="B104" s="1" t="n">
        <v>45163.83277777778</v>
      </c>
      <c r="C104" s="1" t="n">
        <v>45949</v>
      </c>
      <c r="D104" t="inlineStr">
        <is>
          <t>ÖSTERGÖTLANDS LÄN</t>
        </is>
      </c>
      <c r="E104" t="inlineStr">
        <is>
          <t>ÖDESHÖG</t>
        </is>
      </c>
      <c r="F104" t="inlineStr">
        <is>
          <t>Allmännings- och besparingsskogar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15393-2025</t>
        </is>
      </c>
      <c r="B105" s="1" t="n">
        <v>45747.43165509259</v>
      </c>
      <c r="C105" s="1" t="n">
        <v>45949</v>
      </c>
      <c r="D105" t="inlineStr">
        <is>
          <t>ÖSTERGÖTLANDS LÄN</t>
        </is>
      </c>
      <c r="E105" t="inlineStr">
        <is>
          <t>ÖDESHÖG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30388-2024</t>
        </is>
      </c>
      <c r="B106" s="1" t="n">
        <v>45491</v>
      </c>
      <c r="C106" s="1" t="n">
        <v>45949</v>
      </c>
      <c r="D106" t="inlineStr">
        <is>
          <t>ÖSTERGÖTLANDS LÄN</t>
        </is>
      </c>
      <c r="E106" t="inlineStr">
        <is>
          <t>ÖDESHÖG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38720-2023</t>
        </is>
      </c>
      <c r="B107" s="1" t="n">
        <v>45163</v>
      </c>
      <c r="C107" s="1" t="n">
        <v>45949</v>
      </c>
      <c r="D107" t="inlineStr">
        <is>
          <t>ÖSTERGÖTLANDS LÄN</t>
        </is>
      </c>
      <c r="E107" t="inlineStr">
        <is>
          <t>ÖDESHÖG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47597-2023</t>
        </is>
      </c>
      <c r="B108" s="1" t="n">
        <v>45203</v>
      </c>
      <c r="C108" s="1" t="n">
        <v>45949</v>
      </c>
      <c r="D108" t="inlineStr">
        <is>
          <t>ÖSTERGÖTLANDS LÄN</t>
        </is>
      </c>
      <c r="E108" t="inlineStr">
        <is>
          <t>ÖDESHÖG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39024-2023</t>
        </is>
      </c>
      <c r="B109" s="1" t="n">
        <v>45163.82409722222</v>
      </c>
      <c r="C109" s="1" t="n">
        <v>45949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39032-2023</t>
        </is>
      </c>
      <c r="B110" s="1" t="n">
        <v>45163.86392361111</v>
      </c>
      <c r="C110" s="1" t="n">
        <v>45949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14166-2023</t>
        </is>
      </c>
      <c r="B111" s="1" t="n">
        <v>45009.50450231481</v>
      </c>
      <c r="C111" s="1" t="n">
        <v>45949</v>
      </c>
      <c r="D111" t="inlineStr">
        <is>
          <t>ÖSTERGÖTLANDS LÄN</t>
        </is>
      </c>
      <c r="E111" t="inlineStr">
        <is>
          <t>ÖDESHÖG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15344-2025</t>
        </is>
      </c>
      <c r="B112" s="1" t="n">
        <v>45747.37114583333</v>
      </c>
      <c r="C112" s="1" t="n">
        <v>45949</v>
      </c>
      <c r="D112" t="inlineStr">
        <is>
          <t>ÖSTERGÖTLANDS LÄN</t>
        </is>
      </c>
      <c r="E112" t="inlineStr">
        <is>
          <t>ÖDESHÖG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10335-2022</t>
        </is>
      </c>
      <c r="B113" s="1" t="n">
        <v>44623.30403935185</v>
      </c>
      <c r="C113" s="1" t="n">
        <v>45949</v>
      </c>
      <c r="D113" t="inlineStr">
        <is>
          <t>ÖSTERGÖTLANDS LÄN</t>
        </is>
      </c>
      <c r="E113" t="inlineStr">
        <is>
          <t>ÖDESHÖG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35095-2023</t>
        </is>
      </c>
      <c r="B114" s="1" t="n">
        <v>45145.45221064815</v>
      </c>
      <c r="C114" s="1" t="n">
        <v>45949</v>
      </c>
      <c r="D114" t="inlineStr">
        <is>
          <t>ÖSTERGÖTLANDS LÄN</t>
        </is>
      </c>
      <c r="E114" t="inlineStr">
        <is>
          <t>ÖDESHÖG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20612-2022</t>
        </is>
      </c>
      <c r="B115" s="1" t="n">
        <v>44700.49002314815</v>
      </c>
      <c r="C115" s="1" t="n">
        <v>45949</v>
      </c>
      <c r="D115" t="inlineStr">
        <is>
          <t>ÖSTERGÖTLANDS LÄN</t>
        </is>
      </c>
      <c r="E115" t="inlineStr">
        <is>
          <t>ÖDESHÖG</t>
        </is>
      </c>
      <c r="F115" t="inlineStr">
        <is>
          <t>Allmännings- och besparingsskogar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15198-2022</t>
        </is>
      </c>
      <c r="B116" s="1" t="n">
        <v>44658.63459490741</v>
      </c>
      <c r="C116" s="1" t="n">
        <v>45949</v>
      </c>
      <c r="D116" t="inlineStr">
        <is>
          <t>ÖSTERGÖTLANDS LÄN</t>
        </is>
      </c>
      <c r="E116" t="inlineStr">
        <is>
          <t>ÖDESHÖG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6375-2025</t>
        </is>
      </c>
      <c r="B117" s="1" t="n">
        <v>45699.40489583334</v>
      </c>
      <c r="C117" s="1" t="n">
        <v>45949</v>
      </c>
      <c r="D117" t="inlineStr">
        <is>
          <t>ÖSTERGÖTLANDS LÄN</t>
        </is>
      </c>
      <c r="E117" t="inlineStr">
        <is>
          <t>ÖDESHÖG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6592-2025</t>
        </is>
      </c>
      <c r="B118" s="1" t="n">
        <v>45700.31006944444</v>
      </c>
      <c r="C118" s="1" t="n">
        <v>45949</v>
      </c>
      <c r="D118" t="inlineStr">
        <is>
          <t>ÖSTERGÖTLANDS LÄN</t>
        </is>
      </c>
      <c r="E118" t="inlineStr">
        <is>
          <t>ÖDESHÖG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37843-2023</t>
        </is>
      </c>
      <c r="B119" s="1" t="n">
        <v>45160.37083333333</v>
      </c>
      <c r="C119" s="1" t="n">
        <v>45949</v>
      </c>
      <c r="D119" t="inlineStr">
        <is>
          <t>ÖSTERGÖTLANDS LÄN</t>
        </is>
      </c>
      <c r="E119" t="inlineStr">
        <is>
          <t>ÖDESHÖG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35443-2022</t>
        </is>
      </c>
      <c r="B120" s="1" t="n">
        <v>44798</v>
      </c>
      <c r="C120" s="1" t="n">
        <v>45949</v>
      </c>
      <c r="D120" t="inlineStr">
        <is>
          <t>ÖSTERGÖTLANDS LÄN</t>
        </is>
      </c>
      <c r="E120" t="inlineStr">
        <is>
          <t>ÖDESHÖG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6506-2025</t>
        </is>
      </c>
      <c r="B121" s="1" t="n">
        <v>45699.64960648148</v>
      </c>
      <c r="C121" s="1" t="n">
        <v>45949</v>
      </c>
      <c r="D121" t="inlineStr">
        <is>
          <t>ÖSTERGÖTLANDS LÄN</t>
        </is>
      </c>
      <c r="E121" t="inlineStr">
        <is>
          <t>ÖDESHÖG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63333-2020</t>
        </is>
      </c>
      <c r="B122" s="1" t="n">
        <v>44165</v>
      </c>
      <c r="C122" s="1" t="n">
        <v>45949</v>
      </c>
      <c r="D122" t="inlineStr">
        <is>
          <t>ÖSTERGÖTLANDS LÄN</t>
        </is>
      </c>
      <c r="E122" t="inlineStr">
        <is>
          <t>ÖDESHÖG</t>
        </is>
      </c>
      <c r="F122" t="inlineStr">
        <is>
          <t>Allmännings- och besparingsskogar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55173-2024</t>
        </is>
      </c>
      <c r="B123" s="1" t="n">
        <v>45618</v>
      </c>
      <c r="C123" s="1" t="n">
        <v>45949</v>
      </c>
      <c r="D123" t="inlineStr">
        <is>
          <t>ÖSTERGÖTLANDS LÄN</t>
        </is>
      </c>
      <c r="E123" t="inlineStr">
        <is>
          <t>ÖDESHÖG</t>
        </is>
      </c>
      <c r="G123" t="n">
        <v>16.5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21855-2022</t>
        </is>
      </c>
      <c r="B124" s="1" t="n">
        <v>44709</v>
      </c>
      <c r="C124" s="1" t="n">
        <v>45949</v>
      </c>
      <c r="D124" t="inlineStr">
        <is>
          <t>ÖSTERGÖTLANDS LÄN</t>
        </is>
      </c>
      <c r="E124" t="inlineStr">
        <is>
          <t>ÖDESHÖG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72603-2021</t>
        </is>
      </c>
      <c r="B125" s="1" t="n">
        <v>44546.49693287037</v>
      </c>
      <c r="C125" s="1" t="n">
        <v>45949</v>
      </c>
      <c r="D125" t="inlineStr">
        <is>
          <t>ÖSTERGÖTLANDS LÄN</t>
        </is>
      </c>
      <c r="E125" t="inlineStr">
        <is>
          <t>ÖDESHÖG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5283-2024</t>
        </is>
      </c>
      <c r="B126" s="1" t="n">
        <v>45331</v>
      </c>
      <c r="C126" s="1" t="n">
        <v>45949</v>
      </c>
      <c r="D126" t="inlineStr">
        <is>
          <t>ÖSTERGÖTLANDS LÄN</t>
        </is>
      </c>
      <c r="E126" t="inlineStr">
        <is>
          <t>ÖDESHÖG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39920-2024</t>
        </is>
      </c>
      <c r="B127" s="1" t="n">
        <v>45553.53635416667</v>
      </c>
      <c r="C127" s="1" t="n">
        <v>45949</v>
      </c>
      <c r="D127" t="inlineStr">
        <is>
          <t>ÖSTERGÖTLANDS LÄN</t>
        </is>
      </c>
      <c r="E127" t="inlineStr">
        <is>
          <t>ÖDESHÖG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45973-2024</t>
        </is>
      </c>
      <c r="B128" s="1" t="n">
        <v>45580</v>
      </c>
      <c r="C128" s="1" t="n">
        <v>45949</v>
      </c>
      <c r="D128" t="inlineStr">
        <is>
          <t>ÖSTERGÖTLANDS LÄN</t>
        </is>
      </c>
      <c r="E128" t="inlineStr">
        <is>
          <t>ÖDESHÖG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9448-2023</t>
        </is>
      </c>
      <c r="B129" s="1" t="n">
        <v>44981.54462962963</v>
      </c>
      <c r="C129" s="1" t="n">
        <v>45949</v>
      </c>
      <c r="D129" t="inlineStr">
        <is>
          <t>ÖSTERGÖTLANDS LÄN</t>
        </is>
      </c>
      <c r="E129" t="inlineStr">
        <is>
          <t>ÖDESHÖG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54226-2021</t>
        </is>
      </c>
      <c r="B130" s="1" t="n">
        <v>44470.6253125</v>
      </c>
      <c r="C130" s="1" t="n">
        <v>45949</v>
      </c>
      <c r="D130" t="inlineStr">
        <is>
          <t>ÖSTERGÖTLANDS LÄN</t>
        </is>
      </c>
      <c r="E130" t="inlineStr">
        <is>
          <t>ÖDESHÖG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14750-2023</t>
        </is>
      </c>
      <c r="B131" s="1" t="n">
        <v>45014.52033564815</v>
      </c>
      <c r="C131" s="1" t="n">
        <v>45949</v>
      </c>
      <c r="D131" t="inlineStr">
        <is>
          <t>ÖSTERGÖTLANDS LÄN</t>
        </is>
      </c>
      <c r="E131" t="inlineStr">
        <is>
          <t>ÖDESHÖG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46528-2024</t>
        </is>
      </c>
      <c r="B132" s="1" t="n">
        <v>45582.63575231482</v>
      </c>
      <c r="C132" s="1" t="n">
        <v>45949</v>
      </c>
      <c r="D132" t="inlineStr">
        <is>
          <t>ÖSTERGÖTLANDS LÄN</t>
        </is>
      </c>
      <c r="E132" t="inlineStr">
        <is>
          <t>ÖDESHÖG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46778-2025</t>
        </is>
      </c>
      <c r="B133" s="1" t="n">
        <v>45926.63998842592</v>
      </c>
      <c r="C133" s="1" t="n">
        <v>45949</v>
      </c>
      <c r="D133" t="inlineStr">
        <is>
          <t>ÖSTERGÖTLANDS LÄN</t>
        </is>
      </c>
      <c r="E133" t="inlineStr">
        <is>
          <t>ÖDESHÖG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45651-2023</t>
        </is>
      </c>
      <c r="B134" s="1" t="n">
        <v>45194.71233796296</v>
      </c>
      <c r="C134" s="1" t="n">
        <v>45949</v>
      </c>
      <c r="D134" t="inlineStr">
        <is>
          <t>ÖSTERGÖTLANDS LÄN</t>
        </is>
      </c>
      <c r="E134" t="inlineStr">
        <is>
          <t>ÖDESHÖG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47600-2023</t>
        </is>
      </c>
      <c r="B135" s="1" t="n">
        <v>45203.45528935185</v>
      </c>
      <c r="C135" s="1" t="n">
        <v>45949</v>
      </c>
      <c r="D135" t="inlineStr">
        <is>
          <t>ÖSTERGÖTLANDS LÄN</t>
        </is>
      </c>
      <c r="E135" t="inlineStr">
        <is>
          <t>ÖDESHÖG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46788-2025</t>
        </is>
      </c>
      <c r="B136" s="1" t="n">
        <v>45926.64662037037</v>
      </c>
      <c r="C136" s="1" t="n">
        <v>45949</v>
      </c>
      <c r="D136" t="inlineStr">
        <is>
          <t>ÖSTERGÖTLANDS LÄN</t>
        </is>
      </c>
      <c r="E136" t="inlineStr">
        <is>
          <t>ÖDESHÖG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38723-2023</t>
        </is>
      </c>
      <c r="B137" s="1" t="n">
        <v>45163</v>
      </c>
      <c r="C137" s="1" t="n">
        <v>45949</v>
      </c>
      <c r="D137" t="inlineStr">
        <is>
          <t>ÖSTERGÖTLANDS LÄN</t>
        </is>
      </c>
      <c r="E137" t="inlineStr">
        <is>
          <t>ÖDESHÖG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36075-2023</t>
        </is>
      </c>
      <c r="B138" s="1" t="n">
        <v>45149</v>
      </c>
      <c r="C138" s="1" t="n">
        <v>45949</v>
      </c>
      <c r="D138" t="inlineStr">
        <is>
          <t>ÖSTERGÖTLANDS LÄN</t>
        </is>
      </c>
      <c r="E138" t="inlineStr">
        <is>
          <t>ÖDESHÖG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50387-2024</t>
        </is>
      </c>
      <c r="B139" s="1" t="n">
        <v>45600</v>
      </c>
      <c r="C139" s="1" t="n">
        <v>45949</v>
      </c>
      <c r="D139" t="inlineStr">
        <is>
          <t>ÖSTERGÖTLANDS LÄN</t>
        </is>
      </c>
      <c r="E139" t="inlineStr">
        <is>
          <t>ÖDESHÖG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29105-2021</t>
        </is>
      </c>
      <c r="B140" s="1" t="n">
        <v>44358</v>
      </c>
      <c r="C140" s="1" t="n">
        <v>45949</v>
      </c>
      <c r="D140" t="inlineStr">
        <is>
          <t>ÖSTERGÖTLANDS LÄN</t>
        </is>
      </c>
      <c r="E140" t="inlineStr">
        <is>
          <t>ÖDESHÖG</t>
        </is>
      </c>
      <c r="F140" t="inlineStr">
        <is>
          <t>Allmännings- och besparingsskogar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20720-2025</t>
        </is>
      </c>
      <c r="B141" s="1" t="n">
        <v>45776.49586805556</v>
      </c>
      <c r="C141" s="1" t="n">
        <v>45949</v>
      </c>
      <c r="D141" t="inlineStr">
        <is>
          <t>ÖSTERGÖTLANDS LÄN</t>
        </is>
      </c>
      <c r="E141" t="inlineStr">
        <is>
          <t>ÖDESHÖG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1674-2023</t>
        </is>
      </c>
      <c r="B142" s="1" t="n">
        <v>44938.38943287037</v>
      </c>
      <c r="C142" s="1" t="n">
        <v>45949</v>
      </c>
      <c r="D142" t="inlineStr">
        <is>
          <t>ÖSTERGÖTLANDS LÄN</t>
        </is>
      </c>
      <c r="E142" t="inlineStr">
        <is>
          <t>ÖDESHÖG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46805-2025</t>
        </is>
      </c>
      <c r="B143" s="1" t="n">
        <v>45926.67944444445</v>
      </c>
      <c r="C143" s="1" t="n">
        <v>45949</v>
      </c>
      <c r="D143" t="inlineStr">
        <is>
          <t>ÖSTERGÖTLANDS LÄN</t>
        </is>
      </c>
      <c r="E143" t="inlineStr">
        <is>
          <t>ÖDESHÖG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35079-2023</t>
        </is>
      </c>
      <c r="B144" s="1" t="n">
        <v>45145.42855324074</v>
      </c>
      <c r="C144" s="1" t="n">
        <v>45949</v>
      </c>
      <c r="D144" t="inlineStr">
        <is>
          <t>ÖSTERGÖTLANDS LÄN</t>
        </is>
      </c>
      <c r="E144" t="inlineStr">
        <is>
          <t>ÖDESHÖG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2512-2024</t>
        </is>
      </c>
      <c r="B145" s="1" t="n">
        <v>45313</v>
      </c>
      <c r="C145" s="1" t="n">
        <v>45949</v>
      </c>
      <c r="D145" t="inlineStr">
        <is>
          <t>ÖSTERGÖTLANDS LÄN</t>
        </is>
      </c>
      <c r="E145" t="inlineStr">
        <is>
          <t>ÖDESHÖG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64709-2023</t>
        </is>
      </c>
      <c r="B146" s="1" t="n">
        <v>45281.67853009259</v>
      </c>
      <c r="C146" s="1" t="n">
        <v>45949</v>
      </c>
      <c r="D146" t="inlineStr">
        <is>
          <t>ÖSTERGÖTLANDS LÄN</t>
        </is>
      </c>
      <c r="E146" t="inlineStr">
        <is>
          <t>ÖDESHÖG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64710-2023</t>
        </is>
      </c>
      <c r="B147" s="1" t="n">
        <v>45281.68364583333</v>
      </c>
      <c r="C147" s="1" t="n">
        <v>45949</v>
      </c>
      <c r="D147" t="inlineStr">
        <is>
          <t>ÖSTERGÖTLANDS LÄN</t>
        </is>
      </c>
      <c r="E147" t="inlineStr">
        <is>
          <t>ÖDESHÖG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36730-2023</t>
        </is>
      </c>
      <c r="B148" s="1" t="n">
        <v>45153</v>
      </c>
      <c r="C148" s="1" t="n">
        <v>45949</v>
      </c>
      <c r="D148" t="inlineStr">
        <is>
          <t>ÖSTERGÖTLANDS LÄN</t>
        </is>
      </c>
      <c r="E148" t="inlineStr">
        <is>
          <t>ÖDESHÖG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21667-2025</t>
        </is>
      </c>
      <c r="B149" s="1" t="n">
        <v>45783.46362268519</v>
      </c>
      <c r="C149" s="1" t="n">
        <v>45949</v>
      </c>
      <c r="D149" t="inlineStr">
        <is>
          <t>ÖSTERGÖTLANDS LÄN</t>
        </is>
      </c>
      <c r="E149" t="inlineStr">
        <is>
          <t>ÖDESHÖG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47648-2025</t>
        </is>
      </c>
      <c r="B150" s="1" t="n">
        <v>45931.52583333333</v>
      </c>
      <c r="C150" s="1" t="n">
        <v>45949</v>
      </c>
      <c r="D150" t="inlineStr">
        <is>
          <t>ÖSTERGÖTLANDS LÄN</t>
        </is>
      </c>
      <c r="E150" t="inlineStr">
        <is>
          <t>ÖDESHÖG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21357-2025</t>
        </is>
      </c>
      <c r="B151" s="1" t="n">
        <v>45782.42425925926</v>
      </c>
      <c r="C151" s="1" t="n">
        <v>45949</v>
      </c>
      <c r="D151" t="inlineStr">
        <is>
          <t>ÖSTERGÖTLANDS LÄN</t>
        </is>
      </c>
      <c r="E151" t="inlineStr">
        <is>
          <t>ÖDESHÖG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21530-2025</t>
        </is>
      </c>
      <c r="B152" s="1" t="n">
        <v>45782.65224537037</v>
      </c>
      <c r="C152" s="1" t="n">
        <v>45949</v>
      </c>
      <c r="D152" t="inlineStr">
        <is>
          <t>ÖSTERGÖTLANDS LÄN</t>
        </is>
      </c>
      <c r="E152" t="inlineStr">
        <is>
          <t>ÖDESHÖG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16168-2023</t>
        </is>
      </c>
      <c r="B153" s="1" t="n">
        <v>45027.68865740741</v>
      </c>
      <c r="C153" s="1" t="n">
        <v>45949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Allmännings- och besparingsskogar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21770-2023</t>
        </is>
      </c>
      <c r="B154" s="1" t="n">
        <v>45065</v>
      </c>
      <c r="C154" s="1" t="n">
        <v>45949</v>
      </c>
      <c r="D154" t="inlineStr">
        <is>
          <t>ÖSTERGÖTLANDS LÄN</t>
        </is>
      </c>
      <c r="E154" t="inlineStr">
        <is>
          <t>ÖDESHÖG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36099-2024</t>
        </is>
      </c>
      <c r="B155" s="1" t="n">
        <v>45533.77303240741</v>
      </c>
      <c r="C155" s="1" t="n">
        <v>45949</v>
      </c>
      <c r="D155" t="inlineStr">
        <is>
          <t>ÖSTERGÖTLANDS LÄN</t>
        </is>
      </c>
      <c r="E155" t="inlineStr">
        <is>
          <t>ÖDESHÖG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6421-2025</t>
        </is>
      </c>
      <c r="B156" s="1" t="n">
        <v>45699.48409722222</v>
      </c>
      <c r="C156" s="1" t="n">
        <v>45949</v>
      </c>
      <c r="D156" t="inlineStr">
        <is>
          <t>ÖSTERGÖTLANDS LÄN</t>
        </is>
      </c>
      <c r="E156" t="inlineStr">
        <is>
          <t>ÖDESHÖG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6456-2025</t>
        </is>
      </c>
      <c r="B157" s="1" t="n">
        <v>45699.55743055556</v>
      </c>
      <c r="C157" s="1" t="n">
        <v>45949</v>
      </c>
      <c r="D157" t="inlineStr">
        <is>
          <t>ÖSTERGÖTLANDS LÄN</t>
        </is>
      </c>
      <c r="E157" t="inlineStr">
        <is>
          <t>ÖDESHÖG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17618-2024</t>
        </is>
      </c>
      <c r="B158" s="1" t="n">
        <v>45416.90940972222</v>
      </c>
      <c r="C158" s="1" t="n">
        <v>45949</v>
      </c>
      <c r="D158" t="inlineStr">
        <is>
          <t>ÖSTERGÖTLANDS LÄN</t>
        </is>
      </c>
      <c r="E158" t="inlineStr">
        <is>
          <t>ÖDESHÖG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47993-2024</t>
        </is>
      </c>
      <c r="B159" s="1" t="n">
        <v>45589.43387731481</v>
      </c>
      <c r="C159" s="1" t="n">
        <v>45949</v>
      </c>
      <c r="D159" t="inlineStr">
        <is>
          <t>ÖSTERGÖTLANDS LÄN</t>
        </is>
      </c>
      <c r="E159" t="inlineStr">
        <is>
          <t>ÖDESHÖG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39829-2025</t>
        </is>
      </c>
      <c r="B160" s="1" t="n">
        <v>45891.55820601852</v>
      </c>
      <c r="C160" s="1" t="n">
        <v>45949</v>
      </c>
      <c r="D160" t="inlineStr">
        <is>
          <t>ÖSTERGÖTLANDS LÄN</t>
        </is>
      </c>
      <c r="E160" t="inlineStr">
        <is>
          <t>ÖDESHÖG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5513-2025</t>
        </is>
      </c>
      <c r="B161" s="1" t="n">
        <v>45693.40201388889</v>
      </c>
      <c r="C161" s="1" t="n">
        <v>45949</v>
      </c>
      <c r="D161" t="inlineStr">
        <is>
          <t>ÖSTERGÖTLANDS LÄN</t>
        </is>
      </c>
      <c r="E161" t="inlineStr">
        <is>
          <t>ÖDESHÖG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58551-2023</t>
        </is>
      </c>
      <c r="B162" s="1" t="n">
        <v>45251</v>
      </c>
      <c r="C162" s="1" t="n">
        <v>45949</v>
      </c>
      <c r="D162" t="inlineStr">
        <is>
          <t>ÖSTERGÖTLANDS LÄN</t>
        </is>
      </c>
      <c r="E162" t="inlineStr">
        <is>
          <t>ÖDESHÖG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6164-2024</t>
        </is>
      </c>
      <c r="B163" s="1" t="n">
        <v>45337.50011574074</v>
      </c>
      <c r="C163" s="1" t="n">
        <v>45949</v>
      </c>
      <c r="D163" t="inlineStr">
        <is>
          <t>ÖSTERGÖTLANDS LÄN</t>
        </is>
      </c>
      <c r="E163" t="inlineStr">
        <is>
          <t>ÖDESHÖG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14156-2023</t>
        </is>
      </c>
      <c r="B164" s="1" t="n">
        <v>45009.49569444444</v>
      </c>
      <c r="C164" s="1" t="n">
        <v>45949</v>
      </c>
      <c r="D164" t="inlineStr">
        <is>
          <t>ÖSTERGÖTLANDS LÄN</t>
        </is>
      </c>
      <c r="E164" t="inlineStr">
        <is>
          <t>ÖDESHÖG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9319-2025</t>
        </is>
      </c>
      <c r="B165" s="1" t="n">
        <v>45714</v>
      </c>
      <c r="C165" s="1" t="n">
        <v>45949</v>
      </c>
      <c r="D165" t="inlineStr">
        <is>
          <t>ÖSTERGÖTLANDS LÄN</t>
        </is>
      </c>
      <c r="E165" t="inlineStr">
        <is>
          <t>ÖDESHÖG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3554-2025</t>
        </is>
      </c>
      <c r="B166" s="1" t="n">
        <v>45680</v>
      </c>
      <c r="C166" s="1" t="n">
        <v>45949</v>
      </c>
      <c r="D166" t="inlineStr">
        <is>
          <t>ÖSTERGÖTLANDS LÄN</t>
        </is>
      </c>
      <c r="E166" t="inlineStr">
        <is>
          <t>ÖDESHÖG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48063-2025</t>
        </is>
      </c>
      <c r="B167" s="1" t="n">
        <v>45932.68246527778</v>
      </c>
      <c r="C167" s="1" t="n">
        <v>45949</v>
      </c>
      <c r="D167" t="inlineStr">
        <is>
          <t>ÖSTERGÖTLANDS LÄN</t>
        </is>
      </c>
      <c r="E167" t="inlineStr">
        <is>
          <t>ÖDESHÖG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38718-2023</t>
        </is>
      </c>
      <c r="B168" s="1" t="n">
        <v>45163.35730324074</v>
      </c>
      <c r="C168" s="1" t="n">
        <v>45949</v>
      </c>
      <c r="D168" t="inlineStr">
        <is>
          <t>ÖSTERGÖTLANDS LÄN</t>
        </is>
      </c>
      <c r="E168" t="inlineStr">
        <is>
          <t>ÖDESHÖG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15446-2025</t>
        </is>
      </c>
      <c r="B169" s="1" t="n">
        <v>45747.48505787037</v>
      </c>
      <c r="C169" s="1" t="n">
        <v>45949</v>
      </c>
      <c r="D169" t="inlineStr">
        <is>
          <t>ÖSTERGÖTLANDS LÄN</t>
        </is>
      </c>
      <c r="E169" t="inlineStr">
        <is>
          <t>ÖDESHÖG</t>
        </is>
      </c>
      <c r="F169" t="inlineStr">
        <is>
          <t>Allmännings- och besparingsskogar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39832-2025</t>
        </is>
      </c>
      <c r="B170" s="1" t="n">
        <v>45891.56042824074</v>
      </c>
      <c r="C170" s="1" t="n">
        <v>45949</v>
      </c>
      <c r="D170" t="inlineStr">
        <is>
          <t>ÖSTERGÖTLANDS LÄN</t>
        </is>
      </c>
      <c r="E170" t="inlineStr">
        <is>
          <t>ÖDESHÖG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13129-2023</t>
        </is>
      </c>
      <c r="B171" s="1" t="n">
        <v>45002.51563657408</v>
      </c>
      <c r="C171" s="1" t="n">
        <v>45949</v>
      </c>
      <c r="D171" t="inlineStr">
        <is>
          <t>ÖSTERGÖTLANDS LÄN</t>
        </is>
      </c>
      <c r="E171" t="inlineStr">
        <is>
          <t>ÖDESHÖG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48614-2025</t>
        </is>
      </c>
      <c r="B172" s="1" t="n">
        <v>45936.48396990741</v>
      </c>
      <c r="C172" s="1" t="n">
        <v>45949</v>
      </c>
      <c r="D172" t="inlineStr">
        <is>
          <t>ÖSTERGÖTLANDS LÄN</t>
        </is>
      </c>
      <c r="E172" t="inlineStr">
        <is>
          <t>ÖDESHÖG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48611-2025</t>
        </is>
      </c>
      <c r="B173" s="1" t="n">
        <v>45936.48025462963</v>
      </c>
      <c r="C173" s="1" t="n">
        <v>45949</v>
      </c>
      <c r="D173" t="inlineStr">
        <is>
          <t>ÖSTERGÖTLANDS LÄN</t>
        </is>
      </c>
      <c r="E173" t="inlineStr">
        <is>
          <t>ÖDESHÖG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48575-2025</t>
        </is>
      </c>
      <c r="B174" s="1" t="n">
        <v>45936.45259259259</v>
      </c>
      <c r="C174" s="1" t="n">
        <v>45949</v>
      </c>
      <c r="D174" t="inlineStr">
        <is>
          <t>ÖSTERGÖTLANDS LÄN</t>
        </is>
      </c>
      <c r="E174" t="inlineStr">
        <is>
          <t>ÖDESHÖG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35411-2023</t>
        </is>
      </c>
      <c r="B175" s="1" t="n">
        <v>45146.60487268519</v>
      </c>
      <c r="C175" s="1" t="n">
        <v>45949</v>
      </c>
      <c r="D175" t="inlineStr">
        <is>
          <t>ÖSTERGÖTLANDS LÄN</t>
        </is>
      </c>
      <c r="E175" t="inlineStr">
        <is>
          <t>ÖDESHÖG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56797-2023</t>
        </is>
      </c>
      <c r="B176" s="1" t="n">
        <v>45244</v>
      </c>
      <c r="C176" s="1" t="n">
        <v>45949</v>
      </c>
      <c r="D176" t="inlineStr">
        <is>
          <t>ÖSTERGÖTLANDS LÄN</t>
        </is>
      </c>
      <c r="E176" t="inlineStr">
        <is>
          <t>ÖDESHÖG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16270-2024</t>
        </is>
      </c>
      <c r="B177" s="1" t="n">
        <v>45407</v>
      </c>
      <c r="C177" s="1" t="n">
        <v>45949</v>
      </c>
      <c r="D177" t="inlineStr">
        <is>
          <t>ÖSTERGÖTLANDS LÄN</t>
        </is>
      </c>
      <c r="E177" t="inlineStr">
        <is>
          <t>ÖDESHÖG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50774-2023</t>
        </is>
      </c>
      <c r="B178" s="1" t="n">
        <v>45210</v>
      </c>
      <c r="C178" s="1" t="n">
        <v>45949</v>
      </c>
      <c r="D178" t="inlineStr">
        <is>
          <t>ÖSTERGÖTLANDS LÄN</t>
        </is>
      </c>
      <c r="E178" t="inlineStr">
        <is>
          <t>ÖDESHÖG</t>
        </is>
      </c>
      <c r="G178" t="n">
        <v>9.5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5350-2025</t>
        </is>
      </c>
      <c r="B179" s="1" t="n">
        <v>45692.5587962963</v>
      </c>
      <c r="C179" s="1" t="n">
        <v>45949</v>
      </c>
      <c r="D179" t="inlineStr">
        <is>
          <t>ÖSTERGÖTLANDS LÄN</t>
        </is>
      </c>
      <c r="E179" t="inlineStr">
        <is>
          <t>ÖDESHÖG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16162-2023</t>
        </is>
      </c>
      <c r="B180" s="1" t="n">
        <v>45027</v>
      </c>
      <c r="C180" s="1" t="n">
        <v>45949</v>
      </c>
      <c r="D180" t="inlineStr">
        <is>
          <t>ÖSTERGÖTLANDS LÄN</t>
        </is>
      </c>
      <c r="E180" t="inlineStr">
        <is>
          <t>ÖDESHÖG</t>
        </is>
      </c>
      <c r="F180" t="inlineStr">
        <is>
          <t>Allmännings- och besparingsskogar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50818-2023</t>
        </is>
      </c>
      <c r="B181" s="1" t="n">
        <v>45217</v>
      </c>
      <c r="C181" s="1" t="n">
        <v>45949</v>
      </c>
      <c r="D181" t="inlineStr">
        <is>
          <t>ÖSTERGÖTLANDS LÄN</t>
        </is>
      </c>
      <c r="E181" t="inlineStr">
        <is>
          <t>ÖDESHÖG</t>
        </is>
      </c>
      <c r="G181" t="n">
        <v>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48860-2025</t>
        </is>
      </c>
      <c r="B182" s="1" t="n">
        <v>45937.44017361111</v>
      </c>
      <c r="C182" s="1" t="n">
        <v>45949</v>
      </c>
      <c r="D182" t="inlineStr">
        <is>
          <t>ÖSTERGÖTLANDS LÄN</t>
        </is>
      </c>
      <c r="E182" t="inlineStr">
        <is>
          <t>ÖDESHÖG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15906-2024</t>
        </is>
      </c>
      <c r="B183" s="1" t="n">
        <v>45405</v>
      </c>
      <c r="C183" s="1" t="n">
        <v>45949</v>
      </c>
      <c r="D183" t="inlineStr">
        <is>
          <t>ÖSTERGÖTLANDS LÄN</t>
        </is>
      </c>
      <c r="E183" t="inlineStr">
        <is>
          <t>ÖDESHÖG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40102-2025</t>
        </is>
      </c>
      <c r="B184" s="1" t="n">
        <v>45894.4878587963</v>
      </c>
      <c r="C184" s="1" t="n">
        <v>45949</v>
      </c>
      <c r="D184" t="inlineStr">
        <is>
          <t>ÖSTERGÖTLANDS LÄN</t>
        </is>
      </c>
      <c r="E184" t="inlineStr">
        <is>
          <t>ÖDESHÖG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40498-2025</t>
        </is>
      </c>
      <c r="B185" s="1" t="n">
        <v>45896.32207175926</v>
      </c>
      <c r="C185" s="1" t="n">
        <v>45949</v>
      </c>
      <c r="D185" t="inlineStr">
        <is>
          <t>ÖSTERGÖTLANDS LÄN</t>
        </is>
      </c>
      <c r="E185" t="inlineStr">
        <is>
          <t>ÖDESHÖG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35097-2023</t>
        </is>
      </c>
      <c r="B186" s="1" t="n">
        <v>45145.45475694445</v>
      </c>
      <c r="C186" s="1" t="n">
        <v>45949</v>
      </c>
      <c r="D186" t="inlineStr">
        <is>
          <t>ÖSTERGÖTLANDS LÄN</t>
        </is>
      </c>
      <c r="E186" t="inlineStr">
        <is>
          <t>ÖDESHÖG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11099-2025</t>
        </is>
      </c>
      <c r="B187" s="1" t="n">
        <v>45723.58368055556</v>
      </c>
      <c r="C187" s="1" t="n">
        <v>45949</v>
      </c>
      <c r="D187" t="inlineStr">
        <is>
          <t>ÖSTERGÖTLANDS LÄN</t>
        </is>
      </c>
      <c r="E187" t="inlineStr">
        <is>
          <t>ÖDESHÖG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20244-2022</t>
        </is>
      </c>
      <c r="B188" s="1" t="n">
        <v>44698.63287037037</v>
      </c>
      <c r="C188" s="1" t="n">
        <v>45949</v>
      </c>
      <c r="D188" t="inlineStr">
        <is>
          <t>ÖSTERGÖTLANDS LÄN</t>
        </is>
      </c>
      <c r="E188" t="inlineStr">
        <is>
          <t>ÖDESHÖG</t>
        </is>
      </c>
      <c r="F188" t="inlineStr">
        <is>
          <t>Allmännings- och besparingsskogar</t>
        </is>
      </c>
      <c r="G188" t="n">
        <v>9.5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6557-2025</t>
        </is>
      </c>
      <c r="B189" s="1" t="n">
        <v>45699.73377314815</v>
      </c>
      <c r="C189" s="1" t="n">
        <v>45949</v>
      </c>
      <c r="D189" t="inlineStr">
        <is>
          <t>ÖSTERGÖTLANDS LÄN</t>
        </is>
      </c>
      <c r="E189" t="inlineStr">
        <is>
          <t>ÖDESHÖG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40604-2025</t>
        </is>
      </c>
      <c r="B190" s="1" t="n">
        <v>45896.56527777778</v>
      </c>
      <c r="C190" s="1" t="n">
        <v>45949</v>
      </c>
      <c r="D190" t="inlineStr">
        <is>
          <t>ÖSTERGÖTLANDS LÄN</t>
        </is>
      </c>
      <c r="E190" t="inlineStr">
        <is>
          <t>ÖDESHÖG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32378-2024</t>
        </is>
      </c>
      <c r="B191" s="1" t="n">
        <v>45512.61466435185</v>
      </c>
      <c r="C191" s="1" t="n">
        <v>45949</v>
      </c>
      <c r="D191" t="inlineStr">
        <is>
          <t>ÖSTERGÖTLANDS LÄN</t>
        </is>
      </c>
      <c r="E191" t="inlineStr">
        <is>
          <t>ÖDESHÖG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30945-2023</t>
        </is>
      </c>
      <c r="B192" s="1" t="n">
        <v>45113</v>
      </c>
      <c r="C192" s="1" t="n">
        <v>45949</v>
      </c>
      <c r="D192" t="inlineStr">
        <is>
          <t>ÖSTERGÖTLANDS LÄN</t>
        </is>
      </c>
      <c r="E192" t="inlineStr">
        <is>
          <t>ÖDESHÖG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30964-2023</t>
        </is>
      </c>
      <c r="B193" s="1" t="n">
        <v>45113.47913194444</v>
      </c>
      <c r="C193" s="1" t="n">
        <v>45949</v>
      </c>
      <c r="D193" t="inlineStr">
        <is>
          <t>ÖSTERGÖTLANDS LÄN</t>
        </is>
      </c>
      <c r="E193" t="inlineStr">
        <is>
          <t>ÖDESHÖG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21336-2025</t>
        </is>
      </c>
      <c r="B194" s="1" t="n">
        <v>45782.37634259259</v>
      </c>
      <c r="C194" s="1" t="n">
        <v>45949</v>
      </c>
      <c r="D194" t="inlineStr">
        <is>
          <t>ÖSTERGÖTLANDS LÄN</t>
        </is>
      </c>
      <c r="E194" t="inlineStr">
        <is>
          <t>ÖDESHÖG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24033-2025</t>
        </is>
      </c>
      <c r="B195" s="1" t="n">
        <v>45796.47868055556</v>
      </c>
      <c r="C195" s="1" t="n">
        <v>45949</v>
      </c>
      <c r="D195" t="inlineStr">
        <is>
          <t>ÖSTERGÖTLANDS LÄN</t>
        </is>
      </c>
      <c r="E195" t="inlineStr">
        <is>
          <t>ÖDESHÖG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24035-2025</t>
        </is>
      </c>
      <c r="B196" s="1" t="n">
        <v>45796.4834837963</v>
      </c>
      <c r="C196" s="1" t="n">
        <v>45949</v>
      </c>
      <c r="D196" t="inlineStr">
        <is>
          <t>ÖSTERGÖTLANDS LÄN</t>
        </is>
      </c>
      <c r="E196" t="inlineStr">
        <is>
          <t>ÖDESHÖG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48958-2025</t>
        </is>
      </c>
      <c r="B197" s="1" t="n">
        <v>45937</v>
      </c>
      <c r="C197" s="1" t="n">
        <v>45949</v>
      </c>
      <c r="D197" t="inlineStr">
        <is>
          <t>ÖSTERGÖTLANDS LÄN</t>
        </is>
      </c>
      <c r="E197" t="inlineStr">
        <is>
          <t>ÖDESHÖG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19351-2023</t>
        </is>
      </c>
      <c r="B198" s="1" t="n">
        <v>45049.59413194445</v>
      </c>
      <c r="C198" s="1" t="n">
        <v>45949</v>
      </c>
      <c r="D198" t="inlineStr">
        <is>
          <t>ÖSTERGÖTLANDS LÄN</t>
        </is>
      </c>
      <c r="E198" t="inlineStr">
        <is>
          <t>ÖDESHÖG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50358-2025</t>
        </is>
      </c>
      <c r="B199" s="1" t="n">
        <v>45944.56123842593</v>
      </c>
      <c r="C199" s="1" t="n">
        <v>45949</v>
      </c>
      <c r="D199" t="inlineStr">
        <is>
          <t>ÖSTERGÖTLANDS LÄN</t>
        </is>
      </c>
      <c r="E199" t="inlineStr">
        <is>
          <t>ÖDESHÖG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41730-2025</t>
        </is>
      </c>
      <c r="B200" s="1" t="n">
        <v>45902.46303240741</v>
      </c>
      <c r="C200" s="1" t="n">
        <v>45949</v>
      </c>
      <c r="D200" t="inlineStr">
        <is>
          <t>ÖSTERGÖTLANDS LÄN</t>
        </is>
      </c>
      <c r="E200" t="inlineStr">
        <is>
          <t>ÖDESHÖG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50416-2025</t>
        </is>
      </c>
      <c r="B201" s="1" t="n">
        <v>45944.64935185185</v>
      </c>
      <c r="C201" s="1" t="n">
        <v>45949</v>
      </c>
      <c r="D201" t="inlineStr">
        <is>
          <t>ÖSTERGÖTLANDS LÄN</t>
        </is>
      </c>
      <c r="E201" t="inlineStr">
        <is>
          <t>ÖDESHÖG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51048-2025</t>
        </is>
      </c>
      <c r="B202" s="1" t="n">
        <v>45947.43230324074</v>
      </c>
      <c r="C202" s="1" t="n">
        <v>45949</v>
      </c>
      <c r="D202" t="inlineStr">
        <is>
          <t>ÖSTERGÖTLANDS LÄN</t>
        </is>
      </c>
      <c r="E202" t="inlineStr">
        <is>
          <t>ÖDESHÖG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32335-2024</t>
        </is>
      </c>
      <c r="B203" s="1" t="n">
        <v>45512.48333333333</v>
      </c>
      <c r="C203" s="1" t="n">
        <v>45949</v>
      </c>
      <c r="D203" t="inlineStr">
        <is>
          <t>ÖSTERGÖTLANDS LÄN</t>
        </is>
      </c>
      <c r="E203" t="inlineStr">
        <is>
          <t>ÖDESHÖG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8515-2022</t>
        </is>
      </c>
      <c r="B204" s="1" t="n">
        <v>44613</v>
      </c>
      <c r="C204" s="1" t="n">
        <v>45949</v>
      </c>
      <c r="D204" t="inlineStr">
        <is>
          <t>ÖSTERGÖTLANDS LÄN</t>
        </is>
      </c>
      <c r="E204" t="inlineStr">
        <is>
          <t>ÖDESHÖG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61880-2021</t>
        </is>
      </c>
      <c r="B205" s="1" t="n">
        <v>44502</v>
      </c>
      <c r="C205" s="1" t="n">
        <v>45949</v>
      </c>
      <c r="D205" t="inlineStr">
        <is>
          <t>ÖSTERGÖTLANDS LÄN</t>
        </is>
      </c>
      <c r="E205" t="inlineStr">
        <is>
          <t>ÖDESHÖG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51171-2025</t>
        </is>
      </c>
      <c r="B206" s="1" t="n">
        <v>45947.60431712963</v>
      </c>
      <c r="C206" s="1" t="n">
        <v>45949</v>
      </c>
      <c r="D206" t="inlineStr">
        <is>
          <t>ÖSTERGÖTLANDS LÄN</t>
        </is>
      </c>
      <c r="E206" t="inlineStr">
        <is>
          <t>ÖDESHÖG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48325-2022</t>
        </is>
      </c>
      <c r="B207" s="1" t="n">
        <v>44858</v>
      </c>
      <c r="C207" s="1" t="n">
        <v>45949</v>
      </c>
      <c r="D207" t="inlineStr">
        <is>
          <t>ÖSTERGÖTLANDS LÄN</t>
        </is>
      </c>
      <c r="E207" t="inlineStr">
        <is>
          <t>ÖDESHÖG</t>
        </is>
      </c>
      <c r="F207" t="inlineStr">
        <is>
          <t>Allmännings- och besparingsskogar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11699-2024</t>
        </is>
      </c>
      <c r="B208" s="1" t="n">
        <v>45373.60663194444</v>
      </c>
      <c r="C208" s="1" t="n">
        <v>45949</v>
      </c>
      <c r="D208" t="inlineStr">
        <is>
          <t>ÖSTERGÖTLANDS LÄN</t>
        </is>
      </c>
      <c r="E208" t="inlineStr">
        <is>
          <t>ÖDESHÖG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11704-2024</t>
        </is>
      </c>
      <c r="B209" s="1" t="n">
        <v>45373.61019675926</v>
      </c>
      <c r="C209" s="1" t="n">
        <v>45949</v>
      </c>
      <c r="D209" t="inlineStr">
        <is>
          <t>ÖSTERGÖTLANDS LÄN</t>
        </is>
      </c>
      <c r="E209" t="inlineStr">
        <is>
          <t>ÖDESHÖG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33375-2024</t>
        </is>
      </c>
      <c r="B210" s="1" t="n">
        <v>45519</v>
      </c>
      <c r="C210" s="1" t="n">
        <v>45949</v>
      </c>
      <c r="D210" t="inlineStr">
        <is>
          <t>ÖSTERGÖTLANDS LÄN</t>
        </is>
      </c>
      <c r="E210" t="inlineStr">
        <is>
          <t>ÖDESHÖG</t>
        </is>
      </c>
      <c r="F210" t="inlineStr">
        <is>
          <t>Allmännings- och besparingsskogar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43263-2023</t>
        </is>
      </c>
      <c r="B211" s="1" t="n">
        <v>45183</v>
      </c>
      <c r="C211" s="1" t="n">
        <v>45949</v>
      </c>
      <c r="D211" t="inlineStr">
        <is>
          <t>ÖSTERGÖTLANDS LÄN</t>
        </is>
      </c>
      <c r="E211" t="inlineStr">
        <is>
          <t>ÖDESHÖG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8042-2025</t>
        </is>
      </c>
      <c r="B212" s="1" t="n">
        <v>45707.60079861111</v>
      </c>
      <c r="C212" s="1" t="n">
        <v>45949</v>
      </c>
      <c r="D212" t="inlineStr">
        <is>
          <t>ÖSTERGÖTLANDS LÄN</t>
        </is>
      </c>
      <c r="E212" t="inlineStr">
        <is>
          <t>ÖDESHÖG</t>
        </is>
      </c>
      <c r="G212" t="n">
        <v>14.5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6484-2025</t>
        </is>
      </c>
      <c r="B213" s="1" t="n">
        <v>45699.61924768519</v>
      </c>
      <c r="C213" s="1" t="n">
        <v>45949</v>
      </c>
      <c r="D213" t="inlineStr">
        <is>
          <t>ÖSTERGÖTLANDS LÄN</t>
        </is>
      </c>
      <c r="E213" t="inlineStr">
        <is>
          <t>ÖDESHÖG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46536-2024</t>
        </is>
      </c>
      <c r="B214" s="1" t="n">
        <v>45582.645</v>
      </c>
      <c r="C214" s="1" t="n">
        <v>45949</v>
      </c>
      <c r="D214" t="inlineStr">
        <is>
          <t>ÖSTERGÖTLANDS LÄN</t>
        </is>
      </c>
      <c r="E214" t="inlineStr">
        <is>
          <t>ÖDESHÖG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51727-2024</t>
        </is>
      </c>
      <c r="B215" s="1" t="n">
        <v>45607.38569444444</v>
      </c>
      <c r="C215" s="1" t="n">
        <v>45949</v>
      </c>
      <c r="D215" t="inlineStr">
        <is>
          <t>ÖSTERGÖTLANDS LÄN</t>
        </is>
      </c>
      <c r="E215" t="inlineStr">
        <is>
          <t>ÖDESHÖG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11193-2023</t>
        </is>
      </c>
      <c r="B216" s="1" t="n">
        <v>44992</v>
      </c>
      <c r="C216" s="1" t="n">
        <v>45949</v>
      </c>
      <c r="D216" t="inlineStr">
        <is>
          <t>ÖSTERGÖTLANDS LÄN</t>
        </is>
      </c>
      <c r="E216" t="inlineStr">
        <is>
          <t>ÖDESHÖG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27958-2025</t>
        </is>
      </c>
      <c r="B217" s="1" t="n">
        <v>45817.54012731482</v>
      </c>
      <c r="C217" s="1" t="n">
        <v>45949</v>
      </c>
      <c r="D217" t="inlineStr">
        <is>
          <t>ÖSTERGÖTLANDS LÄN</t>
        </is>
      </c>
      <c r="E217" t="inlineStr">
        <is>
          <t>ÖDESHÖG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8049-2025</t>
        </is>
      </c>
      <c r="B218" s="1" t="n">
        <v>45707.60672453704</v>
      </c>
      <c r="C218" s="1" t="n">
        <v>45949</v>
      </c>
      <c r="D218" t="inlineStr">
        <is>
          <t>ÖSTERGÖTLANDS LÄN</t>
        </is>
      </c>
      <c r="E218" t="inlineStr">
        <is>
          <t>ÖDESHÖG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8067-2025</t>
        </is>
      </c>
      <c r="B219" s="1" t="n">
        <v>45707.64212962963</v>
      </c>
      <c r="C219" s="1" t="n">
        <v>45949</v>
      </c>
      <c r="D219" t="inlineStr">
        <is>
          <t>ÖSTERGÖTLANDS LÄN</t>
        </is>
      </c>
      <c r="E219" t="inlineStr">
        <is>
          <t>ÖDESHÖG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30389-2024</t>
        </is>
      </c>
      <c r="B220" s="1" t="n">
        <v>45491</v>
      </c>
      <c r="C220" s="1" t="n">
        <v>45949</v>
      </c>
      <c r="D220" t="inlineStr">
        <is>
          <t>ÖSTERGÖTLANDS LÄN</t>
        </is>
      </c>
      <c r="E220" t="inlineStr">
        <is>
          <t>ÖDESHÖG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4168-2025</t>
        </is>
      </c>
      <c r="B221" s="1" t="n">
        <v>45685.4172337963</v>
      </c>
      <c r="C221" s="1" t="n">
        <v>45949</v>
      </c>
      <c r="D221" t="inlineStr">
        <is>
          <t>ÖSTERGÖTLANDS LÄN</t>
        </is>
      </c>
      <c r="E221" t="inlineStr">
        <is>
          <t>ÖDESHÖG</t>
        </is>
      </c>
      <c r="F221" t="inlineStr">
        <is>
          <t>Kyrkan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12198-2025</t>
        </is>
      </c>
      <c r="B222" s="1" t="n">
        <v>45729.47584490741</v>
      </c>
      <c r="C222" s="1" t="n">
        <v>45949</v>
      </c>
      <c r="D222" t="inlineStr">
        <is>
          <t>ÖSTERGÖTLANDS LÄN</t>
        </is>
      </c>
      <c r="E222" t="inlineStr">
        <is>
          <t>ÖDESHÖG</t>
        </is>
      </c>
      <c r="F222" t="inlineStr">
        <is>
          <t>Allmännings- och besparingsskogar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35380-2023</t>
        </is>
      </c>
      <c r="B223" s="1" t="n">
        <v>45146.5737037037</v>
      </c>
      <c r="C223" s="1" t="n">
        <v>45949</v>
      </c>
      <c r="D223" t="inlineStr">
        <is>
          <t>ÖSTERGÖTLANDS LÄN</t>
        </is>
      </c>
      <c r="E223" t="inlineStr">
        <is>
          <t>ÖDESHÖG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38212-2023</t>
        </is>
      </c>
      <c r="B224" s="1" t="n">
        <v>45161</v>
      </c>
      <c r="C224" s="1" t="n">
        <v>45949</v>
      </c>
      <c r="D224" t="inlineStr">
        <is>
          <t>ÖSTERGÖTLANDS LÄN</t>
        </is>
      </c>
      <c r="E224" t="inlineStr">
        <is>
          <t>ÖDESHÖG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58052-2021</t>
        </is>
      </c>
      <c r="B225" s="1" t="n">
        <v>44487</v>
      </c>
      <c r="C225" s="1" t="n">
        <v>45949</v>
      </c>
      <c r="D225" t="inlineStr">
        <is>
          <t>ÖSTERGÖTLANDS LÄN</t>
        </is>
      </c>
      <c r="E225" t="inlineStr">
        <is>
          <t>ÖDESHÖG</t>
        </is>
      </c>
      <c r="F225" t="inlineStr">
        <is>
          <t>Sveaskog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3130-2025</t>
        </is>
      </c>
      <c r="B226" s="1" t="n">
        <v>45678.74392361111</v>
      </c>
      <c r="C226" s="1" t="n">
        <v>45949</v>
      </c>
      <c r="D226" t="inlineStr">
        <is>
          <t>ÖSTERGÖTLANDS LÄN</t>
        </is>
      </c>
      <c r="E226" t="inlineStr">
        <is>
          <t>ÖDESHÖG</t>
        </is>
      </c>
      <c r="F226" t="inlineStr">
        <is>
          <t>Allmännings- och besparingsskogar</t>
        </is>
      </c>
      <c r="G226" t="n">
        <v>18.6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15452-2025</t>
        </is>
      </c>
      <c r="B227" s="1" t="n">
        <v>45747.4921875</v>
      </c>
      <c r="C227" s="1" t="n">
        <v>45949</v>
      </c>
      <c r="D227" t="inlineStr">
        <is>
          <t>ÖSTERGÖTLANDS LÄN</t>
        </is>
      </c>
      <c r="E227" t="inlineStr">
        <is>
          <t>ÖDESHÖG</t>
        </is>
      </c>
      <c r="F227" t="inlineStr">
        <is>
          <t>Allmännings- och besparingsskogar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29296-2025</t>
        </is>
      </c>
      <c r="B228" s="1" t="n">
        <v>45824.44797453703</v>
      </c>
      <c r="C228" s="1" t="n">
        <v>45949</v>
      </c>
      <c r="D228" t="inlineStr">
        <is>
          <t>ÖSTERGÖTLANDS LÄN</t>
        </is>
      </c>
      <c r="E228" t="inlineStr">
        <is>
          <t>ÖDESHÖG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15907-2024</t>
        </is>
      </c>
      <c r="B229" s="1" t="n">
        <v>45405.4284837963</v>
      </c>
      <c r="C229" s="1" t="n">
        <v>45949</v>
      </c>
      <c r="D229" t="inlineStr">
        <is>
          <t>ÖSTERGÖTLANDS LÄN</t>
        </is>
      </c>
      <c r="E229" t="inlineStr">
        <is>
          <t>ÖDESHÖG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15915-2024</t>
        </is>
      </c>
      <c r="B230" s="1" t="n">
        <v>45405.44401620371</v>
      </c>
      <c r="C230" s="1" t="n">
        <v>45949</v>
      </c>
      <c r="D230" t="inlineStr">
        <is>
          <t>ÖSTERGÖTLANDS LÄN</t>
        </is>
      </c>
      <c r="E230" t="inlineStr">
        <is>
          <t>ÖDESHÖG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20232-2022</t>
        </is>
      </c>
      <c r="B231" s="1" t="n">
        <v>44698</v>
      </c>
      <c r="C231" s="1" t="n">
        <v>45949</v>
      </c>
      <c r="D231" t="inlineStr">
        <is>
          <t>ÖSTERGÖTLANDS LÄN</t>
        </is>
      </c>
      <c r="E231" t="inlineStr">
        <is>
          <t>ÖDESHÖG</t>
        </is>
      </c>
      <c r="F231" t="inlineStr">
        <is>
          <t>Allmännings- och besparingsskogar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30600-2025</t>
        </is>
      </c>
      <c r="B232" s="1" t="n">
        <v>45831.45087962963</v>
      </c>
      <c r="C232" s="1" t="n">
        <v>45949</v>
      </c>
      <c r="D232" t="inlineStr">
        <is>
          <t>ÖSTERGÖTLANDS LÄN</t>
        </is>
      </c>
      <c r="E232" t="inlineStr">
        <is>
          <t>ÖDESHÖG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34961-2022</t>
        </is>
      </c>
      <c r="B233" s="1" t="n">
        <v>44796</v>
      </c>
      <c r="C233" s="1" t="n">
        <v>45949</v>
      </c>
      <c r="D233" t="inlineStr">
        <is>
          <t>ÖSTERGÖTLANDS LÄN</t>
        </is>
      </c>
      <c r="E233" t="inlineStr">
        <is>
          <t>ÖDESHÖG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7854-2021</t>
        </is>
      </c>
      <c r="B234" s="1" t="n">
        <v>44242</v>
      </c>
      <c r="C234" s="1" t="n">
        <v>45949</v>
      </c>
      <c r="D234" t="inlineStr">
        <is>
          <t>ÖSTERGÖTLANDS LÄN</t>
        </is>
      </c>
      <c r="E234" t="inlineStr">
        <is>
          <t>ÖDESHÖG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14185-2023</t>
        </is>
      </c>
      <c r="B235" s="1" t="n">
        <v>45009.55140046297</v>
      </c>
      <c r="C235" s="1" t="n">
        <v>45949</v>
      </c>
      <c r="D235" t="inlineStr">
        <is>
          <t>ÖSTERGÖTLANDS LÄN</t>
        </is>
      </c>
      <c r="E235" t="inlineStr">
        <is>
          <t>ÖDESHÖG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15399-2025</t>
        </is>
      </c>
      <c r="B236" s="1" t="n">
        <v>45747.4431712963</v>
      </c>
      <c r="C236" s="1" t="n">
        <v>45949</v>
      </c>
      <c r="D236" t="inlineStr">
        <is>
          <t>ÖSTERGÖTLANDS LÄN</t>
        </is>
      </c>
      <c r="E236" t="inlineStr">
        <is>
          <t>ÖDESHÖG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27087-2024</t>
        </is>
      </c>
      <c r="B237" s="1" t="n">
        <v>45471</v>
      </c>
      <c r="C237" s="1" t="n">
        <v>45949</v>
      </c>
      <c r="D237" t="inlineStr">
        <is>
          <t>ÖSTERGÖTLANDS LÄN</t>
        </is>
      </c>
      <c r="E237" t="inlineStr">
        <is>
          <t>ÖDESHÖG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6368-2025</t>
        </is>
      </c>
      <c r="B238" s="1" t="n">
        <v>45699.38880787037</v>
      </c>
      <c r="C238" s="1" t="n">
        <v>45949</v>
      </c>
      <c r="D238" t="inlineStr">
        <is>
          <t>ÖSTERGÖTLANDS LÄN</t>
        </is>
      </c>
      <c r="E238" t="inlineStr">
        <is>
          <t>ÖDESHÖG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39190-2023</t>
        </is>
      </c>
      <c r="B239" s="1" t="n">
        <v>45166</v>
      </c>
      <c r="C239" s="1" t="n">
        <v>45949</v>
      </c>
      <c r="D239" t="inlineStr">
        <is>
          <t>ÖSTERGÖTLANDS LÄN</t>
        </is>
      </c>
      <c r="E239" t="inlineStr">
        <is>
          <t>ÖDESHÖG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32466-2025</t>
        </is>
      </c>
      <c r="B240" s="1" t="n">
        <v>45838.42087962963</v>
      </c>
      <c r="C240" s="1" t="n">
        <v>45949</v>
      </c>
      <c r="D240" t="inlineStr">
        <is>
          <t>ÖSTERGÖTLANDS LÄN</t>
        </is>
      </c>
      <c r="E240" t="inlineStr">
        <is>
          <t>ÖDESHÖG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32776-2025</t>
        </is>
      </c>
      <c r="B241" s="1" t="n">
        <v>45839</v>
      </c>
      <c r="C241" s="1" t="n">
        <v>45949</v>
      </c>
      <c r="D241" t="inlineStr">
        <is>
          <t>ÖSTERGÖTLANDS LÄN</t>
        </is>
      </c>
      <c r="E241" t="inlineStr">
        <is>
          <t>ÖDESHÖG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32476-2025</t>
        </is>
      </c>
      <c r="B242" s="1" t="n">
        <v>45838.429375</v>
      </c>
      <c r="C242" s="1" t="n">
        <v>45949</v>
      </c>
      <c r="D242" t="inlineStr">
        <is>
          <t>ÖSTERGÖTLANDS LÄN</t>
        </is>
      </c>
      <c r="E242" t="inlineStr">
        <is>
          <t>ÖDESHÖG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32774-2025</t>
        </is>
      </c>
      <c r="B243" s="1" t="n">
        <v>45839</v>
      </c>
      <c r="C243" s="1" t="n">
        <v>45949</v>
      </c>
      <c r="D243" t="inlineStr">
        <is>
          <t>ÖSTERGÖTLANDS LÄN</t>
        </is>
      </c>
      <c r="E243" t="inlineStr">
        <is>
          <t>ÖDESHÖG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32464-2025</t>
        </is>
      </c>
      <c r="B244" s="1" t="n">
        <v>45838.41809027778</v>
      </c>
      <c r="C244" s="1" t="n">
        <v>45949</v>
      </c>
      <c r="D244" t="inlineStr">
        <is>
          <t>ÖSTERGÖTLANDS LÄN</t>
        </is>
      </c>
      <c r="E244" t="inlineStr">
        <is>
          <t>ÖDESHÖG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54590-2024</t>
        </is>
      </c>
      <c r="B245" s="1" t="n">
        <v>45617.66524305556</v>
      </c>
      <c r="C245" s="1" t="n">
        <v>45949</v>
      </c>
      <c r="D245" t="inlineStr">
        <is>
          <t>ÖSTERGÖTLANDS LÄN</t>
        </is>
      </c>
      <c r="E245" t="inlineStr">
        <is>
          <t>ÖDESHÖG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35181-2025</t>
        </is>
      </c>
      <c r="B246" s="1" t="n">
        <v>45852.96164351852</v>
      </c>
      <c r="C246" s="1" t="n">
        <v>45949</v>
      </c>
      <c r="D246" t="inlineStr">
        <is>
          <t>ÖSTERGÖTLANDS LÄN</t>
        </is>
      </c>
      <c r="E246" t="inlineStr">
        <is>
          <t>ÖDESHÖG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28477-2021</t>
        </is>
      </c>
      <c r="B247" s="1" t="n">
        <v>44356.58797453704</v>
      </c>
      <c r="C247" s="1" t="n">
        <v>45949</v>
      </c>
      <c r="D247" t="inlineStr">
        <is>
          <t>ÖSTERGÖTLANDS LÄN</t>
        </is>
      </c>
      <c r="E247" t="inlineStr">
        <is>
          <t>ÖDESHÖG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14993-2023</t>
        </is>
      </c>
      <c r="B248" s="1" t="n">
        <v>45015.56837962963</v>
      </c>
      <c r="C248" s="1" t="n">
        <v>45949</v>
      </c>
      <c r="D248" t="inlineStr">
        <is>
          <t>ÖSTERGÖTLANDS LÄN</t>
        </is>
      </c>
      <c r="E248" t="inlineStr">
        <is>
          <t>ÖDESHÖG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4772-2022</t>
        </is>
      </c>
      <c r="B249" s="1" t="n">
        <v>44592</v>
      </c>
      <c r="C249" s="1" t="n">
        <v>45949</v>
      </c>
      <c r="D249" t="inlineStr">
        <is>
          <t>ÖSTERGÖTLANDS LÄN</t>
        </is>
      </c>
      <c r="E249" t="inlineStr">
        <is>
          <t>ÖDESHÖG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52469-2023</t>
        </is>
      </c>
      <c r="B250" s="1" t="n">
        <v>45225.42056712963</v>
      </c>
      <c r="C250" s="1" t="n">
        <v>45949</v>
      </c>
      <c r="D250" t="inlineStr">
        <is>
          <t>ÖSTERGÖTLANDS LÄN</t>
        </is>
      </c>
      <c r="E250" t="inlineStr">
        <is>
          <t>ÖDESHÖG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28923-2025</t>
        </is>
      </c>
      <c r="B251" s="1" t="n">
        <v>45820.6679050926</v>
      </c>
      <c r="C251" s="1" t="n">
        <v>45949</v>
      </c>
      <c r="D251" t="inlineStr">
        <is>
          <t>ÖSTERGÖTLANDS LÄN</t>
        </is>
      </c>
      <c r="E251" t="inlineStr">
        <is>
          <t>ÖDESHÖG</t>
        </is>
      </c>
      <c r="G251" t="n">
        <v>13.9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19350-2023</t>
        </is>
      </c>
      <c r="B252" s="1" t="n">
        <v>45049</v>
      </c>
      <c r="C252" s="1" t="n">
        <v>45949</v>
      </c>
      <c r="D252" t="inlineStr">
        <is>
          <t>ÖSTERGÖTLANDS LÄN</t>
        </is>
      </c>
      <c r="E252" t="inlineStr">
        <is>
          <t>ÖDESHÖG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51041-2024</t>
        </is>
      </c>
      <c r="B253" s="1" t="n">
        <v>45603.43375</v>
      </c>
      <c r="C253" s="1" t="n">
        <v>45949</v>
      </c>
      <c r="D253" t="inlineStr">
        <is>
          <t>ÖSTERGÖTLANDS LÄN</t>
        </is>
      </c>
      <c r="E253" t="inlineStr">
        <is>
          <t>ÖDESHÖG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8037-2025</t>
        </is>
      </c>
      <c r="B254" s="1" t="n">
        <v>45707.5974537037</v>
      </c>
      <c r="C254" s="1" t="n">
        <v>45949</v>
      </c>
      <c r="D254" t="inlineStr">
        <is>
          <t>ÖSTERGÖTLANDS LÄN</t>
        </is>
      </c>
      <c r="E254" t="inlineStr">
        <is>
          <t>ÖDESHÖG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44565-2025</t>
        </is>
      </c>
      <c r="B255" s="1" t="n">
        <v>45917.35539351852</v>
      </c>
      <c r="C255" s="1" t="n">
        <v>45949</v>
      </c>
      <c r="D255" t="inlineStr">
        <is>
          <t>ÖSTERGÖTLANDS LÄN</t>
        </is>
      </c>
      <c r="E255" t="inlineStr">
        <is>
          <t>ÖDESHÖG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44553-2025</t>
        </is>
      </c>
      <c r="B256" s="1" t="n">
        <v>45917.34028935185</v>
      </c>
      <c r="C256" s="1" t="n">
        <v>45949</v>
      </c>
      <c r="D256" t="inlineStr">
        <is>
          <t>ÖSTERGÖTLANDS LÄN</t>
        </is>
      </c>
      <c r="E256" t="inlineStr">
        <is>
          <t>ÖDESHÖG</t>
        </is>
      </c>
      <c r="G256" t="n">
        <v>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45190-2025</t>
        </is>
      </c>
      <c r="B257" s="1" t="n">
        <v>45919</v>
      </c>
      <c r="C257" s="1" t="n">
        <v>45949</v>
      </c>
      <c r="D257" t="inlineStr">
        <is>
          <t>ÖSTERGÖTLANDS LÄN</t>
        </is>
      </c>
      <c r="E257" t="inlineStr">
        <is>
          <t>ÖDESHÖG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46063-2025</t>
        </is>
      </c>
      <c r="B258" s="1" t="n">
        <v>45924.47732638889</v>
      </c>
      <c r="C258" s="1" t="n">
        <v>45949</v>
      </c>
      <c r="D258" t="inlineStr">
        <is>
          <t>ÖSTERGÖTLANDS LÄN</t>
        </is>
      </c>
      <c r="E258" t="inlineStr">
        <is>
          <t>ÖDESHÖG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>
      <c r="A259" t="inlineStr">
        <is>
          <t>A 46059-2025</t>
        </is>
      </c>
      <c r="B259" s="1" t="n">
        <v>45924.465625</v>
      </c>
      <c r="C259" s="1" t="n">
        <v>45949</v>
      </c>
      <c r="D259" t="inlineStr">
        <is>
          <t>ÖSTERGÖTLANDS LÄN</t>
        </is>
      </c>
      <c r="E259" t="inlineStr">
        <is>
          <t>ÖDESHÖG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2025-10-19T11:50:06Z</dcterms:created>
  <dcterms:modified xmlns:dcterms="http://purl.org/dc/terms/" xmlns:xsi="http://www.w3.org/2001/XMLSchema-instance" xsi:type="dcterms:W3CDTF">2025-10-19T11:50:07Z</dcterms:modified>
</cp:coreProperties>
</file>