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36721-2023</t>
        </is>
      </c>
      <c r="B2" s="1" t="n">
        <v>45153.67613425926</v>
      </c>
      <c r="C2" s="1" t="n">
        <v>45958</v>
      </c>
      <c r="D2" t="inlineStr">
        <is>
          <t>ÖSTERGÖTLANDS LÄN</t>
        </is>
      </c>
      <c r="E2" t="inlineStr">
        <is>
          <t>YDRE</t>
        </is>
      </c>
      <c r="G2" t="n">
        <v>4</v>
      </c>
      <c r="H2" t="n">
        <v>1</v>
      </c>
      <c r="I2" t="n">
        <v>2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6</v>
      </c>
      <c r="R2" s="2" t="inlineStr">
        <is>
          <t>Knärot
Brunpudrad nållav
Garnlav
Vedtrappmossa
Grönpyrola
Skinnlav</t>
        </is>
      </c>
      <c r="S2">
        <f>HYPERLINK("https://klasma.github.io/Logging_0512/artfynd/A 36721-2023 artfynd.xlsx", "A 36721-2023")</f>
        <v/>
      </c>
      <c r="T2">
        <f>HYPERLINK("https://klasma.github.io/Logging_0512/kartor/A 36721-2023 karta.png", "A 36721-2023")</f>
        <v/>
      </c>
      <c r="U2">
        <f>HYPERLINK("https://klasma.github.io/Logging_0512/knärot/A 36721-2023 karta knärot.png", "A 36721-2023")</f>
        <v/>
      </c>
      <c r="V2">
        <f>HYPERLINK("https://klasma.github.io/Logging_0512/klagomål/A 36721-2023 FSC-klagomål.docx", "A 36721-2023")</f>
        <v/>
      </c>
      <c r="W2">
        <f>HYPERLINK("https://klasma.github.io/Logging_0512/klagomålsmail/A 36721-2023 FSC-klagomål mail.docx", "A 36721-2023")</f>
        <v/>
      </c>
      <c r="X2">
        <f>HYPERLINK("https://klasma.github.io/Logging_0512/tillsyn/A 36721-2023 tillsynsbegäran.docx", "A 36721-2023")</f>
        <v/>
      </c>
      <c r="Y2">
        <f>HYPERLINK("https://klasma.github.io/Logging_0512/tillsynsmail/A 36721-2023 tillsynsbegäran mail.docx", "A 36721-2023")</f>
        <v/>
      </c>
    </row>
    <row r="3" ht="15" customHeight="1">
      <c r="A3" t="inlineStr">
        <is>
          <t>A 10483-2021</t>
        </is>
      </c>
      <c r="B3" s="1" t="n">
        <v>44257</v>
      </c>
      <c r="C3" s="1" t="n">
        <v>45958</v>
      </c>
      <c r="D3" t="inlineStr">
        <is>
          <t>ÖSTERGÖTLANDS LÄN</t>
        </is>
      </c>
      <c r="E3" t="inlineStr">
        <is>
          <t>YDRE</t>
        </is>
      </c>
      <c r="G3" t="n">
        <v>1.1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Smalskaftslav
Vedtrappmossa
Bårdlav
Trädporella
Västlig hakmossa</t>
        </is>
      </c>
      <c r="S3">
        <f>HYPERLINK("https://klasma.github.io/Logging_0512/artfynd/A 10483-2021 artfynd.xlsx", "A 10483-2021")</f>
        <v/>
      </c>
      <c r="T3">
        <f>HYPERLINK("https://klasma.github.io/Logging_0512/kartor/A 10483-2021 karta.png", "A 10483-2021")</f>
        <v/>
      </c>
      <c r="V3">
        <f>HYPERLINK("https://klasma.github.io/Logging_0512/klagomål/A 10483-2021 FSC-klagomål.docx", "A 10483-2021")</f>
        <v/>
      </c>
      <c r="W3">
        <f>HYPERLINK("https://klasma.github.io/Logging_0512/klagomålsmail/A 10483-2021 FSC-klagomål mail.docx", "A 10483-2021")</f>
        <v/>
      </c>
      <c r="X3">
        <f>HYPERLINK("https://klasma.github.io/Logging_0512/tillsyn/A 10483-2021 tillsynsbegäran.docx", "A 10483-2021")</f>
        <v/>
      </c>
      <c r="Y3">
        <f>HYPERLINK("https://klasma.github.io/Logging_0512/tillsynsmail/A 10483-2021 tillsynsbegäran mail.docx", "A 10483-2021")</f>
        <v/>
      </c>
    </row>
    <row r="4" ht="15" customHeight="1">
      <c r="A4" t="inlineStr">
        <is>
          <t>A 62483-2021</t>
        </is>
      </c>
      <c r="B4" s="1" t="n">
        <v>44503.56430555556</v>
      </c>
      <c r="C4" s="1" t="n">
        <v>45958</v>
      </c>
      <c r="D4" t="inlineStr">
        <is>
          <t>ÖSTERGÖTLANDS LÄN</t>
        </is>
      </c>
      <c r="E4" t="inlineStr">
        <is>
          <t>YDRE</t>
        </is>
      </c>
      <c r="F4" t="inlineStr">
        <is>
          <t>Sveaskog</t>
        </is>
      </c>
      <c r="G4" t="n">
        <v>1.4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Järnsparv
Sparvuggla
Trana</t>
        </is>
      </c>
      <c r="S4">
        <f>HYPERLINK("https://klasma.github.io/Logging_0512/artfynd/A 62483-2021 artfynd.xlsx", "A 62483-2021")</f>
        <v/>
      </c>
      <c r="T4">
        <f>HYPERLINK("https://klasma.github.io/Logging_0512/kartor/A 62483-2021 karta.png", "A 62483-2021")</f>
        <v/>
      </c>
      <c r="V4">
        <f>HYPERLINK("https://klasma.github.io/Logging_0512/klagomål/A 62483-2021 FSC-klagomål.docx", "A 62483-2021")</f>
        <v/>
      </c>
      <c r="W4">
        <f>HYPERLINK("https://klasma.github.io/Logging_0512/klagomålsmail/A 62483-2021 FSC-klagomål mail.docx", "A 62483-2021")</f>
        <v/>
      </c>
      <c r="X4">
        <f>HYPERLINK("https://klasma.github.io/Logging_0512/tillsyn/A 62483-2021 tillsynsbegäran.docx", "A 62483-2021")</f>
        <v/>
      </c>
      <c r="Y4">
        <f>HYPERLINK("https://klasma.github.io/Logging_0512/tillsynsmail/A 62483-2021 tillsynsbegäran mail.docx", "A 62483-2021")</f>
        <v/>
      </c>
      <c r="Z4">
        <f>HYPERLINK("https://klasma.github.io/Logging_0512/fåglar/A 62483-2021 prioriterade fågelarter.docx", "A 62483-2021")</f>
        <v/>
      </c>
    </row>
    <row r="5" ht="15" customHeight="1">
      <c r="A5" t="inlineStr">
        <is>
          <t>A 8451-2025</t>
        </is>
      </c>
      <c r="B5" s="1" t="n">
        <v>45709</v>
      </c>
      <c r="C5" s="1" t="n">
        <v>45958</v>
      </c>
      <c r="D5" t="inlineStr">
        <is>
          <t>ÖSTERGÖTLANDS LÄN</t>
        </is>
      </c>
      <c r="E5" t="inlineStr">
        <is>
          <t>YDRE</t>
        </is>
      </c>
      <c r="G5" t="n">
        <v>1.1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Dunmossa
Skogshakmossa
Revlummer</t>
        </is>
      </c>
      <c r="S5">
        <f>HYPERLINK("https://klasma.github.io/Logging_0512/artfynd/A 8451-2025 artfynd.xlsx", "A 8451-2025")</f>
        <v/>
      </c>
      <c r="T5">
        <f>HYPERLINK("https://klasma.github.io/Logging_0512/kartor/A 8451-2025 karta.png", "A 8451-2025")</f>
        <v/>
      </c>
      <c r="V5">
        <f>HYPERLINK("https://klasma.github.io/Logging_0512/klagomål/A 8451-2025 FSC-klagomål.docx", "A 8451-2025")</f>
        <v/>
      </c>
      <c r="W5">
        <f>HYPERLINK("https://klasma.github.io/Logging_0512/klagomålsmail/A 8451-2025 FSC-klagomål mail.docx", "A 8451-2025")</f>
        <v/>
      </c>
      <c r="X5">
        <f>HYPERLINK("https://klasma.github.io/Logging_0512/tillsyn/A 8451-2025 tillsynsbegäran.docx", "A 8451-2025")</f>
        <v/>
      </c>
      <c r="Y5">
        <f>HYPERLINK("https://klasma.github.io/Logging_0512/tillsynsmail/A 8451-2025 tillsynsbegäran mail.docx", "A 8451-2025")</f>
        <v/>
      </c>
    </row>
    <row r="6" ht="15" customHeight="1">
      <c r="A6" t="inlineStr">
        <is>
          <t>A 63961-2021</t>
        </is>
      </c>
      <c r="B6" s="1" t="n">
        <v>44509.81533564815</v>
      </c>
      <c r="C6" s="1" t="n">
        <v>45958</v>
      </c>
      <c r="D6" t="inlineStr">
        <is>
          <t>ÖSTERGÖTLANDS LÄN</t>
        </is>
      </c>
      <c r="E6" t="inlineStr">
        <is>
          <t>YDRE</t>
        </is>
      </c>
      <c r="G6" t="n">
        <v>3.1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Crepis tectorum subsp. tectorum
Tallticka</t>
        </is>
      </c>
      <c r="S6">
        <f>HYPERLINK("https://klasma.github.io/Logging_0512/artfynd/A 63961-2021 artfynd.xlsx", "A 63961-2021")</f>
        <v/>
      </c>
      <c r="T6">
        <f>HYPERLINK("https://klasma.github.io/Logging_0512/kartor/A 63961-2021 karta.png", "A 63961-2021")</f>
        <v/>
      </c>
      <c r="V6">
        <f>HYPERLINK("https://klasma.github.io/Logging_0512/klagomål/A 63961-2021 FSC-klagomål.docx", "A 63961-2021")</f>
        <v/>
      </c>
      <c r="W6">
        <f>HYPERLINK("https://klasma.github.io/Logging_0512/klagomålsmail/A 63961-2021 FSC-klagomål mail.docx", "A 63961-2021")</f>
        <v/>
      </c>
      <c r="X6">
        <f>HYPERLINK("https://klasma.github.io/Logging_0512/tillsyn/A 63961-2021 tillsynsbegäran.docx", "A 63961-2021")</f>
        <v/>
      </c>
      <c r="Y6">
        <f>HYPERLINK("https://klasma.github.io/Logging_0512/tillsynsmail/A 63961-2021 tillsynsbegäran mail.docx", "A 63961-2021")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45958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HYPERLINK("https://klasma.github.io/Logging_0512/artfynd/A 25498-2022 artfynd.xlsx", "A 25498-2022")</f>
        <v/>
      </c>
      <c r="T7">
        <f>HYPERLINK("https://klasma.github.io/Logging_0512/kartor/A 25498-2022 karta.png", "A 25498-2022")</f>
        <v/>
      </c>
      <c r="V7">
        <f>HYPERLINK("https://klasma.github.io/Logging_0512/klagomål/A 25498-2022 FSC-klagomål.docx", "A 25498-2022")</f>
        <v/>
      </c>
      <c r="W7">
        <f>HYPERLINK("https://klasma.github.io/Logging_0512/klagomålsmail/A 25498-2022 FSC-klagomål mail.docx", "A 25498-2022")</f>
        <v/>
      </c>
      <c r="X7">
        <f>HYPERLINK("https://klasma.github.io/Logging_0512/tillsyn/A 25498-2022 tillsynsbegäran.docx", "A 25498-2022")</f>
        <v/>
      </c>
      <c r="Y7">
        <f>HYPERLINK("https://klasma.github.io/Logging_0512/tillsynsmail/A 25498-2022 tillsynsbegäran mail.docx", "A 25498-2022")</f>
        <v/>
      </c>
    </row>
    <row r="8" ht="15" customHeight="1">
      <c r="A8" t="inlineStr">
        <is>
          <t>A 46582-2023</t>
        </is>
      </c>
      <c r="B8" s="1" t="n">
        <v>45198</v>
      </c>
      <c r="C8" s="1" t="n">
        <v>45958</v>
      </c>
      <c r="D8" t="inlineStr">
        <is>
          <t>ÖSTERGÖTLANDS LÄN</t>
        </is>
      </c>
      <c r="E8" t="inlineStr">
        <is>
          <t>YDRE</t>
        </is>
      </c>
      <c r="G8" t="n">
        <v>4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Vedtrappmossa</t>
        </is>
      </c>
      <c r="S8">
        <f>HYPERLINK("https://klasma.github.io/Logging_0512/artfynd/A 46582-2023 artfynd.xlsx", "A 46582-2023")</f>
        <v/>
      </c>
      <c r="T8">
        <f>HYPERLINK("https://klasma.github.io/Logging_0512/kartor/A 46582-2023 karta.png", "A 46582-2023")</f>
        <v/>
      </c>
      <c r="U8">
        <f>HYPERLINK("https://klasma.github.io/Logging_0512/knärot/A 46582-2023 karta knärot.png", "A 46582-2023")</f>
        <v/>
      </c>
      <c r="V8">
        <f>HYPERLINK("https://klasma.github.io/Logging_0512/klagomål/A 46582-2023 FSC-klagomål.docx", "A 46582-2023")</f>
        <v/>
      </c>
      <c r="W8">
        <f>HYPERLINK("https://klasma.github.io/Logging_0512/klagomålsmail/A 46582-2023 FSC-klagomål mail.docx", "A 46582-2023")</f>
        <v/>
      </c>
      <c r="X8">
        <f>HYPERLINK("https://klasma.github.io/Logging_0512/tillsyn/A 46582-2023 tillsynsbegäran.docx", "A 46582-2023")</f>
        <v/>
      </c>
      <c r="Y8">
        <f>HYPERLINK("https://klasma.github.io/Logging_0512/tillsynsmail/A 46582-2023 tillsynsbegäran mail.docx", "A 46582-2023")</f>
        <v/>
      </c>
    </row>
    <row r="9" ht="15" customHeight="1">
      <c r="A9" t="inlineStr">
        <is>
          <t>A 68768-2020</t>
        </is>
      </c>
      <c r="B9" s="1" t="n">
        <v>44187</v>
      </c>
      <c r="C9" s="1" t="n">
        <v>45958</v>
      </c>
      <c r="D9" t="inlineStr">
        <is>
          <t>ÖSTERGÖTLANDS LÄN</t>
        </is>
      </c>
      <c r="E9" t="inlineStr">
        <is>
          <t>YDRE</t>
        </is>
      </c>
      <c r="G9" t="n">
        <v>3.2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HYPERLINK("https://klasma.github.io/Logging_0512/artfynd/A 68768-2020 artfynd.xlsx", "A 68768-2020")</f>
        <v/>
      </c>
      <c r="T9">
        <f>HYPERLINK("https://klasma.github.io/Logging_0512/kartor/A 68768-2020 karta.png", "A 68768-2020")</f>
        <v/>
      </c>
      <c r="V9">
        <f>HYPERLINK("https://klasma.github.io/Logging_0512/klagomål/A 68768-2020 FSC-klagomål.docx", "A 68768-2020")</f>
        <v/>
      </c>
      <c r="W9">
        <f>HYPERLINK("https://klasma.github.io/Logging_0512/klagomålsmail/A 68768-2020 FSC-klagomål mail.docx", "A 68768-2020")</f>
        <v/>
      </c>
      <c r="X9">
        <f>HYPERLINK("https://klasma.github.io/Logging_0512/tillsyn/A 68768-2020 tillsynsbegäran.docx", "A 68768-2020")</f>
        <v/>
      </c>
      <c r="Y9">
        <f>HYPERLINK("https://klasma.github.io/Logging_0512/tillsynsmail/A 68768-2020 tillsynsbegäran mail.docx", "A 68768-2020")</f>
        <v/>
      </c>
      <c r="Z9">
        <f>HYPERLINK("https://klasma.github.io/Logging_0512/fåglar/A 68768-2020 prioriterade fågelarter.docx", "A 68768-2020")</f>
        <v/>
      </c>
    </row>
    <row r="10" ht="15" customHeight="1">
      <c r="A10" t="inlineStr">
        <is>
          <t>A 53277-2021</t>
        </is>
      </c>
      <c r="B10" s="1" t="n">
        <v>44468</v>
      </c>
      <c r="C10" s="1" t="n">
        <v>45958</v>
      </c>
      <c r="D10" t="inlineStr">
        <is>
          <t>ÖSTERGÖTLANDS LÄN</t>
        </is>
      </c>
      <c r="E10" t="inlineStr">
        <is>
          <t>YDRE</t>
        </is>
      </c>
      <c r="F10" t="inlineStr">
        <is>
          <t>Sveaskog</t>
        </is>
      </c>
      <c r="G10" t="n">
        <v>2.4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HYPERLINK("https://klasma.github.io/Logging_0512/artfynd/A 53277-2021 artfynd.xlsx", "A 53277-2021")</f>
        <v/>
      </c>
      <c r="T10">
        <f>HYPERLINK("https://klasma.github.io/Logging_0512/kartor/A 53277-2021 karta.png", "A 53277-2021")</f>
        <v/>
      </c>
      <c r="V10">
        <f>HYPERLINK("https://klasma.github.io/Logging_0512/klagomål/A 53277-2021 FSC-klagomål.docx", "A 53277-2021")</f>
        <v/>
      </c>
      <c r="W10">
        <f>HYPERLINK("https://klasma.github.io/Logging_0512/klagomålsmail/A 53277-2021 FSC-klagomål mail.docx", "A 53277-2021")</f>
        <v/>
      </c>
      <c r="X10">
        <f>HYPERLINK("https://klasma.github.io/Logging_0512/tillsyn/A 53277-2021 tillsynsbegäran.docx", "A 53277-2021")</f>
        <v/>
      </c>
      <c r="Y10">
        <f>HYPERLINK("https://klasma.github.io/Logging_0512/tillsynsmail/A 53277-2021 tillsynsbegäran mail.docx", "A 53277-2021")</f>
        <v/>
      </c>
    </row>
    <row r="11" ht="15" customHeight="1">
      <c r="A11" t="inlineStr">
        <is>
          <t>A 28953-2021</t>
        </is>
      </c>
      <c r="B11" s="1" t="n">
        <v>44358</v>
      </c>
      <c r="C11" s="1" t="n">
        <v>45958</v>
      </c>
      <c r="D11" t="inlineStr">
        <is>
          <t>ÖSTERGÖTLANDS LÄN</t>
        </is>
      </c>
      <c r="E11" t="inlineStr">
        <is>
          <t>YDRE</t>
        </is>
      </c>
      <c r="G11" t="n">
        <v>2.2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Hårklomossa</t>
        </is>
      </c>
      <c r="S11">
        <f>HYPERLINK("https://klasma.github.io/Logging_0512/artfynd/A 28953-2021 artfynd.xlsx", "A 28953-2021")</f>
        <v/>
      </c>
      <c r="T11">
        <f>HYPERLINK("https://klasma.github.io/Logging_0512/kartor/A 28953-2021 karta.png", "A 28953-2021")</f>
        <v/>
      </c>
      <c r="V11">
        <f>HYPERLINK("https://klasma.github.io/Logging_0512/klagomål/A 28953-2021 FSC-klagomål.docx", "A 28953-2021")</f>
        <v/>
      </c>
      <c r="W11">
        <f>HYPERLINK("https://klasma.github.io/Logging_0512/klagomålsmail/A 28953-2021 FSC-klagomål mail.docx", "A 28953-2021")</f>
        <v/>
      </c>
      <c r="X11">
        <f>HYPERLINK("https://klasma.github.io/Logging_0512/tillsyn/A 28953-2021 tillsynsbegäran.docx", "A 28953-2021")</f>
        <v/>
      </c>
      <c r="Y11">
        <f>HYPERLINK("https://klasma.github.io/Logging_0512/tillsynsmail/A 28953-2021 tillsynsbegäran mail.docx", "A 28953-2021")</f>
        <v/>
      </c>
    </row>
    <row r="12" ht="15" customHeight="1">
      <c r="A12" t="inlineStr">
        <is>
          <t>A 55615-2022</t>
        </is>
      </c>
      <c r="B12" s="1" t="n">
        <v>44888.44524305555</v>
      </c>
      <c r="C12" s="1" t="n">
        <v>45958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HYPERLINK("https://klasma.github.io/Logging_0512/artfynd/A 55615-2022 artfynd.xlsx", "A 55615-2022")</f>
        <v/>
      </c>
      <c r="T12">
        <f>HYPERLINK("https://klasma.github.io/Logging_0512/kartor/A 55615-2022 karta.png", "A 55615-2022")</f>
        <v/>
      </c>
      <c r="V12">
        <f>HYPERLINK("https://klasma.github.io/Logging_0512/klagomål/A 55615-2022 FSC-klagomål.docx", "A 55615-2022")</f>
        <v/>
      </c>
      <c r="W12">
        <f>HYPERLINK("https://klasma.github.io/Logging_0512/klagomålsmail/A 55615-2022 FSC-klagomål mail.docx", "A 55615-2022")</f>
        <v/>
      </c>
      <c r="X12">
        <f>HYPERLINK("https://klasma.github.io/Logging_0512/tillsyn/A 55615-2022 tillsynsbegäran.docx", "A 55615-2022")</f>
        <v/>
      </c>
      <c r="Y12">
        <f>HYPERLINK("https://klasma.github.io/Logging_0512/tillsynsmail/A 55615-2022 tillsynsbegäran mail.docx", "A 55615-2022")</f>
        <v/>
      </c>
    </row>
    <row r="13" ht="15" customHeight="1">
      <c r="A13" t="inlineStr">
        <is>
          <t>A 16704-2025</t>
        </is>
      </c>
      <c r="B13" s="1" t="n">
        <v>45754.47054398148</v>
      </c>
      <c r="C13" s="1" t="n">
        <v>45958</v>
      </c>
      <c r="D13" t="inlineStr">
        <is>
          <t>ÖSTERGÖTLANDS LÄN</t>
        </is>
      </c>
      <c r="E13" t="inlineStr">
        <is>
          <t>YDRE</t>
        </is>
      </c>
      <c r="G13" t="n">
        <v>0.5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 sköldmossa</t>
        </is>
      </c>
      <c r="S13">
        <f>HYPERLINK("https://klasma.github.io/Logging_0512/artfynd/A 16704-2025 artfynd.xlsx", "A 16704-2025")</f>
        <v/>
      </c>
      <c r="T13">
        <f>HYPERLINK("https://klasma.github.io/Logging_0512/kartor/A 16704-2025 karta.png", "A 16704-2025")</f>
        <v/>
      </c>
      <c r="V13">
        <f>HYPERLINK("https://klasma.github.io/Logging_0512/klagomål/A 16704-2025 FSC-klagomål.docx", "A 16704-2025")</f>
        <v/>
      </c>
      <c r="W13">
        <f>HYPERLINK("https://klasma.github.io/Logging_0512/klagomålsmail/A 16704-2025 FSC-klagomål mail.docx", "A 16704-2025")</f>
        <v/>
      </c>
      <c r="X13">
        <f>HYPERLINK("https://klasma.github.io/Logging_0512/tillsyn/A 16704-2025 tillsynsbegäran.docx", "A 16704-2025")</f>
        <v/>
      </c>
      <c r="Y13">
        <f>HYPERLINK("https://klasma.github.io/Logging_0512/tillsynsmail/A 16704-2025 tillsynsbegäran mail.docx", "A 16704-2025")</f>
        <v/>
      </c>
    </row>
    <row r="14" ht="15" customHeight="1">
      <c r="A14" t="inlineStr">
        <is>
          <t>A 11716-2025</t>
        </is>
      </c>
      <c r="B14" s="1" t="n">
        <v>45727</v>
      </c>
      <c r="C14" s="1" t="n">
        <v>45958</v>
      </c>
      <c r="D14" t="inlineStr">
        <is>
          <t>ÖSTERGÖTLANDS LÄN</t>
        </is>
      </c>
      <c r="E14" t="inlineStr">
        <is>
          <t>YDRE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Kryddspindling</t>
        </is>
      </c>
      <c r="S14">
        <f>HYPERLINK("https://klasma.github.io/Logging_0512/artfynd/A 11716-2025 artfynd.xlsx", "A 11716-2025")</f>
        <v/>
      </c>
      <c r="T14">
        <f>HYPERLINK("https://klasma.github.io/Logging_0512/kartor/A 11716-2025 karta.png", "A 11716-2025")</f>
        <v/>
      </c>
      <c r="V14">
        <f>HYPERLINK("https://klasma.github.io/Logging_0512/klagomål/A 11716-2025 FSC-klagomål.docx", "A 11716-2025")</f>
        <v/>
      </c>
      <c r="W14">
        <f>HYPERLINK("https://klasma.github.io/Logging_0512/klagomålsmail/A 11716-2025 FSC-klagomål mail.docx", "A 11716-2025")</f>
        <v/>
      </c>
      <c r="X14">
        <f>HYPERLINK("https://klasma.github.io/Logging_0512/tillsyn/A 11716-2025 tillsynsbegäran.docx", "A 11716-2025")</f>
        <v/>
      </c>
      <c r="Y14">
        <f>HYPERLINK("https://klasma.github.io/Logging_0512/tillsynsmail/A 11716-2025 tillsynsbegäran mail.docx", "A 11716-2025")</f>
        <v/>
      </c>
    </row>
    <row r="15" ht="15" customHeight="1">
      <c r="A15" t="inlineStr">
        <is>
          <t>A 52405-2025</t>
        </is>
      </c>
      <c r="B15" s="1" t="n">
        <v>45954.35556712963</v>
      </c>
      <c r="C15" s="1" t="n">
        <v>45958</v>
      </c>
      <c r="D15" t="inlineStr">
        <is>
          <t>ÖSTERGÖTLANDS LÄN</t>
        </is>
      </c>
      <c r="E15" t="inlineStr">
        <is>
          <t>YDRE</t>
        </is>
      </c>
      <c r="F15" t="inlineStr">
        <is>
          <t>Sveaskog</t>
        </is>
      </c>
      <c r="G15" t="n">
        <v>11.4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Underviol</t>
        </is>
      </c>
      <c r="S15">
        <f>HYPERLINK("https://klasma.github.io/Logging_0512/artfynd/A 52405-2025 artfynd.xlsx", "A 52405-2025")</f>
        <v/>
      </c>
      <c r="T15">
        <f>HYPERLINK("https://klasma.github.io/Logging_0512/kartor/A 52405-2025 karta.png", "A 52405-2025")</f>
        <v/>
      </c>
      <c r="U15">
        <f>HYPERLINK("https://klasma.github.io/Logging_0512/knärot/A 52405-2025 karta knärot.png", "A 52405-2025")</f>
        <v/>
      </c>
      <c r="V15">
        <f>HYPERLINK("https://klasma.github.io/Logging_0512/klagomål/A 52405-2025 FSC-klagomål.docx", "A 52405-2025")</f>
        <v/>
      </c>
      <c r="W15">
        <f>HYPERLINK("https://klasma.github.io/Logging_0512/klagomålsmail/A 52405-2025 FSC-klagomål mail.docx", "A 52405-2025")</f>
        <v/>
      </c>
      <c r="X15">
        <f>HYPERLINK("https://klasma.github.io/Logging_0512/tillsyn/A 52405-2025 tillsynsbegäran.docx", "A 52405-2025")</f>
        <v/>
      </c>
      <c r="Y15">
        <f>HYPERLINK("https://klasma.github.io/Logging_0512/tillsynsmail/A 52405-2025 tillsynsbegäran mail.docx", "A 52405-2025")</f>
        <v/>
      </c>
    </row>
    <row r="16" ht="15" customHeight="1">
      <c r="A16" t="inlineStr">
        <is>
          <t>A 45765-2025</t>
        </is>
      </c>
      <c r="B16" s="1" t="n">
        <v>45922</v>
      </c>
      <c r="C16" s="1" t="n">
        <v>45958</v>
      </c>
      <c r="D16" t="inlineStr">
        <is>
          <t>ÖSTERGÖTLANDS LÄN</t>
        </is>
      </c>
      <c r="E16" t="inlineStr">
        <is>
          <t>YDRE</t>
        </is>
      </c>
      <c r="G16" t="n">
        <v>10.9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Sommarfibbla</t>
        </is>
      </c>
      <c r="S16">
        <f>HYPERLINK("https://klasma.github.io/Logging_0512/artfynd/A 45765-2025 artfynd.xlsx", "A 45765-2025")</f>
        <v/>
      </c>
      <c r="T16">
        <f>HYPERLINK("https://klasma.github.io/Logging_0512/kartor/A 45765-2025 karta.png", "A 45765-2025")</f>
        <v/>
      </c>
      <c r="V16">
        <f>HYPERLINK("https://klasma.github.io/Logging_0512/klagomål/A 45765-2025 FSC-klagomål.docx", "A 45765-2025")</f>
        <v/>
      </c>
      <c r="W16">
        <f>HYPERLINK("https://klasma.github.io/Logging_0512/klagomålsmail/A 45765-2025 FSC-klagomål mail.docx", "A 45765-2025")</f>
        <v/>
      </c>
      <c r="X16">
        <f>HYPERLINK("https://klasma.github.io/Logging_0512/tillsyn/A 45765-2025 tillsynsbegäran.docx", "A 45765-2025")</f>
        <v/>
      </c>
      <c r="Y16">
        <f>HYPERLINK("https://klasma.github.io/Logging_0512/tillsynsmail/A 45765-2025 tillsynsbegäran mail.docx", "A 45765-2025")</f>
        <v/>
      </c>
    </row>
    <row r="17" ht="15" customHeight="1">
      <c r="A17" t="inlineStr">
        <is>
          <t>A 53049-2024</t>
        </is>
      </c>
      <c r="B17" s="1" t="n">
        <v>45611.45408564815</v>
      </c>
      <c r="C17" s="1" t="n">
        <v>45958</v>
      </c>
      <c r="D17" t="inlineStr">
        <is>
          <t>ÖSTERGÖTLANDS LÄN</t>
        </is>
      </c>
      <c r="E17" t="inlineStr">
        <is>
          <t>YDRE</t>
        </is>
      </c>
      <c r="F17" t="inlineStr">
        <is>
          <t>Övriga Aktiebolag</t>
        </is>
      </c>
      <c r="G17" t="n">
        <v>2.8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Mosippa</t>
        </is>
      </c>
      <c r="S17">
        <f>HYPERLINK("https://klasma.github.io/Logging_0512/artfynd/A 53049-2024 artfynd.xlsx", "A 53049-2024")</f>
        <v/>
      </c>
      <c r="T17">
        <f>HYPERLINK("https://klasma.github.io/Logging_0512/kartor/A 53049-2024 karta.png", "A 53049-2024")</f>
        <v/>
      </c>
      <c r="V17">
        <f>HYPERLINK("https://klasma.github.io/Logging_0512/klagomål/A 53049-2024 FSC-klagomål.docx", "A 53049-2024")</f>
        <v/>
      </c>
      <c r="W17">
        <f>HYPERLINK("https://klasma.github.io/Logging_0512/klagomålsmail/A 53049-2024 FSC-klagomål mail.docx", "A 53049-2024")</f>
        <v/>
      </c>
      <c r="X17">
        <f>HYPERLINK("https://klasma.github.io/Logging_0512/tillsyn/A 53049-2024 tillsynsbegäran.docx", "A 53049-2024")</f>
        <v/>
      </c>
      <c r="Y17">
        <f>HYPERLINK("https://klasma.github.io/Logging_0512/tillsynsmail/A 53049-2024 tillsynsbegäran mail.docx", "A 53049-2024")</f>
        <v/>
      </c>
    </row>
    <row r="18" ht="15" customHeight="1">
      <c r="A18" t="inlineStr">
        <is>
          <t>A 41907-2024</t>
        </is>
      </c>
      <c r="B18" s="1" t="n">
        <v>45561.53494212963</v>
      </c>
      <c r="C18" s="1" t="n">
        <v>45958</v>
      </c>
      <c r="D18" t="inlineStr">
        <is>
          <t>ÖSTERGÖTLANDS LÄN</t>
        </is>
      </c>
      <c r="E18" t="inlineStr">
        <is>
          <t>YDRE</t>
        </is>
      </c>
      <c r="G18" t="n">
        <v>1.2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Grovticka</t>
        </is>
      </c>
      <c r="S18">
        <f>HYPERLINK("https://klasma.github.io/Logging_0512/artfynd/A 41907-2024 artfynd.xlsx", "A 41907-2024")</f>
        <v/>
      </c>
      <c r="T18">
        <f>HYPERLINK("https://klasma.github.io/Logging_0512/kartor/A 41907-2024 karta.png", "A 41907-2024")</f>
        <v/>
      </c>
      <c r="V18">
        <f>HYPERLINK("https://klasma.github.io/Logging_0512/klagomål/A 41907-2024 FSC-klagomål.docx", "A 41907-2024")</f>
        <v/>
      </c>
      <c r="W18">
        <f>HYPERLINK("https://klasma.github.io/Logging_0512/klagomålsmail/A 41907-2024 FSC-klagomål mail.docx", "A 41907-2024")</f>
        <v/>
      </c>
      <c r="X18">
        <f>HYPERLINK("https://klasma.github.io/Logging_0512/tillsyn/A 41907-2024 tillsynsbegäran.docx", "A 41907-2024")</f>
        <v/>
      </c>
      <c r="Y18">
        <f>HYPERLINK("https://klasma.github.io/Logging_0512/tillsynsmail/A 41907-2024 tillsynsbegäran mail.docx", "A 41907-2024")</f>
        <v/>
      </c>
    </row>
    <row r="19" ht="15" customHeight="1">
      <c r="A19" t="inlineStr">
        <is>
          <t>A 50328-2024</t>
        </is>
      </c>
      <c r="B19" s="1" t="n">
        <v>45600.69313657407</v>
      </c>
      <c r="C19" s="1" t="n">
        <v>45958</v>
      </c>
      <c r="D19" t="inlineStr">
        <is>
          <t>ÖSTERGÖTLANDS LÄN</t>
        </is>
      </c>
      <c r="E19" t="inlineStr">
        <is>
          <t>YDRE</t>
        </is>
      </c>
      <c r="F19" t="inlineStr">
        <is>
          <t>Kyrkan</t>
        </is>
      </c>
      <c r="G19" t="n">
        <v>0.6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Backsippa</t>
        </is>
      </c>
      <c r="S19">
        <f>HYPERLINK("https://klasma.github.io/Logging_0512/artfynd/A 50328-2024 artfynd.xlsx", "A 50328-2024")</f>
        <v/>
      </c>
      <c r="T19">
        <f>HYPERLINK("https://klasma.github.io/Logging_0512/kartor/A 50328-2024 karta.png", "A 50328-2024")</f>
        <v/>
      </c>
      <c r="V19">
        <f>HYPERLINK("https://klasma.github.io/Logging_0512/klagomål/A 50328-2024 FSC-klagomål.docx", "A 50328-2024")</f>
        <v/>
      </c>
      <c r="W19">
        <f>HYPERLINK("https://klasma.github.io/Logging_0512/klagomålsmail/A 50328-2024 FSC-klagomål mail.docx", "A 50328-2024")</f>
        <v/>
      </c>
      <c r="X19">
        <f>HYPERLINK("https://klasma.github.io/Logging_0512/tillsyn/A 50328-2024 tillsynsbegäran.docx", "A 50328-2024")</f>
        <v/>
      </c>
      <c r="Y19">
        <f>HYPERLINK("https://klasma.github.io/Logging_0512/tillsynsmail/A 50328-2024 tillsynsbegäran mail.docx", "A 50328-2024")</f>
        <v/>
      </c>
    </row>
    <row r="20" ht="15" customHeight="1">
      <c r="A20" t="inlineStr">
        <is>
          <t>A 53091-2024</t>
        </is>
      </c>
      <c r="B20" s="1" t="n">
        <v>45611.51743055556</v>
      </c>
      <c r="C20" s="1" t="n">
        <v>45958</v>
      </c>
      <c r="D20" t="inlineStr">
        <is>
          <t>ÖSTERGÖTLANDS LÄN</t>
        </is>
      </c>
      <c r="E20" t="inlineStr">
        <is>
          <t>YDRE</t>
        </is>
      </c>
      <c r="F20" t="inlineStr">
        <is>
          <t>Övriga Aktiebolag</t>
        </is>
      </c>
      <c r="G20" t="n">
        <v>5.5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HYPERLINK("https://klasma.github.io/Logging_0512/artfynd/A 53091-2024 artfynd.xlsx", "A 53091-2024")</f>
        <v/>
      </c>
      <c r="T20">
        <f>HYPERLINK("https://klasma.github.io/Logging_0512/kartor/A 53091-2024 karta.png", "A 53091-2024")</f>
        <v/>
      </c>
      <c r="U20">
        <f>HYPERLINK("https://klasma.github.io/Logging_0512/knärot/A 53091-2024 karta knärot.png", "A 53091-2024")</f>
        <v/>
      </c>
      <c r="V20">
        <f>HYPERLINK("https://klasma.github.io/Logging_0512/klagomål/A 53091-2024 FSC-klagomål.docx", "A 53091-2024")</f>
        <v/>
      </c>
      <c r="W20">
        <f>HYPERLINK("https://klasma.github.io/Logging_0512/klagomålsmail/A 53091-2024 FSC-klagomål mail.docx", "A 53091-2024")</f>
        <v/>
      </c>
      <c r="X20">
        <f>HYPERLINK("https://klasma.github.io/Logging_0512/tillsyn/A 53091-2024 tillsynsbegäran.docx", "A 53091-2024")</f>
        <v/>
      </c>
      <c r="Y20">
        <f>HYPERLINK("https://klasma.github.io/Logging_0512/tillsynsmail/A 53091-2024 tillsynsbegäran mail.docx", "A 53091-2024")</f>
        <v/>
      </c>
    </row>
    <row r="21" ht="15" customHeight="1">
      <c r="A21" t="inlineStr">
        <is>
          <t>A 52667-2022</t>
        </is>
      </c>
      <c r="B21" s="1" t="n">
        <v>44874</v>
      </c>
      <c r="C21" s="1" t="n">
        <v>45958</v>
      </c>
      <c r="D21" t="inlineStr">
        <is>
          <t>ÖSTERGÖTLANDS LÄN</t>
        </is>
      </c>
      <c r="E21" t="inlineStr">
        <is>
          <t>YDRE</t>
        </is>
      </c>
      <c r="G21" t="n">
        <v>1.2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HYPERLINK("https://klasma.github.io/Logging_0512/artfynd/A 52667-2022 artfynd.xlsx", "A 52667-2022")</f>
        <v/>
      </c>
      <c r="T21">
        <f>HYPERLINK("https://klasma.github.io/Logging_0512/kartor/A 52667-2022 karta.png", "A 52667-2022")</f>
        <v/>
      </c>
      <c r="V21">
        <f>HYPERLINK("https://klasma.github.io/Logging_0512/klagomål/A 52667-2022 FSC-klagomål.docx", "A 52667-2022")</f>
        <v/>
      </c>
      <c r="W21">
        <f>HYPERLINK("https://klasma.github.io/Logging_0512/klagomålsmail/A 52667-2022 FSC-klagomål mail.docx", "A 52667-2022")</f>
        <v/>
      </c>
      <c r="X21">
        <f>HYPERLINK("https://klasma.github.io/Logging_0512/tillsyn/A 52667-2022 tillsynsbegäran.docx", "A 52667-2022")</f>
        <v/>
      </c>
      <c r="Y21">
        <f>HYPERLINK("https://klasma.github.io/Logging_0512/tillsynsmail/A 52667-2022 tillsynsbegäran mail.docx", "A 52667-2022")</f>
        <v/>
      </c>
    </row>
    <row r="22" ht="15" customHeight="1">
      <c r="A22" t="inlineStr">
        <is>
          <t>A 3066-2022</t>
        </is>
      </c>
      <c r="B22" s="1" t="n">
        <v>44582</v>
      </c>
      <c r="C22" s="1" t="n">
        <v>45958</v>
      </c>
      <c r="D22" t="inlineStr">
        <is>
          <t>ÖSTERGÖTLANDS LÄN</t>
        </is>
      </c>
      <c r="E22" t="inlineStr">
        <is>
          <t>YDRE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63384-2021</t>
        </is>
      </c>
      <c r="B23" s="1" t="n">
        <v>44508.52543981482</v>
      </c>
      <c r="C23" s="1" t="n">
        <v>45958</v>
      </c>
      <c r="D23" t="inlineStr">
        <is>
          <t>ÖSTERGÖTLANDS LÄN</t>
        </is>
      </c>
      <c r="E23" t="inlineStr">
        <is>
          <t>YDRE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44859-2021</t>
        </is>
      </c>
      <c r="B24" s="1" t="n">
        <v>44438</v>
      </c>
      <c r="C24" s="1" t="n">
        <v>45958</v>
      </c>
      <c r="D24" t="inlineStr">
        <is>
          <t>ÖSTERGÖTLANDS LÄN</t>
        </is>
      </c>
      <c r="E24" t="inlineStr">
        <is>
          <t>YDRE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19610-2022</t>
        </is>
      </c>
      <c r="B25" s="1" t="n">
        <v>44693</v>
      </c>
      <c r="C25" s="1" t="n">
        <v>45958</v>
      </c>
      <c r="D25" t="inlineStr">
        <is>
          <t>ÖSTERGÖTLANDS LÄN</t>
        </is>
      </c>
      <c r="E25" t="inlineStr">
        <is>
          <t>YDRE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41531-2022</t>
        </is>
      </c>
      <c r="B26" s="1" t="n">
        <v>44827</v>
      </c>
      <c r="C26" s="1" t="n">
        <v>45958</v>
      </c>
      <c r="D26" t="inlineStr">
        <is>
          <t>ÖSTERGÖTLANDS LÄN</t>
        </is>
      </c>
      <c r="E26" t="inlineStr">
        <is>
          <t>YDRE</t>
        </is>
      </c>
      <c r="F26" t="inlineStr">
        <is>
          <t>Sveaskog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10001-2022</t>
        </is>
      </c>
      <c r="B27" s="1" t="n">
        <v>44621</v>
      </c>
      <c r="C27" s="1" t="n">
        <v>45958</v>
      </c>
      <c r="D27" t="inlineStr">
        <is>
          <t>ÖSTERGÖTLANDS LÄN</t>
        </is>
      </c>
      <c r="E27" t="inlineStr">
        <is>
          <t>YDRE</t>
        </is>
      </c>
      <c r="G27" t="n">
        <v>6.5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55761-2021</t>
        </is>
      </c>
      <c r="B28" s="1" t="n">
        <v>44476</v>
      </c>
      <c r="C28" s="1" t="n">
        <v>45958</v>
      </c>
      <c r="D28" t="inlineStr">
        <is>
          <t>ÖSTERGÖTLANDS LÄN</t>
        </is>
      </c>
      <c r="E28" t="inlineStr">
        <is>
          <t>YDRE</t>
        </is>
      </c>
      <c r="F28" t="inlineStr">
        <is>
          <t>Sveaskog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16382-2021</t>
        </is>
      </c>
      <c r="B29" s="1" t="n">
        <v>44292</v>
      </c>
      <c r="C29" s="1" t="n">
        <v>45958</v>
      </c>
      <c r="D29" t="inlineStr">
        <is>
          <t>ÖSTERGÖTLANDS LÄN</t>
        </is>
      </c>
      <c r="E29" t="inlineStr">
        <is>
          <t>YDRE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18314-2021</t>
        </is>
      </c>
      <c r="B30" s="1" t="n">
        <v>44305</v>
      </c>
      <c r="C30" s="1" t="n">
        <v>45958</v>
      </c>
      <c r="D30" t="inlineStr">
        <is>
          <t>ÖSTERGÖTLANDS LÄN</t>
        </is>
      </c>
      <c r="E30" t="inlineStr">
        <is>
          <t>YDRE</t>
        </is>
      </c>
      <c r="F30" t="inlineStr">
        <is>
          <t>Kyrkan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18324-2021</t>
        </is>
      </c>
      <c r="B31" s="1" t="n">
        <v>44305</v>
      </c>
      <c r="C31" s="1" t="n">
        <v>45958</v>
      </c>
      <c r="D31" t="inlineStr">
        <is>
          <t>ÖSTERGÖTLANDS LÄN</t>
        </is>
      </c>
      <c r="E31" t="inlineStr">
        <is>
          <t>YDRE</t>
        </is>
      </c>
      <c r="F31" t="inlineStr">
        <is>
          <t>Kyrkan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18326-2021</t>
        </is>
      </c>
      <c r="B32" s="1" t="n">
        <v>44305</v>
      </c>
      <c r="C32" s="1" t="n">
        <v>45958</v>
      </c>
      <c r="D32" t="inlineStr">
        <is>
          <t>ÖSTERGÖTLANDS LÄN</t>
        </is>
      </c>
      <c r="E32" t="inlineStr">
        <is>
          <t>YDRE</t>
        </is>
      </c>
      <c r="F32" t="inlineStr">
        <is>
          <t>Kyrkan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59406-2021</t>
        </is>
      </c>
      <c r="B33" s="1" t="n">
        <v>44491.4203125</v>
      </c>
      <c r="C33" s="1" t="n">
        <v>45958</v>
      </c>
      <c r="D33" t="inlineStr">
        <is>
          <t>ÖSTERGÖTLANDS LÄN</t>
        </is>
      </c>
      <c r="E33" t="inlineStr">
        <is>
          <t>YDRE</t>
        </is>
      </c>
      <c r="F33" t="inlineStr">
        <is>
          <t>Sveaskog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3374-2022</t>
        </is>
      </c>
      <c r="B34" s="1" t="n">
        <v>44585</v>
      </c>
      <c r="C34" s="1" t="n">
        <v>45958</v>
      </c>
      <c r="D34" t="inlineStr">
        <is>
          <t>ÖSTERGÖTLANDS LÄN</t>
        </is>
      </c>
      <c r="E34" t="inlineStr">
        <is>
          <t>YDRE</t>
        </is>
      </c>
      <c r="G34" t="n">
        <v>2.9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62006-2021</t>
        </is>
      </c>
      <c r="B35" s="1" t="n">
        <v>44502</v>
      </c>
      <c r="C35" s="1" t="n">
        <v>45958</v>
      </c>
      <c r="D35" t="inlineStr">
        <is>
          <t>ÖSTERGÖTLANDS LÄN</t>
        </is>
      </c>
      <c r="E35" t="inlineStr">
        <is>
          <t>YDRE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51619-2022</t>
        </is>
      </c>
      <c r="B36" s="1" t="n">
        <v>44872</v>
      </c>
      <c r="C36" s="1" t="n">
        <v>45958</v>
      </c>
      <c r="D36" t="inlineStr">
        <is>
          <t>ÖSTERGÖTLANDS LÄN</t>
        </is>
      </c>
      <c r="E36" t="inlineStr">
        <is>
          <t>YDRE</t>
        </is>
      </c>
      <c r="F36" t="inlineStr">
        <is>
          <t>Övriga Aktiebolag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40070-2022</t>
        </is>
      </c>
      <c r="B37" s="1" t="n">
        <v>44820</v>
      </c>
      <c r="C37" s="1" t="n">
        <v>45958</v>
      </c>
      <c r="D37" t="inlineStr">
        <is>
          <t>ÖSTERGÖTLANDS LÄN</t>
        </is>
      </c>
      <c r="E37" t="inlineStr">
        <is>
          <t>YDRE</t>
        </is>
      </c>
      <c r="G37" t="n">
        <v>17.3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41508-2022</t>
        </is>
      </c>
      <c r="B38" s="1" t="n">
        <v>44827</v>
      </c>
      <c r="C38" s="1" t="n">
        <v>45958</v>
      </c>
      <c r="D38" t="inlineStr">
        <is>
          <t>ÖSTERGÖTLANDS LÄN</t>
        </is>
      </c>
      <c r="E38" t="inlineStr">
        <is>
          <t>YDRE</t>
        </is>
      </c>
      <c r="F38" t="inlineStr">
        <is>
          <t>Sveaskog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17018-2021</t>
        </is>
      </c>
      <c r="B39" s="1" t="n">
        <v>44295.65550925926</v>
      </c>
      <c r="C39" s="1" t="n">
        <v>45958</v>
      </c>
      <c r="D39" t="inlineStr">
        <is>
          <t>ÖSTERGÖTLANDS LÄN</t>
        </is>
      </c>
      <c r="E39" t="inlineStr">
        <is>
          <t>YDRE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48419-2021</t>
        </is>
      </c>
      <c r="B40" s="1" t="n">
        <v>44452.34550925926</v>
      </c>
      <c r="C40" s="1" t="n">
        <v>45958</v>
      </c>
      <c r="D40" t="inlineStr">
        <is>
          <t>ÖSTERGÖTLANDS LÄN</t>
        </is>
      </c>
      <c r="E40" t="inlineStr">
        <is>
          <t>YDRE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62509-2021</t>
        </is>
      </c>
      <c r="B41" s="1" t="n">
        <v>44503</v>
      </c>
      <c r="C41" s="1" t="n">
        <v>45958</v>
      </c>
      <c r="D41" t="inlineStr">
        <is>
          <t>ÖSTERGÖTLANDS LÄN</t>
        </is>
      </c>
      <c r="E41" t="inlineStr">
        <is>
          <t>YDRE</t>
        </is>
      </c>
      <c r="F41" t="inlineStr">
        <is>
          <t>Sveaskog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18608-2022</t>
        </is>
      </c>
      <c r="B42" s="1" t="n">
        <v>44687.41538194445</v>
      </c>
      <c r="C42" s="1" t="n">
        <v>45958</v>
      </c>
      <c r="D42" t="inlineStr">
        <is>
          <t>ÖSTERGÖTLANDS LÄN</t>
        </is>
      </c>
      <c r="E42" t="inlineStr">
        <is>
          <t>YDRE</t>
        </is>
      </c>
      <c r="F42" t="inlineStr">
        <is>
          <t>Övriga Aktiebolag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51046-2022</t>
        </is>
      </c>
      <c r="B43" s="1" t="n">
        <v>44868.32666666667</v>
      </c>
      <c r="C43" s="1" t="n">
        <v>45958</v>
      </c>
      <c r="D43" t="inlineStr">
        <is>
          <t>ÖSTERGÖTLANDS LÄN</t>
        </is>
      </c>
      <c r="E43" t="inlineStr">
        <is>
          <t>YDRE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30395-2021</t>
        </is>
      </c>
      <c r="B44" s="1" t="n">
        <v>44364.5219212963</v>
      </c>
      <c r="C44" s="1" t="n">
        <v>45958</v>
      </c>
      <c r="D44" t="inlineStr">
        <is>
          <t>ÖSTERGÖTLANDS LÄN</t>
        </is>
      </c>
      <c r="E44" t="inlineStr">
        <is>
          <t>YDRE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68182-2020</t>
        </is>
      </c>
      <c r="B45" s="1" t="n">
        <v>44183</v>
      </c>
      <c r="C45" s="1" t="n">
        <v>45958</v>
      </c>
      <c r="D45" t="inlineStr">
        <is>
          <t>ÖSTERGÖTLANDS LÄN</t>
        </is>
      </c>
      <c r="E45" t="inlineStr">
        <is>
          <t>YDRE</t>
        </is>
      </c>
      <c r="F45" t="inlineStr">
        <is>
          <t>Sveaskog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531-2021</t>
        </is>
      </c>
      <c r="B46" s="1" t="n">
        <v>44203</v>
      </c>
      <c r="C46" s="1" t="n">
        <v>45958</v>
      </c>
      <c r="D46" t="inlineStr">
        <is>
          <t>ÖSTERGÖTLANDS LÄN</t>
        </is>
      </c>
      <c r="E46" t="inlineStr">
        <is>
          <t>YDRE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38666-2021</t>
        </is>
      </c>
      <c r="B47" s="1" t="n">
        <v>44410.39246527778</v>
      </c>
      <c r="C47" s="1" t="n">
        <v>45958</v>
      </c>
      <c r="D47" t="inlineStr">
        <is>
          <t>ÖSTERGÖTLANDS LÄN</t>
        </is>
      </c>
      <c r="E47" t="inlineStr">
        <is>
          <t>YDRE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38662-2021</t>
        </is>
      </c>
      <c r="B48" s="1" t="n">
        <v>44410.37859953703</v>
      </c>
      <c r="C48" s="1" t="n">
        <v>45958</v>
      </c>
      <c r="D48" t="inlineStr">
        <is>
          <t>ÖSTERGÖTLANDS LÄN</t>
        </is>
      </c>
      <c r="E48" t="inlineStr">
        <is>
          <t>YDRE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26046-2021</t>
        </is>
      </c>
      <c r="B49" s="1" t="n">
        <v>44344</v>
      </c>
      <c r="C49" s="1" t="n">
        <v>45958</v>
      </c>
      <c r="D49" t="inlineStr">
        <is>
          <t>ÖSTERGÖTLANDS LÄN</t>
        </is>
      </c>
      <c r="E49" t="inlineStr">
        <is>
          <t>YDRE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35884-2021</t>
        </is>
      </c>
      <c r="B50" s="1" t="n">
        <v>44387.41002314815</v>
      </c>
      <c r="C50" s="1" t="n">
        <v>45958</v>
      </c>
      <c r="D50" t="inlineStr">
        <is>
          <t>ÖSTERGÖTLANDS LÄN</t>
        </is>
      </c>
      <c r="E50" t="inlineStr">
        <is>
          <t>YDRE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16933-2021</t>
        </is>
      </c>
      <c r="B51" s="1" t="n">
        <v>44295.54322916667</v>
      </c>
      <c r="C51" s="1" t="n">
        <v>45958</v>
      </c>
      <c r="D51" t="inlineStr">
        <is>
          <t>ÖSTERGÖTLANDS LÄN</t>
        </is>
      </c>
      <c r="E51" t="inlineStr">
        <is>
          <t>YDRE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35883-2021</t>
        </is>
      </c>
      <c r="B52" s="1" t="n">
        <v>44387.40186342593</v>
      </c>
      <c r="C52" s="1" t="n">
        <v>45958</v>
      </c>
      <c r="D52" t="inlineStr">
        <is>
          <t>ÖSTERGÖTLANDS LÄN</t>
        </is>
      </c>
      <c r="E52" t="inlineStr">
        <is>
          <t>YDRE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30369-2021</t>
        </is>
      </c>
      <c r="B53" s="1" t="n">
        <v>44364.46387731482</v>
      </c>
      <c r="C53" s="1" t="n">
        <v>45958</v>
      </c>
      <c r="D53" t="inlineStr">
        <is>
          <t>ÖSTERGÖTLANDS LÄN</t>
        </is>
      </c>
      <c r="E53" t="inlineStr">
        <is>
          <t>YDRE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30398-2021</t>
        </is>
      </c>
      <c r="B54" s="1" t="n">
        <v>44364.52861111111</v>
      </c>
      <c r="C54" s="1" t="n">
        <v>45958</v>
      </c>
      <c r="D54" t="inlineStr">
        <is>
          <t>ÖSTERGÖTLANDS LÄN</t>
        </is>
      </c>
      <c r="E54" t="inlineStr">
        <is>
          <t>YDRE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36804-2021</t>
        </is>
      </c>
      <c r="B55" s="1" t="n">
        <v>44392</v>
      </c>
      <c r="C55" s="1" t="n">
        <v>45958</v>
      </c>
      <c r="D55" t="inlineStr">
        <is>
          <t>ÖSTERGÖTLANDS LÄN</t>
        </is>
      </c>
      <c r="E55" t="inlineStr">
        <is>
          <t>YDRE</t>
        </is>
      </c>
      <c r="F55" t="inlineStr">
        <is>
          <t>Sveaskog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53331-2022</t>
        </is>
      </c>
      <c r="B56" s="1" t="n">
        <v>44879.30949074074</v>
      </c>
      <c r="C56" s="1" t="n">
        <v>45958</v>
      </c>
      <c r="D56" t="inlineStr">
        <is>
          <t>ÖSTERGÖTLANDS LÄN</t>
        </is>
      </c>
      <c r="E56" t="inlineStr">
        <is>
          <t>YDRE</t>
        </is>
      </c>
      <c r="F56" t="inlineStr">
        <is>
          <t>Övriga Aktiebolag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53373-2022</t>
        </is>
      </c>
      <c r="B57" s="1" t="n">
        <v>44879</v>
      </c>
      <c r="C57" s="1" t="n">
        <v>45958</v>
      </c>
      <c r="D57" t="inlineStr">
        <is>
          <t>ÖSTERGÖTLANDS LÄN</t>
        </is>
      </c>
      <c r="E57" t="inlineStr">
        <is>
          <t>YDRE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53383-2022</t>
        </is>
      </c>
      <c r="B58" s="1" t="n">
        <v>44879</v>
      </c>
      <c r="C58" s="1" t="n">
        <v>45958</v>
      </c>
      <c r="D58" t="inlineStr">
        <is>
          <t>ÖSTERGÖTLANDS LÄN</t>
        </is>
      </c>
      <c r="E58" t="inlineStr">
        <is>
          <t>YDRE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53360-2021</t>
        </is>
      </c>
      <c r="B59" s="1" t="n">
        <v>44468</v>
      </c>
      <c r="C59" s="1" t="n">
        <v>45958</v>
      </c>
      <c r="D59" t="inlineStr">
        <is>
          <t>ÖSTERGÖTLANDS LÄN</t>
        </is>
      </c>
      <c r="E59" t="inlineStr">
        <is>
          <t>YDRE</t>
        </is>
      </c>
      <c r="F59" t="inlineStr">
        <is>
          <t>Kyrkan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65795-2021</t>
        </is>
      </c>
      <c r="B60" s="1" t="n">
        <v>44516</v>
      </c>
      <c r="C60" s="1" t="n">
        <v>45958</v>
      </c>
      <c r="D60" t="inlineStr">
        <is>
          <t>ÖSTERGÖTLANDS LÄN</t>
        </is>
      </c>
      <c r="E60" t="inlineStr">
        <is>
          <t>YDRE</t>
        </is>
      </c>
      <c r="G60" t="n">
        <v>6.5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20629-2021</t>
        </is>
      </c>
      <c r="B61" s="1" t="n">
        <v>44316</v>
      </c>
      <c r="C61" s="1" t="n">
        <v>45958</v>
      </c>
      <c r="D61" t="inlineStr">
        <is>
          <t>ÖSTERGÖTLANDS LÄN</t>
        </is>
      </c>
      <c r="E61" t="inlineStr">
        <is>
          <t>YDRE</t>
        </is>
      </c>
      <c r="G61" t="n">
        <v>3.8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33687-2022</t>
        </is>
      </c>
      <c r="B62" s="1" t="n">
        <v>44789.66420138889</v>
      </c>
      <c r="C62" s="1" t="n">
        <v>45958</v>
      </c>
      <c r="D62" t="inlineStr">
        <is>
          <t>ÖSTERGÖTLANDS LÄN</t>
        </is>
      </c>
      <c r="E62" t="inlineStr">
        <is>
          <t>YDRE</t>
        </is>
      </c>
      <c r="F62" t="inlineStr">
        <is>
          <t>Sveaskog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68538-2020</t>
        </is>
      </c>
      <c r="B63" s="1" t="n">
        <v>44186</v>
      </c>
      <c r="C63" s="1" t="n">
        <v>45958</v>
      </c>
      <c r="D63" t="inlineStr">
        <is>
          <t>ÖSTERGÖTLANDS LÄN</t>
        </is>
      </c>
      <c r="E63" t="inlineStr">
        <is>
          <t>YDRE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47456-2021</t>
        </is>
      </c>
      <c r="B64" s="1" t="n">
        <v>44447.64010416667</v>
      </c>
      <c r="C64" s="1" t="n">
        <v>45958</v>
      </c>
      <c r="D64" t="inlineStr">
        <is>
          <t>ÖSTERGÖTLANDS LÄN</t>
        </is>
      </c>
      <c r="E64" t="inlineStr">
        <is>
          <t>YDRE</t>
        </is>
      </c>
      <c r="F64" t="inlineStr">
        <is>
          <t>Sveaskog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55078-2021</t>
        </is>
      </c>
      <c r="B65" s="1" t="n">
        <v>44474</v>
      </c>
      <c r="C65" s="1" t="n">
        <v>45958</v>
      </c>
      <c r="D65" t="inlineStr">
        <is>
          <t>ÖSTERGÖTLANDS LÄN</t>
        </is>
      </c>
      <c r="E65" t="inlineStr">
        <is>
          <t>YDRE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56341-2021</t>
        </is>
      </c>
      <c r="B66" s="1" t="n">
        <v>44477</v>
      </c>
      <c r="C66" s="1" t="n">
        <v>45958</v>
      </c>
      <c r="D66" t="inlineStr">
        <is>
          <t>ÖSTERGÖTLANDS LÄN</t>
        </is>
      </c>
      <c r="E66" t="inlineStr">
        <is>
          <t>YDRE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17010-2021</t>
        </is>
      </c>
      <c r="B67" s="1" t="n">
        <v>44295</v>
      </c>
      <c r="C67" s="1" t="n">
        <v>45958</v>
      </c>
      <c r="D67" t="inlineStr">
        <is>
          <t>ÖSTERGÖTLANDS LÄN</t>
        </is>
      </c>
      <c r="E67" t="inlineStr">
        <is>
          <t>YDRE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34705-2021</t>
        </is>
      </c>
      <c r="B68" s="1" t="n">
        <v>44382</v>
      </c>
      <c r="C68" s="1" t="n">
        <v>45958</v>
      </c>
      <c r="D68" t="inlineStr">
        <is>
          <t>ÖSTERGÖTLANDS LÄN</t>
        </is>
      </c>
      <c r="E68" t="inlineStr">
        <is>
          <t>YDRE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65794-2021</t>
        </is>
      </c>
      <c r="B69" s="1" t="n">
        <v>44516.96689814814</v>
      </c>
      <c r="C69" s="1" t="n">
        <v>45958</v>
      </c>
      <c r="D69" t="inlineStr">
        <is>
          <t>ÖSTERGÖTLANDS LÄN</t>
        </is>
      </c>
      <c r="E69" t="inlineStr">
        <is>
          <t>YDRE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10476-2021</t>
        </is>
      </c>
      <c r="B70" s="1" t="n">
        <v>44257</v>
      </c>
      <c r="C70" s="1" t="n">
        <v>45958</v>
      </c>
      <c r="D70" t="inlineStr">
        <is>
          <t>ÖSTERGÖTLANDS LÄN</t>
        </is>
      </c>
      <c r="E70" t="inlineStr">
        <is>
          <t>YDRE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39085-2022</t>
        </is>
      </c>
      <c r="B71" s="1" t="n">
        <v>44816</v>
      </c>
      <c r="C71" s="1" t="n">
        <v>45958</v>
      </c>
      <c r="D71" t="inlineStr">
        <is>
          <t>ÖSTERGÖTLANDS LÄN</t>
        </is>
      </c>
      <c r="E71" t="inlineStr">
        <is>
          <t>YDRE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57282-2021</t>
        </is>
      </c>
      <c r="B72" s="1" t="n">
        <v>44483.40068287037</v>
      </c>
      <c r="C72" s="1" t="n">
        <v>45958</v>
      </c>
      <c r="D72" t="inlineStr">
        <is>
          <t>ÖSTERGÖTLANDS LÄN</t>
        </is>
      </c>
      <c r="E72" t="inlineStr">
        <is>
          <t>YDRE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42103-2021</t>
        </is>
      </c>
      <c r="B73" s="1" t="n">
        <v>44426.61268518519</v>
      </c>
      <c r="C73" s="1" t="n">
        <v>45958</v>
      </c>
      <c r="D73" t="inlineStr">
        <is>
          <t>ÖSTERGÖTLANDS LÄN</t>
        </is>
      </c>
      <c r="E73" t="inlineStr">
        <is>
          <t>YDRE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39319-2021</t>
        </is>
      </c>
      <c r="B74" s="1" t="n">
        <v>44413</v>
      </c>
      <c r="C74" s="1" t="n">
        <v>45958</v>
      </c>
      <c r="D74" t="inlineStr">
        <is>
          <t>ÖSTERGÖTLANDS LÄN</t>
        </is>
      </c>
      <c r="E74" t="inlineStr">
        <is>
          <t>YDRE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42099-2021</t>
        </is>
      </c>
      <c r="B75" s="1" t="n">
        <v>44426.60497685185</v>
      </c>
      <c r="C75" s="1" t="n">
        <v>45958</v>
      </c>
      <c r="D75" t="inlineStr">
        <is>
          <t>ÖSTERGÖTLANDS LÄN</t>
        </is>
      </c>
      <c r="E75" t="inlineStr">
        <is>
          <t>YDRE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17307-2021</t>
        </is>
      </c>
      <c r="B76" s="1" t="n">
        <v>44298</v>
      </c>
      <c r="C76" s="1" t="n">
        <v>45958</v>
      </c>
      <c r="D76" t="inlineStr">
        <is>
          <t>ÖSTERGÖTLANDS LÄN</t>
        </is>
      </c>
      <c r="E76" t="inlineStr">
        <is>
          <t>YDRE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20158-2022</t>
        </is>
      </c>
      <c r="B77" s="1" t="n">
        <v>44698</v>
      </c>
      <c r="C77" s="1" t="n">
        <v>45958</v>
      </c>
      <c r="D77" t="inlineStr">
        <is>
          <t>ÖSTERGÖTLANDS LÄN</t>
        </is>
      </c>
      <c r="E77" t="inlineStr">
        <is>
          <t>YDRE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71035-2021</t>
        </is>
      </c>
      <c r="B78" s="1" t="n">
        <v>44538.66128472222</v>
      </c>
      <c r="C78" s="1" t="n">
        <v>45958</v>
      </c>
      <c r="D78" t="inlineStr">
        <is>
          <t>ÖSTERGÖTLANDS LÄN</t>
        </is>
      </c>
      <c r="E78" t="inlineStr">
        <is>
          <t>YDRE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57176-2020</t>
        </is>
      </c>
      <c r="B79" s="1" t="n">
        <v>44138</v>
      </c>
      <c r="C79" s="1" t="n">
        <v>45958</v>
      </c>
      <c r="D79" t="inlineStr">
        <is>
          <t>ÖSTERGÖTLANDS LÄN</t>
        </is>
      </c>
      <c r="E79" t="inlineStr">
        <is>
          <t>YDRE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10475-2021</t>
        </is>
      </c>
      <c r="B80" s="1" t="n">
        <v>44257</v>
      </c>
      <c r="C80" s="1" t="n">
        <v>45958</v>
      </c>
      <c r="D80" t="inlineStr">
        <is>
          <t>ÖSTERGÖTLANDS LÄN</t>
        </is>
      </c>
      <c r="E80" t="inlineStr">
        <is>
          <t>YDRE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19769-2024</t>
        </is>
      </c>
      <c r="B81" s="1" t="n">
        <v>45432.71236111111</v>
      </c>
      <c r="C81" s="1" t="n">
        <v>45958</v>
      </c>
      <c r="D81" t="inlineStr">
        <is>
          <t>ÖSTERGÖTLANDS LÄN</t>
        </is>
      </c>
      <c r="E81" t="inlineStr">
        <is>
          <t>YDRE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64428-2020</t>
        </is>
      </c>
      <c r="B82" s="1" t="n">
        <v>44168</v>
      </c>
      <c r="C82" s="1" t="n">
        <v>45958</v>
      </c>
      <c r="D82" t="inlineStr">
        <is>
          <t>ÖSTERGÖTLANDS LÄN</t>
        </is>
      </c>
      <c r="E82" t="inlineStr">
        <is>
          <t>YDRE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29069-2021</t>
        </is>
      </c>
      <c r="B83" s="1" t="n">
        <v>44358.54587962963</v>
      </c>
      <c r="C83" s="1" t="n">
        <v>45958</v>
      </c>
      <c r="D83" t="inlineStr">
        <is>
          <t>ÖSTERGÖTLANDS LÄN</t>
        </is>
      </c>
      <c r="E83" t="inlineStr">
        <is>
          <t>YDRE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49967-2024</t>
        </is>
      </c>
      <c r="B84" s="1" t="n">
        <v>45597.63475694445</v>
      </c>
      <c r="C84" s="1" t="n">
        <v>45958</v>
      </c>
      <c r="D84" t="inlineStr">
        <is>
          <t>ÖSTERGÖTLANDS LÄN</t>
        </is>
      </c>
      <c r="E84" t="inlineStr">
        <is>
          <t>YDRE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13935-2022</t>
        </is>
      </c>
      <c r="B85" s="1" t="n">
        <v>44650</v>
      </c>
      <c r="C85" s="1" t="n">
        <v>45958</v>
      </c>
      <c r="D85" t="inlineStr">
        <is>
          <t>ÖSTERGÖTLANDS LÄN</t>
        </is>
      </c>
      <c r="E85" t="inlineStr">
        <is>
          <t>YDRE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30391-2021</t>
        </is>
      </c>
      <c r="B86" s="1" t="n">
        <v>44364.50976851852</v>
      </c>
      <c r="C86" s="1" t="n">
        <v>45958</v>
      </c>
      <c r="D86" t="inlineStr">
        <is>
          <t>ÖSTERGÖTLANDS LÄN</t>
        </is>
      </c>
      <c r="E86" t="inlineStr">
        <is>
          <t>YDRE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26370-2021</t>
        </is>
      </c>
      <c r="B87" s="1" t="n">
        <v>44347</v>
      </c>
      <c r="C87" s="1" t="n">
        <v>45958</v>
      </c>
      <c r="D87" t="inlineStr">
        <is>
          <t>ÖSTERGÖTLANDS LÄN</t>
        </is>
      </c>
      <c r="E87" t="inlineStr">
        <is>
          <t>YDRE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24938-2022</t>
        </is>
      </c>
      <c r="B88" s="1" t="n">
        <v>44728.63540509259</v>
      </c>
      <c r="C88" s="1" t="n">
        <v>45958</v>
      </c>
      <c r="D88" t="inlineStr">
        <is>
          <t>ÖSTERGÖTLANDS LÄN</t>
        </is>
      </c>
      <c r="E88" t="inlineStr">
        <is>
          <t>YDRE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66716-2020</t>
        </is>
      </c>
      <c r="B89" s="1" t="n">
        <v>44179</v>
      </c>
      <c r="C89" s="1" t="n">
        <v>45958</v>
      </c>
      <c r="D89" t="inlineStr">
        <is>
          <t>ÖSTERGÖTLANDS LÄN</t>
        </is>
      </c>
      <c r="E89" t="inlineStr">
        <is>
          <t>YDRE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41536-2022</t>
        </is>
      </c>
      <c r="B90" s="1" t="n">
        <v>44827.36936342593</v>
      </c>
      <c r="C90" s="1" t="n">
        <v>45958</v>
      </c>
      <c r="D90" t="inlineStr">
        <is>
          <t>ÖSTERGÖTLANDS LÄN</t>
        </is>
      </c>
      <c r="E90" t="inlineStr">
        <is>
          <t>YDRE</t>
        </is>
      </c>
      <c r="F90" t="inlineStr">
        <is>
          <t>Sveaskog</t>
        </is>
      </c>
      <c r="G90" t="n">
        <v>5.6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27744-2022</t>
        </is>
      </c>
      <c r="B91" s="1" t="n">
        <v>44743</v>
      </c>
      <c r="C91" s="1" t="n">
        <v>45958</v>
      </c>
      <c r="D91" t="inlineStr">
        <is>
          <t>ÖSTERGÖTLANDS LÄN</t>
        </is>
      </c>
      <c r="E91" t="inlineStr">
        <is>
          <t>YDRE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32243-2021</t>
        </is>
      </c>
      <c r="B92" s="1" t="n">
        <v>44371</v>
      </c>
      <c r="C92" s="1" t="n">
        <v>45958</v>
      </c>
      <c r="D92" t="inlineStr">
        <is>
          <t>ÖSTERGÖTLANDS LÄN</t>
        </is>
      </c>
      <c r="E92" t="inlineStr">
        <is>
          <t>YDRE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26380-2021</t>
        </is>
      </c>
      <c r="B93" s="1" t="n">
        <v>44347</v>
      </c>
      <c r="C93" s="1" t="n">
        <v>45958</v>
      </c>
      <c r="D93" t="inlineStr">
        <is>
          <t>ÖSTERGÖTLANDS LÄN</t>
        </is>
      </c>
      <c r="E93" t="inlineStr">
        <is>
          <t>YDRE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71041-2021</t>
        </is>
      </c>
      <c r="B94" s="1" t="n">
        <v>44538.67136574074</v>
      </c>
      <c r="C94" s="1" t="n">
        <v>45958</v>
      </c>
      <c r="D94" t="inlineStr">
        <is>
          <t>ÖSTERGÖTLANDS LÄN</t>
        </is>
      </c>
      <c r="E94" t="inlineStr">
        <is>
          <t>YDRE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26363-2021</t>
        </is>
      </c>
      <c r="B95" s="1" t="n">
        <v>44347</v>
      </c>
      <c r="C95" s="1" t="n">
        <v>45958</v>
      </c>
      <c r="D95" t="inlineStr">
        <is>
          <t>ÖSTERGÖTLANDS LÄN</t>
        </is>
      </c>
      <c r="E95" t="inlineStr">
        <is>
          <t>YDRE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26375-2021</t>
        </is>
      </c>
      <c r="B96" s="1" t="n">
        <v>44347.66645833333</v>
      </c>
      <c r="C96" s="1" t="n">
        <v>45958</v>
      </c>
      <c r="D96" t="inlineStr">
        <is>
          <t>ÖSTERGÖTLANDS LÄN</t>
        </is>
      </c>
      <c r="E96" t="inlineStr">
        <is>
          <t>YDRE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40200-2021</t>
        </is>
      </c>
      <c r="B97" s="1" t="n">
        <v>44418.828125</v>
      </c>
      <c r="C97" s="1" t="n">
        <v>45958</v>
      </c>
      <c r="D97" t="inlineStr">
        <is>
          <t>ÖSTERGÖTLANDS LÄN</t>
        </is>
      </c>
      <c r="E97" t="inlineStr">
        <is>
          <t>YDRE</t>
        </is>
      </c>
      <c r="G97" t="n">
        <v>5.3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30049-2023</t>
        </is>
      </c>
      <c r="B98" s="1" t="n">
        <v>45110</v>
      </c>
      <c r="C98" s="1" t="n">
        <v>45958</v>
      </c>
      <c r="D98" t="inlineStr">
        <is>
          <t>ÖSTERGÖTLANDS LÄN</t>
        </is>
      </c>
      <c r="E98" t="inlineStr">
        <is>
          <t>YDRE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65337-2021</t>
        </is>
      </c>
      <c r="B99" s="1" t="n">
        <v>44515</v>
      </c>
      <c r="C99" s="1" t="n">
        <v>45958</v>
      </c>
      <c r="D99" t="inlineStr">
        <is>
          <t>ÖSTERGÖTLANDS LÄN</t>
        </is>
      </c>
      <c r="E99" t="inlineStr">
        <is>
          <t>YDRE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55844-2021</t>
        </is>
      </c>
      <c r="B100" s="1" t="n">
        <v>44476.63773148148</v>
      </c>
      <c r="C100" s="1" t="n">
        <v>45958</v>
      </c>
      <c r="D100" t="inlineStr">
        <is>
          <t>ÖSTERGÖTLANDS LÄN</t>
        </is>
      </c>
      <c r="E100" t="inlineStr">
        <is>
          <t>YDRE</t>
        </is>
      </c>
      <c r="F100" t="inlineStr">
        <is>
          <t>Sveaskog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33660-2022</t>
        </is>
      </c>
      <c r="B101" s="1" t="n">
        <v>44789.61635416667</v>
      </c>
      <c r="C101" s="1" t="n">
        <v>45958</v>
      </c>
      <c r="D101" t="inlineStr">
        <is>
          <t>ÖSTERGÖTLANDS LÄN</t>
        </is>
      </c>
      <c r="E101" t="inlineStr">
        <is>
          <t>YDRE</t>
        </is>
      </c>
      <c r="F101" t="inlineStr">
        <is>
          <t>Sveaskog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53909-2021</t>
        </is>
      </c>
      <c r="B102" s="1" t="n">
        <v>44469</v>
      </c>
      <c r="C102" s="1" t="n">
        <v>45958</v>
      </c>
      <c r="D102" t="inlineStr">
        <is>
          <t>ÖSTERGÖTLANDS LÄN</t>
        </is>
      </c>
      <c r="E102" t="inlineStr">
        <is>
          <t>YDRE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69307-2021</t>
        </is>
      </c>
      <c r="B103" s="1" t="n">
        <v>44531</v>
      </c>
      <c r="C103" s="1" t="n">
        <v>45958</v>
      </c>
      <c r="D103" t="inlineStr">
        <is>
          <t>ÖSTERGÖTLANDS LÄN</t>
        </is>
      </c>
      <c r="E103" t="inlineStr">
        <is>
          <t>YDRE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4982-2022</t>
        </is>
      </c>
      <c r="B104" s="1" t="n">
        <v>44593</v>
      </c>
      <c r="C104" s="1" t="n">
        <v>45958</v>
      </c>
      <c r="D104" t="inlineStr">
        <is>
          <t>ÖSTERGÖTLANDS LÄN</t>
        </is>
      </c>
      <c r="E104" t="inlineStr">
        <is>
          <t>YDRE</t>
        </is>
      </c>
      <c r="F104" t="inlineStr">
        <is>
          <t>Övriga Aktiebolag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7066-2025</t>
        </is>
      </c>
      <c r="B105" s="1" t="n">
        <v>45701.66253472222</v>
      </c>
      <c r="C105" s="1" t="n">
        <v>45958</v>
      </c>
      <c r="D105" t="inlineStr">
        <is>
          <t>ÖSTERGÖTLANDS LÄN</t>
        </is>
      </c>
      <c r="E105" t="inlineStr">
        <is>
          <t>YDRE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565-2025</t>
        </is>
      </c>
      <c r="B106" s="1" t="n">
        <v>45664.55375</v>
      </c>
      <c r="C106" s="1" t="n">
        <v>45958</v>
      </c>
      <c r="D106" t="inlineStr">
        <is>
          <t>ÖSTERGÖTLANDS LÄN</t>
        </is>
      </c>
      <c r="E106" t="inlineStr">
        <is>
          <t>YDRE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57290-2021</t>
        </is>
      </c>
      <c r="B107" s="1" t="n">
        <v>44483.40997685185</v>
      </c>
      <c r="C107" s="1" t="n">
        <v>45958</v>
      </c>
      <c r="D107" t="inlineStr">
        <is>
          <t>ÖSTERGÖTLANDS LÄN</t>
        </is>
      </c>
      <c r="E107" t="inlineStr">
        <is>
          <t>YDRE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30554-2024</t>
        </is>
      </c>
      <c r="B108" s="1" t="n">
        <v>45492</v>
      </c>
      <c r="C108" s="1" t="n">
        <v>45958</v>
      </c>
      <c r="D108" t="inlineStr">
        <is>
          <t>ÖSTERGÖTLANDS LÄN</t>
        </is>
      </c>
      <c r="E108" t="inlineStr">
        <is>
          <t>YDRE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26101-2024</t>
        </is>
      </c>
      <c r="B109" s="1" t="n">
        <v>45468.42847222222</v>
      </c>
      <c r="C109" s="1" t="n">
        <v>45958</v>
      </c>
      <c r="D109" t="inlineStr">
        <is>
          <t>ÖSTERGÖTLANDS LÄN</t>
        </is>
      </c>
      <c r="E109" t="inlineStr">
        <is>
          <t>YDRE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7306-2022</t>
        </is>
      </c>
      <c r="B110" s="1" t="n">
        <v>44606.50606481481</v>
      </c>
      <c r="C110" s="1" t="n">
        <v>45958</v>
      </c>
      <c r="D110" t="inlineStr">
        <is>
          <t>ÖSTERGÖTLANDS LÄN</t>
        </is>
      </c>
      <c r="E110" t="inlineStr">
        <is>
          <t>YDRE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45449-2023</t>
        </is>
      </c>
      <c r="B111" s="1" t="n">
        <v>45194</v>
      </c>
      <c r="C111" s="1" t="n">
        <v>45958</v>
      </c>
      <c r="D111" t="inlineStr">
        <is>
          <t>ÖSTERGÖTLANDS LÄN</t>
        </is>
      </c>
      <c r="E111" t="inlineStr">
        <is>
          <t>YDRE</t>
        </is>
      </c>
      <c r="G111" t="n">
        <v>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12684-2025</t>
        </is>
      </c>
      <c r="B112" s="1" t="n">
        <v>45733.44594907408</v>
      </c>
      <c r="C112" s="1" t="n">
        <v>45958</v>
      </c>
      <c r="D112" t="inlineStr">
        <is>
          <t>ÖSTERGÖTLANDS LÄN</t>
        </is>
      </c>
      <c r="E112" t="inlineStr">
        <is>
          <t>YDRE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20785-2025</t>
        </is>
      </c>
      <c r="B113" s="1" t="n">
        <v>45776.61640046296</v>
      </c>
      <c r="C113" s="1" t="n">
        <v>45958</v>
      </c>
      <c r="D113" t="inlineStr">
        <is>
          <t>ÖSTERGÖTLANDS LÄN</t>
        </is>
      </c>
      <c r="E113" t="inlineStr">
        <is>
          <t>YDRE</t>
        </is>
      </c>
      <c r="F113" t="inlineStr">
        <is>
          <t>Kyrkan</t>
        </is>
      </c>
      <c r="G113" t="n">
        <v>4.7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20787-2025</t>
        </is>
      </c>
      <c r="B114" s="1" t="n">
        <v>45776.6228125</v>
      </c>
      <c r="C114" s="1" t="n">
        <v>45958</v>
      </c>
      <c r="D114" t="inlineStr">
        <is>
          <t>ÖSTERGÖTLANDS LÄN</t>
        </is>
      </c>
      <c r="E114" t="inlineStr">
        <is>
          <t>YDRE</t>
        </is>
      </c>
      <c r="F114" t="inlineStr">
        <is>
          <t>Kyrkan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30392-2021</t>
        </is>
      </c>
      <c r="B115" s="1" t="n">
        <v>44364.51332175926</v>
      </c>
      <c r="C115" s="1" t="n">
        <v>45958</v>
      </c>
      <c r="D115" t="inlineStr">
        <is>
          <t>ÖSTERGÖTLANDS LÄN</t>
        </is>
      </c>
      <c r="E115" t="inlineStr">
        <is>
          <t>YDRE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71524-2021</t>
        </is>
      </c>
      <c r="B116" s="1" t="n">
        <v>44538</v>
      </c>
      <c r="C116" s="1" t="n">
        <v>45958</v>
      </c>
      <c r="D116" t="inlineStr">
        <is>
          <t>ÖSTERGÖTLANDS LÄN</t>
        </is>
      </c>
      <c r="E116" t="inlineStr">
        <is>
          <t>YDRE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30108-2023</t>
        </is>
      </c>
      <c r="B117" s="1" t="n">
        <v>45110.47314814815</v>
      </c>
      <c r="C117" s="1" t="n">
        <v>45958</v>
      </c>
      <c r="D117" t="inlineStr">
        <is>
          <t>ÖSTERGÖTLANDS LÄN</t>
        </is>
      </c>
      <c r="E117" t="inlineStr">
        <is>
          <t>YDRE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47338-2024</t>
        </is>
      </c>
      <c r="B118" s="1" t="n">
        <v>45587.40487268518</v>
      </c>
      <c r="C118" s="1" t="n">
        <v>45958</v>
      </c>
      <c r="D118" t="inlineStr">
        <is>
          <t>ÖSTERGÖTLANDS LÄN</t>
        </is>
      </c>
      <c r="E118" t="inlineStr">
        <is>
          <t>YDRE</t>
        </is>
      </c>
      <c r="F118" t="inlineStr">
        <is>
          <t>Kyrkan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45456-2023</t>
        </is>
      </c>
      <c r="B119" s="1" t="n">
        <v>45194.41381944445</v>
      </c>
      <c r="C119" s="1" t="n">
        <v>45958</v>
      </c>
      <c r="D119" t="inlineStr">
        <is>
          <t>ÖSTERGÖTLANDS LÄN</t>
        </is>
      </c>
      <c r="E119" t="inlineStr">
        <is>
          <t>YDRE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61589-2022</t>
        </is>
      </c>
      <c r="B120" s="1" t="n">
        <v>44916.63892361111</v>
      </c>
      <c r="C120" s="1" t="n">
        <v>45958</v>
      </c>
      <c r="D120" t="inlineStr">
        <is>
          <t>ÖSTERGÖTLANDS LÄN</t>
        </is>
      </c>
      <c r="E120" t="inlineStr">
        <is>
          <t>YDRE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4543-2025</t>
        </is>
      </c>
      <c r="B121" s="1" t="n">
        <v>45687.39680555555</v>
      </c>
      <c r="C121" s="1" t="n">
        <v>45958</v>
      </c>
      <c r="D121" t="inlineStr">
        <is>
          <t>ÖSTERGÖTLANDS LÄN</t>
        </is>
      </c>
      <c r="E121" t="inlineStr">
        <is>
          <t>YDRE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26030-2023</t>
        </is>
      </c>
      <c r="B122" s="1" t="n">
        <v>45091.31003472222</v>
      </c>
      <c r="C122" s="1" t="n">
        <v>45958</v>
      </c>
      <c r="D122" t="inlineStr">
        <is>
          <t>ÖSTERGÖTLANDS LÄN</t>
        </is>
      </c>
      <c r="E122" t="inlineStr">
        <is>
          <t>YDRE</t>
        </is>
      </c>
      <c r="F122" t="inlineStr">
        <is>
          <t>Sveaskog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45194-2021</t>
        </is>
      </c>
      <c r="B123" s="1" t="n">
        <v>44439</v>
      </c>
      <c r="C123" s="1" t="n">
        <v>45958</v>
      </c>
      <c r="D123" t="inlineStr">
        <is>
          <t>ÖSTERGÖTLANDS LÄN</t>
        </is>
      </c>
      <c r="E123" t="inlineStr">
        <is>
          <t>YDRE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9158-2025</t>
        </is>
      </c>
      <c r="B124" s="1" t="n">
        <v>45714.35248842592</v>
      </c>
      <c r="C124" s="1" t="n">
        <v>45958</v>
      </c>
      <c r="D124" t="inlineStr">
        <is>
          <t>ÖSTERGÖTLANDS LÄN</t>
        </is>
      </c>
      <c r="E124" t="inlineStr">
        <is>
          <t>YDRE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1-2022</t>
        </is>
      </c>
      <c r="B125" s="1" t="n">
        <v>44562.76653935185</v>
      </c>
      <c r="C125" s="1" t="n">
        <v>45958</v>
      </c>
      <c r="D125" t="inlineStr">
        <is>
          <t>ÖSTERGÖTLANDS LÄN</t>
        </is>
      </c>
      <c r="E125" t="inlineStr">
        <is>
          <t>YDRE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62859-2023</t>
        </is>
      </c>
      <c r="B126" s="1" t="n">
        <v>45272.34440972222</v>
      </c>
      <c r="C126" s="1" t="n">
        <v>45958</v>
      </c>
      <c r="D126" t="inlineStr">
        <is>
          <t>ÖSTERGÖTLANDS LÄN</t>
        </is>
      </c>
      <c r="E126" t="inlineStr">
        <is>
          <t>YDRE</t>
        </is>
      </c>
      <c r="F126" t="inlineStr">
        <is>
          <t>Övriga Aktiebolag</t>
        </is>
      </c>
      <c r="G126" t="n">
        <v>5.6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38045-2024</t>
        </is>
      </c>
      <c r="B127" s="1" t="n">
        <v>45544.68758101852</v>
      </c>
      <c r="C127" s="1" t="n">
        <v>45958</v>
      </c>
      <c r="D127" t="inlineStr">
        <is>
          <t>ÖSTERGÖTLANDS LÄN</t>
        </is>
      </c>
      <c r="E127" t="inlineStr">
        <is>
          <t>YDRE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9180-2025</t>
        </is>
      </c>
      <c r="B128" s="1" t="n">
        <v>45714.42650462963</v>
      </c>
      <c r="C128" s="1" t="n">
        <v>45958</v>
      </c>
      <c r="D128" t="inlineStr">
        <is>
          <t>ÖSTERGÖTLANDS LÄN</t>
        </is>
      </c>
      <c r="E128" t="inlineStr">
        <is>
          <t>YDRE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54047-2024</t>
        </is>
      </c>
      <c r="B129" s="1" t="n">
        <v>45616.45637731482</v>
      </c>
      <c r="C129" s="1" t="n">
        <v>45958</v>
      </c>
      <c r="D129" t="inlineStr">
        <is>
          <t>ÖSTERGÖTLANDS LÄN</t>
        </is>
      </c>
      <c r="E129" t="inlineStr">
        <is>
          <t>YDRE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1007-2025</t>
        </is>
      </c>
      <c r="B130" s="1" t="n">
        <v>45666.47810185186</v>
      </c>
      <c r="C130" s="1" t="n">
        <v>45958</v>
      </c>
      <c r="D130" t="inlineStr">
        <is>
          <t>ÖSTERGÖTLANDS LÄN</t>
        </is>
      </c>
      <c r="E130" t="inlineStr">
        <is>
          <t>YDRE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9997-2025</t>
        </is>
      </c>
      <c r="B131" s="1" t="n">
        <v>45719.44469907408</v>
      </c>
      <c r="C131" s="1" t="n">
        <v>45958</v>
      </c>
      <c r="D131" t="inlineStr">
        <is>
          <t>ÖSTERGÖTLANDS LÄN</t>
        </is>
      </c>
      <c r="E131" t="inlineStr">
        <is>
          <t>YDRE</t>
        </is>
      </c>
      <c r="F131" t="inlineStr">
        <is>
          <t>Övriga Aktiebolag</t>
        </is>
      </c>
      <c r="G131" t="n">
        <v>18.2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27905-2024</t>
        </is>
      </c>
      <c r="B132" s="1" t="n">
        <v>45475.93836805555</v>
      </c>
      <c r="C132" s="1" t="n">
        <v>45958</v>
      </c>
      <c r="D132" t="inlineStr">
        <is>
          <t>ÖSTERGÖTLANDS LÄN</t>
        </is>
      </c>
      <c r="E132" t="inlineStr">
        <is>
          <t>YDRE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17277-2024</t>
        </is>
      </c>
      <c r="B133" s="1" t="n">
        <v>45414.44268518518</v>
      </c>
      <c r="C133" s="1" t="n">
        <v>45958</v>
      </c>
      <c r="D133" t="inlineStr">
        <is>
          <t>ÖSTERGÖTLANDS LÄN</t>
        </is>
      </c>
      <c r="E133" t="inlineStr">
        <is>
          <t>YDRE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49694-2024</t>
        </is>
      </c>
      <c r="B134" s="1" t="n">
        <v>45596</v>
      </c>
      <c r="C134" s="1" t="n">
        <v>45958</v>
      </c>
      <c r="D134" t="inlineStr">
        <is>
          <t>ÖSTERGÖTLANDS LÄN</t>
        </is>
      </c>
      <c r="E134" t="inlineStr">
        <is>
          <t>YDRE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22749-2025</t>
        </is>
      </c>
      <c r="B135" s="1" t="n">
        <v>45789.60962962963</v>
      </c>
      <c r="C135" s="1" t="n">
        <v>45958</v>
      </c>
      <c r="D135" t="inlineStr">
        <is>
          <t>ÖSTERGÖTLANDS LÄN</t>
        </is>
      </c>
      <c r="E135" t="inlineStr">
        <is>
          <t>YDRE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34181-2023</t>
        </is>
      </c>
      <c r="B136" s="1" t="n">
        <v>45138</v>
      </c>
      <c r="C136" s="1" t="n">
        <v>45958</v>
      </c>
      <c r="D136" t="inlineStr">
        <is>
          <t>ÖSTERGÖTLANDS LÄN</t>
        </is>
      </c>
      <c r="E136" t="inlineStr">
        <is>
          <t>YDRE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70448-2021</t>
        </is>
      </c>
      <c r="B137" s="1" t="n">
        <v>44536.63636574074</v>
      </c>
      <c r="C137" s="1" t="n">
        <v>45958</v>
      </c>
      <c r="D137" t="inlineStr">
        <is>
          <t>ÖSTERGÖTLANDS LÄN</t>
        </is>
      </c>
      <c r="E137" t="inlineStr">
        <is>
          <t>YDRE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7047-2025</t>
        </is>
      </c>
      <c r="B138" s="1" t="n">
        <v>45701.64342592593</v>
      </c>
      <c r="C138" s="1" t="n">
        <v>45958</v>
      </c>
      <c r="D138" t="inlineStr">
        <is>
          <t>ÖSTERGÖTLANDS LÄN</t>
        </is>
      </c>
      <c r="E138" t="inlineStr">
        <is>
          <t>YDRE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42781-2021</t>
        </is>
      </c>
      <c r="B139" s="1" t="n">
        <v>44428.71333333333</v>
      </c>
      <c r="C139" s="1" t="n">
        <v>45958</v>
      </c>
      <c r="D139" t="inlineStr">
        <is>
          <t>ÖSTERGÖTLANDS LÄN</t>
        </is>
      </c>
      <c r="E139" t="inlineStr">
        <is>
          <t>YDRE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795-2025</t>
        </is>
      </c>
      <c r="B140" s="1" t="n">
        <v>45665.5275925926</v>
      </c>
      <c r="C140" s="1" t="n">
        <v>45958</v>
      </c>
      <c r="D140" t="inlineStr">
        <is>
          <t>ÖSTERGÖTLANDS LÄN</t>
        </is>
      </c>
      <c r="E140" t="inlineStr">
        <is>
          <t>YDRE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44283-2021</t>
        </is>
      </c>
      <c r="B141" s="1" t="n">
        <v>44435.34016203704</v>
      </c>
      <c r="C141" s="1" t="n">
        <v>45958</v>
      </c>
      <c r="D141" t="inlineStr">
        <is>
          <t>ÖSTERGÖTLANDS LÄN</t>
        </is>
      </c>
      <c r="E141" t="inlineStr">
        <is>
          <t>YDRE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8443-2025</t>
        </is>
      </c>
      <c r="B142" s="1" t="n">
        <v>45709</v>
      </c>
      <c r="C142" s="1" t="n">
        <v>45958</v>
      </c>
      <c r="D142" t="inlineStr">
        <is>
          <t>ÖSTERGÖTLANDS LÄN</t>
        </is>
      </c>
      <c r="E142" t="inlineStr">
        <is>
          <t>YDRE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10414-2024</t>
        </is>
      </c>
      <c r="B143" s="1" t="n">
        <v>45365.70960648148</v>
      </c>
      <c r="C143" s="1" t="n">
        <v>45958</v>
      </c>
      <c r="D143" t="inlineStr">
        <is>
          <t>ÖSTERGÖTLANDS LÄN</t>
        </is>
      </c>
      <c r="E143" t="inlineStr">
        <is>
          <t>YDRE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8088-2025</t>
        </is>
      </c>
      <c r="B144" s="1" t="n">
        <v>45707.67384259259</v>
      </c>
      <c r="C144" s="1" t="n">
        <v>45958</v>
      </c>
      <c r="D144" t="inlineStr">
        <is>
          <t>ÖSTERGÖTLANDS LÄN</t>
        </is>
      </c>
      <c r="E144" t="inlineStr">
        <is>
          <t>YDRE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8606-2024</t>
        </is>
      </c>
      <c r="B145" s="1" t="n">
        <v>45355.6890162037</v>
      </c>
      <c r="C145" s="1" t="n">
        <v>45958</v>
      </c>
      <c r="D145" t="inlineStr">
        <is>
          <t>ÖSTERGÖTLANDS LÄN</t>
        </is>
      </c>
      <c r="E145" t="inlineStr">
        <is>
          <t>YDRE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8611-2024</t>
        </is>
      </c>
      <c r="B146" s="1" t="n">
        <v>45355.69916666667</v>
      </c>
      <c r="C146" s="1" t="n">
        <v>45958</v>
      </c>
      <c r="D146" t="inlineStr">
        <is>
          <t>ÖSTERGÖTLANDS LÄN</t>
        </is>
      </c>
      <c r="E146" t="inlineStr">
        <is>
          <t>YDRE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34932-2022</t>
        </is>
      </c>
      <c r="B147" s="1" t="n">
        <v>44796.61420138889</v>
      </c>
      <c r="C147" s="1" t="n">
        <v>45958</v>
      </c>
      <c r="D147" t="inlineStr">
        <is>
          <t>ÖSTERGÖTLANDS LÄN</t>
        </is>
      </c>
      <c r="E147" t="inlineStr">
        <is>
          <t>YDRE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55998-2020</t>
        </is>
      </c>
      <c r="B148" s="1" t="n">
        <v>44133</v>
      </c>
      <c r="C148" s="1" t="n">
        <v>45958</v>
      </c>
      <c r="D148" t="inlineStr">
        <is>
          <t>ÖSTERGÖTLANDS LÄN</t>
        </is>
      </c>
      <c r="E148" t="inlineStr">
        <is>
          <t>YDRE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23760-2025</t>
        </is>
      </c>
      <c r="B149" s="1" t="n">
        <v>45793.46824074074</v>
      </c>
      <c r="C149" s="1" t="n">
        <v>45958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794-2025</t>
        </is>
      </c>
      <c r="B150" s="1" t="n">
        <v>45665.52453703704</v>
      </c>
      <c r="C150" s="1" t="n">
        <v>45958</v>
      </c>
      <c r="D150" t="inlineStr">
        <is>
          <t>ÖSTERGÖTLANDS LÄN</t>
        </is>
      </c>
      <c r="E150" t="inlineStr">
        <is>
          <t>YDRE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1000-2025</t>
        </is>
      </c>
      <c r="B151" s="1" t="n">
        <v>45666</v>
      </c>
      <c r="C151" s="1" t="n">
        <v>45958</v>
      </c>
      <c r="D151" t="inlineStr">
        <is>
          <t>ÖSTERGÖTLANDS LÄN</t>
        </is>
      </c>
      <c r="E151" t="inlineStr">
        <is>
          <t>YDRE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58831-2022</t>
        </is>
      </c>
      <c r="B152" s="1" t="n">
        <v>44903</v>
      </c>
      <c r="C152" s="1" t="n">
        <v>45958</v>
      </c>
      <c r="D152" t="inlineStr">
        <is>
          <t>ÖSTERGÖTLANDS LÄN</t>
        </is>
      </c>
      <c r="E152" t="inlineStr">
        <is>
          <t>YDRE</t>
        </is>
      </c>
      <c r="G152" t="n">
        <v>3.7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48344-2022</t>
        </is>
      </c>
      <c r="B153" s="1" t="n">
        <v>44858</v>
      </c>
      <c r="C153" s="1" t="n">
        <v>45958</v>
      </c>
      <c r="D153" t="inlineStr">
        <is>
          <t>ÖSTERGÖTLANDS LÄN</t>
        </is>
      </c>
      <c r="E153" t="inlineStr">
        <is>
          <t>YDRE</t>
        </is>
      </c>
      <c r="F153" t="inlineStr">
        <is>
          <t>Övriga Aktiebolag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55395-2023</t>
        </is>
      </c>
      <c r="B154" s="1" t="n">
        <v>45231</v>
      </c>
      <c r="C154" s="1" t="n">
        <v>45958</v>
      </c>
      <c r="D154" t="inlineStr">
        <is>
          <t>ÖSTERGÖTLANDS LÄN</t>
        </is>
      </c>
      <c r="E154" t="inlineStr">
        <is>
          <t>YDRE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46660-2025</t>
        </is>
      </c>
      <c r="B155" s="1" t="n">
        <v>45925</v>
      </c>
      <c r="C155" s="1" t="n">
        <v>45958</v>
      </c>
      <c r="D155" t="inlineStr">
        <is>
          <t>ÖSTERGÖTLANDS LÄN</t>
        </is>
      </c>
      <c r="E155" t="inlineStr">
        <is>
          <t>YDRE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48742-2023</t>
        </is>
      </c>
      <c r="B156" s="1" t="n">
        <v>45208</v>
      </c>
      <c r="C156" s="1" t="n">
        <v>45958</v>
      </c>
      <c r="D156" t="inlineStr">
        <is>
          <t>ÖSTERGÖTLANDS LÄN</t>
        </is>
      </c>
      <c r="E156" t="inlineStr">
        <is>
          <t>YDRE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65380-2020</t>
        </is>
      </c>
      <c r="B157" s="1" t="n">
        <v>44168</v>
      </c>
      <c r="C157" s="1" t="n">
        <v>45958</v>
      </c>
      <c r="D157" t="inlineStr">
        <is>
          <t>ÖSTERGÖTLANDS LÄN</t>
        </is>
      </c>
      <c r="E157" t="inlineStr">
        <is>
          <t>YDRE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38761-2025</t>
        </is>
      </c>
      <c r="B158" s="1" t="n">
        <v>45887.40015046296</v>
      </c>
      <c r="C158" s="1" t="n">
        <v>45958</v>
      </c>
      <c r="D158" t="inlineStr">
        <is>
          <t>ÖSTERGÖTLANDS LÄN</t>
        </is>
      </c>
      <c r="E158" t="inlineStr">
        <is>
          <t>YDRE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4624-2022</t>
        </is>
      </c>
      <c r="B159" s="1" t="n">
        <v>44592</v>
      </c>
      <c r="C159" s="1" t="n">
        <v>45958</v>
      </c>
      <c r="D159" t="inlineStr">
        <is>
          <t>ÖSTERGÖTLANDS LÄN</t>
        </is>
      </c>
      <c r="E159" t="inlineStr">
        <is>
          <t>YDRE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7026-2025</t>
        </is>
      </c>
      <c r="B160" s="1" t="n">
        <v>45701.62771990741</v>
      </c>
      <c r="C160" s="1" t="n">
        <v>45958</v>
      </c>
      <c r="D160" t="inlineStr">
        <is>
          <t>ÖSTERGÖTLANDS LÄN</t>
        </is>
      </c>
      <c r="E160" t="inlineStr">
        <is>
          <t>YDRE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21543-2024</t>
        </is>
      </c>
      <c r="B161" s="1" t="n">
        <v>45441.61608796296</v>
      </c>
      <c r="C161" s="1" t="n">
        <v>45958</v>
      </c>
      <c r="D161" t="inlineStr">
        <is>
          <t>ÖSTERGÖTLANDS LÄN</t>
        </is>
      </c>
      <c r="E161" t="inlineStr">
        <is>
          <t>YDRE</t>
        </is>
      </c>
      <c r="F161" t="inlineStr">
        <is>
          <t>Sveaskog</t>
        </is>
      </c>
      <c r="G161" t="n">
        <v>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25844-2023</t>
        </is>
      </c>
      <c r="B162" s="1" t="n">
        <v>45090</v>
      </c>
      <c r="C162" s="1" t="n">
        <v>45958</v>
      </c>
      <c r="D162" t="inlineStr">
        <is>
          <t>ÖSTERGÖTLANDS LÄN</t>
        </is>
      </c>
      <c r="E162" t="inlineStr">
        <is>
          <t>YDRE</t>
        </is>
      </c>
      <c r="F162" t="inlineStr">
        <is>
          <t>Sveaskog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59811-2022</t>
        </is>
      </c>
      <c r="B163" s="1" t="n">
        <v>44908.58150462963</v>
      </c>
      <c r="C163" s="1" t="n">
        <v>45958</v>
      </c>
      <c r="D163" t="inlineStr">
        <is>
          <t>ÖSTERGÖTLANDS LÄN</t>
        </is>
      </c>
      <c r="E163" t="inlineStr">
        <is>
          <t>YDRE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59816-2022</t>
        </is>
      </c>
      <c r="B164" s="1" t="n">
        <v>44908.58834490741</v>
      </c>
      <c r="C164" s="1" t="n">
        <v>45958</v>
      </c>
      <c r="D164" t="inlineStr">
        <is>
          <t>ÖSTERGÖTLANDS LÄN</t>
        </is>
      </c>
      <c r="E164" t="inlineStr">
        <is>
          <t>YDRE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24137-2025</t>
        </is>
      </c>
      <c r="B165" s="1" t="n">
        <v>45796.64030092592</v>
      </c>
      <c r="C165" s="1" t="n">
        <v>45958</v>
      </c>
      <c r="D165" t="inlineStr">
        <is>
          <t>ÖSTERGÖTLANDS LÄN</t>
        </is>
      </c>
      <c r="E165" t="inlineStr">
        <is>
          <t>YDRE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24140-2025</t>
        </is>
      </c>
      <c r="B166" s="1" t="n">
        <v>45796.64222222222</v>
      </c>
      <c r="C166" s="1" t="n">
        <v>45958</v>
      </c>
      <c r="D166" t="inlineStr">
        <is>
          <t>ÖSTERGÖTLANDS LÄN</t>
        </is>
      </c>
      <c r="E166" t="inlineStr">
        <is>
          <t>YDRE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49698-2024</t>
        </is>
      </c>
      <c r="B167" s="1" t="n">
        <v>45596</v>
      </c>
      <c r="C167" s="1" t="n">
        <v>45958</v>
      </c>
      <c r="D167" t="inlineStr">
        <is>
          <t>ÖSTERGÖTLANDS LÄN</t>
        </is>
      </c>
      <c r="E167" t="inlineStr">
        <is>
          <t>YDRE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11493-2025</t>
        </is>
      </c>
      <c r="B168" s="1" t="n">
        <v>45726.72484953704</v>
      </c>
      <c r="C168" s="1" t="n">
        <v>45958</v>
      </c>
      <c r="D168" t="inlineStr">
        <is>
          <t>ÖSTERGÖTLANDS LÄN</t>
        </is>
      </c>
      <c r="E168" t="inlineStr">
        <is>
          <t>YDRE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46722-2025</t>
        </is>
      </c>
      <c r="B169" s="1" t="n">
        <v>45926.58402777778</v>
      </c>
      <c r="C169" s="1" t="n">
        <v>45958</v>
      </c>
      <c r="D169" t="inlineStr">
        <is>
          <t>ÖSTERGÖTLANDS LÄN</t>
        </is>
      </c>
      <c r="E169" t="inlineStr">
        <is>
          <t>YDRE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5843-2024</t>
        </is>
      </c>
      <c r="B170" s="1" t="n">
        <v>45335.60815972222</v>
      </c>
      <c r="C170" s="1" t="n">
        <v>45958</v>
      </c>
      <c r="D170" t="inlineStr">
        <is>
          <t>ÖSTERGÖTLANDS LÄN</t>
        </is>
      </c>
      <c r="E170" t="inlineStr">
        <is>
          <t>YDRE</t>
        </is>
      </c>
      <c r="G170" t="n">
        <v>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10699-2022</t>
        </is>
      </c>
      <c r="B171" s="1" t="n">
        <v>44624</v>
      </c>
      <c r="C171" s="1" t="n">
        <v>45958</v>
      </c>
      <c r="D171" t="inlineStr">
        <is>
          <t>ÖSTERGÖTLANDS LÄN</t>
        </is>
      </c>
      <c r="E171" t="inlineStr">
        <is>
          <t>YDRE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61262-2023</t>
        </is>
      </c>
      <c r="B172" s="1" t="n">
        <v>45261</v>
      </c>
      <c r="C172" s="1" t="n">
        <v>45958</v>
      </c>
      <c r="D172" t="inlineStr">
        <is>
          <t>ÖSTERGÖTLANDS LÄN</t>
        </is>
      </c>
      <c r="E172" t="inlineStr">
        <is>
          <t>YDRE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6501-2025</t>
        </is>
      </c>
      <c r="B173" s="1" t="n">
        <v>45699.64099537037</v>
      </c>
      <c r="C173" s="1" t="n">
        <v>45958</v>
      </c>
      <c r="D173" t="inlineStr">
        <is>
          <t>ÖSTERGÖTLANDS LÄN</t>
        </is>
      </c>
      <c r="E173" t="inlineStr">
        <is>
          <t>YDRE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38737-2025</t>
        </is>
      </c>
      <c r="B174" s="1" t="n">
        <v>45887</v>
      </c>
      <c r="C174" s="1" t="n">
        <v>45958</v>
      </c>
      <c r="D174" t="inlineStr">
        <is>
          <t>ÖSTERGÖTLANDS LÄN</t>
        </is>
      </c>
      <c r="E174" t="inlineStr">
        <is>
          <t>YDRE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64438-2020</t>
        </is>
      </c>
      <c r="B175" s="1" t="n">
        <v>44168</v>
      </c>
      <c r="C175" s="1" t="n">
        <v>45958</v>
      </c>
      <c r="D175" t="inlineStr">
        <is>
          <t>ÖSTERGÖTLANDS LÄN</t>
        </is>
      </c>
      <c r="E175" t="inlineStr">
        <is>
          <t>YDRE</t>
        </is>
      </c>
      <c r="G175" t="n">
        <v>32.3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46708-2025</t>
        </is>
      </c>
      <c r="B176" s="1" t="n">
        <v>45926.57173611111</v>
      </c>
      <c r="C176" s="1" t="n">
        <v>45958</v>
      </c>
      <c r="D176" t="inlineStr">
        <is>
          <t>ÖSTERGÖTLANDS LÄN</t>
        </is>
      </c>
      <c r="E176" t="inlineStr">
        <is>
          <t>YDRE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17968-2024</t>
        </is>
      </c>
      <c r="B177" s="1" t="n">
        <v>45419.71474537037</v>
      </c>
      <c r="C177" s="1" t="n">
        <v>45958</v>
      </c>
      <c r="D177" t="inlineStr">
        <is>
          <t>ÖSTERGÖTLANDS LÄN</t>
        </is>
      </c>
      <c r="E177" t="inlineStr">
        <is>
          <t>YDRE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46520-2025</t>
        </is>
      </c>
      <c r="B178" s="1" t="n">
        <v>45925</v>
      </c>
      <c r="C178" s="1" t="n">
        <v>45958</v>
      </c>
      <c r="D178" t="inlineStr">
        <is>
          <t>ÖSTERGÖTLANDS LÄN</t>
        </is>
      </c>
      <c r="E178" t="inlineStr">
        <is>
          <t>YDRE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46518-2025</t>
        </is>
      </c>
      <c r="B179" s="1" t="n">
        <v>45924</v>
      </c>
      <c r="C179" s="1" t="n">
        <v>45958</v>
      </c>
      <c r="D179" t="inlineStr">
        <is>
          <t>ÖSTERGÖTLANDS LÄN</t>
        </is>
      </c>
      <c r="E179" t="inlineStr">
        <is>
          <t>YDRE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38765-2025</t>
        </is>
      </c>
      <c r="B180" s="1" t="n">
        <v>45887.40671296296</v>
      </c>
      <c r="C180" s="1" t="n">
        <v>45958</v>
      </c>
      <c r="D180" t="inlineStr">
        <is>
          <t>ÖSTERGÖTLANDS LÄN</t>
        </is>
      </c>
      <c r="E180" t="inlineStr">
        <is>
          <t>YDRE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124-2025</t>
        </is>
      </c>
      <c r="B181" s="1" t="n">
        <v>45659.54952546296</v>
      </c>
      <c r="C181" s="1" t="n">
        <v>45958</v>
      </c>
      <c r="D181" t="inlineStr">
        <is>
          <t>ÖSTERGÖTLANDS LÄN</t>
        </is>
      </c>
      <c r="E181" t="inlineStr">
        <is>
          <t>YDRE</t>
        </is>
      </c>
      <c r="F181" t="inlineStr">
        <is>
          <t>Övriga Aktiebolag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27798-2024</t>
        </is>
      </c>
      <c r="B182" s="1" t="n">
        <v>45475.56472222223</v>
      </c>
      <c r="C182" s="1" t="n">
        <v>45958</v>
      </c>
      <c r="D182" t="inlineStr">
        <is>
          <t>ÖSTERGÖTLANDS LÄN</t>
        </is>
      </c>
      <c r="E182" t="inlineStr">
        <is>
          <t>YDRE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63830-2023</t>
        </is>
      </c>
      <c r="B183" s="1" t="n">
        <v>45278</v>
      </c>
      <c r="C183" s="1" t="n">
        <v>45958</v>
      </c>
      <c r="D183" t="inlineStr">
        <is>
          <t>ÖSTERGÖTLANDS LÄN</t>
        </is>
      </c>
      <c r="E183" t="inlineStr">
        <is>
          <t>YDRE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46713-2025</t>
        </is>
      </c>
      <c r="B184" s="1" t="n">
        <v>45926.57618055555</v>
      </c>
      <c r="C184" s="1" t="n">
        <v>45958</v>
      </c>
      <c r="D184" t="inlineStr">
        <is>
          <t>ÖSTERGÖTLANDS LÄN</t>
        </is>
      </c>
      <c r="E184" t="inlineStr">
        <is>
          <t>YDRE</t>
        </is>
      </c>
      <c r="G184" t="n">
        <v>3.4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46718-2025</t>
        </is>
      </c>
      <c r="B185" s="1" t="n">
        <v>45926.5803125</v>
      </c>
      <c r="C185" s="1" t="n">
        <v>45958</v>
      </c>
      <c r="D185" t="inlineStr">
        <is>
          <t>ÖSTERGÖTLANDS LÄN</t>
        </is>
      </c>
      <c r="E185" t="inlineStr">
        <is>
          <t>YDRE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7061-2025</t>
        </is>
      </c>
      <c r="B186" s="1" t="n">
        <v>45701.65594907408</v>
      </c>
      <c r="C186" s="1" t="n">
        <v>45958</v>
      </c>
      <c r="D186" t="inlineStr">
        <is>
          <t>ÖSTERGÖTLANDS LÄN</t>
        </is>
      </c>
      <c r="E186" t="inlineStr">
        <is>
          <t>YDRE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39172-2025</t>
        </is>
      </c>
      <c r="B187" s="1" t="n">
        <v>45888</v>
      </c>
      <c r="C187" s="1" t="n">
        <v>45958</v>
      </c>
      <c r="D187" t="inlineStr">
        <is>
          <t>ÖSTERGÖTLANDS LÄN</t>
        </is>
      </c>
      <c r="E187" t="inlineStr">
        <is>
          <t>YDRE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26752-2025</t>
        </is>
      </c>
      <c r="B188" s="1" t="n">
        <v>45810.55401620371</v>
      </c>
      <c r="C188" s="1" t="n">
        <v>45958</v>
      </c>
      <c r="D188" t="inlineStr">
        <is>
          <t>ÖSTERGÖTLANDS LÄN</t>
        </is>
      </c>
      <c r="E188" t="inlineStr">
        <is>
          <t>YDRE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26761-2025</t>
        </is>
      </c>
      <c r="B189" s="1" t="n">
        <v>45810.56383101852</v>
      </c>
      <c r="C189" s="1" t="n">
        <v>45958</v>
      </c>
      <c r="D189" t="inlineStr">
        <is>
          <t>ÖSTERGÖTLANDS LÄN</t>
        </is>
      </c>
      <c r="E189" t="inlineStr">
        <is>
          <t>YDRE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55405-2022</t>
        </is>
      </c>
      <c r="B190" s="1" t="n">
        <v>44887.57861111111</v>
      </c>
      <c r="C190" s="1" t="n">
        <v>45958</v>
      </c>
      <c r="D190" t="inlineStr">
        <is>
          <t>ÖSTERGÖTLANDS LÄN</t>
        </is>
      </c>
      <c r="E190" t="inlineStr">
        <is>
          <t>YDRE</t>
        </is>
      </c>
      <c r="F190" t="inlineStr">
        <is>
          <t>Sveaskog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7073-2025</t>
        </is>
      </c>
      <c r="B191" s="1" t="n">
        <v>45701.66731481482</v>
      </c>
      <c r="C191" s="1" t="n">
        <v>45958</v>
      </c>
      <c r="D191" t="inlineStr">
        <is>
          <t>ÖSTERGÖTLANDS LÄN</t>
        </is>
      </c>
      <c r="E191" t="inlineStr">
        <is>
          <t>YDRE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54942-2023</t>
        </is>
      </c>
      <c r="B192" s="1" t="n">
        <v>45236.73554398148</v>
      </c>
      <c r="C192" s="1" t="n">
        <v>45958</v>
      </c>
      <c r="D192" t="inlineStr">
        <is>
          <t>ÖSTERGÖTLANDS LÄN</t>
        </is>
      </c>
      <c r="E192" t="inlineStr">
        <is>
          <t>YDRE</t>
        </is>
      </c>
      <c r="G192" t="n">
        <v>4.6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1222-2024</t>
        </is>
      </c>
      <c r="B193" s="1" t="n">
        <v>45302.66826388889</v>
      </c>
      <c r="C193" s="1" t="n">
        <v>45958</v>
      </c>
      <c r="D193" t="inlineStr">
        <is>
          <t>ÖSTERGÖTLANDS LÄN</t>
        </is>
      </c>
      <c r="E193" t="inlineStr">
        <is>
          <t>YDRE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55867-2023</t>
        </is>
      </c>
      <c r="B194" s="1" t="n">
        <v>45239.70010416667</v>
      </c>
      <c r="C194" s="1" t="n">
        <v>45958</v>
      </c>
      <c r="D194" t="inlineStr">
        <is>
          <t>ÖSTERGÖTLANDS LÄN</t>
        </is>
      </c>
      <c r="E194" t="inlineStr">
        <is>
          <t>YDRE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39368-2025</t>
        </is>
      </c>
      <c r="B195" s="1" t="n">
        <v>45889</v>
      </c>
      <c r="C195" s="1" t="n">
        <v>45958</v>
      </c>
      <c r="D195" t="inlineStr">
        <is>
          <t>ÖSTERGÖTLANDS LÄN</t>
        </is>
      </c>
      <c r="E195" t="inlineStr">
        <is>
          <t>YDRE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39237-2025</t>
        </is>
      </c>
      <c r="B196" s="1" t="n">
        <v>45889</v>
      </c>
      <c r="C196" s="1" t="n">
        <v>45958</v>
      </c>
      <c r="D196" t="inlineStr">
        <is>
          <t>ÖSTERGÖTLANDS LÄN</t>
        </is>
      </c>
      <c r="E196" t="inlineStr">
        <is>
          <t>YDRE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39364-2025</t>
        </is>
      </c>
      <c r="B197" s="1" t="n">
        <v>45889</v>
      </c>
      <c r="C197" s="1" t="n">
        <v>45958</v>
      </c>
      <c r="D197" t="inlineStr">
        <is>
          <t>ÖSTERGÖTLANDS LÄN</t>
        </is>
      </c>
      <c r="E197" t="inlineStr">
        <is>
          <t>YDRE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39370-2025</t>
        </is>
      </c>
      <c r="B198" s="1" t="n">
        <v>45889</v>
      </c>
      <c r="C198" s="1" t="n">
        <v>45958</v>
      </c>
      <c r="D198" t="inlineStr">
        <is>
          <t>ÖSTERGÖTLANDS LÄN</t>
        </is>
      </c>
      <c r="E198" t="inlineStr">
        <is>
          <t>YDRE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39081-2025</t>
        </is>
      </c>
      <c r="B199" s="1" t="n">
        <v>45888.48699074074</v>
      </c>
      <c r="C199" s="1" t="n">
        <v>45958</v>
      </c>
      <c r="D199" t="inlineStr">
        <is>
          <t>ÖSTERGÖTLANDS LÄN</t>
        </is>
      </c>
      <c r="E199" t="inlineStr">
        <is>
          <t>YDRE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47514-2025</t>
        </is>
      </c>
      <c r="B200" s="1" t="n">
        <v>45931.24472222223</v>
      </c>
      <c r="C200" s="1" t="n">
        <v>45958</v>
      </c>
      <c r="D200" t="inlineStr">
        <is>
          <t>ÖSTERGÖTLANDS LÄN</t>
        </is>
      </c>
      <c r="E200" t="inlineStr">
        <is>
          <t>YDRE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47515-2025</t>
        </is>
      </c>
      <c r="B201" s="1" t="n">
        <v>45931.25571759259</v>
      </c>
      <c r="C201" s="1" t="n">
        <v>45958</v>
      </c>
      <c r="D201" t="inlineStr">
        <is>
          <t>ÖSTERGÖTLANDS LÄN</t>
        </is>
      </c>
      <c r="E201" t="inlineStr">
        <is>
          <t>YDRE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39318-2025</t>
        </is>
      </c>
      <c r="B202" s="1" t="n">
        <v>45889</v>
      </c>
      <c r="C202" s="1" t="n">
        <v>45958</v>
      </c>
      <c r="D202" t="inlineStr">
        <is>
          <t>ÖSTERGÖTLANDS LÄN</t>
        </is>
      </c>
      <c r="E202" t="inlineStr">
        <is>
          <t>YDRE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39353-2025</t>
        </is>
      </c>
      <c r="B203" s="1" t="n">
        <v>45889</v>
      </c>
      <c r="C203" s="1" t="n">
        <v>45958</v>
      </c>
      <c r="D203" t="inlineStr">
        <is>
          <t>ÖSTERGÖTLANDS LÄN</t>
        </is>
      </c>
      <c r="E203" t="inlineStr">
        <is>
          <t>YDRE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11790-2023</t>
        </is>
      </c>
      <c r="B204" s="1" t="n">
        <v>44994.66158564815</v>
      </c>
      <c r="C204" s="1" t="n">
        <v>45958</v>
      </c>
      <c r="D204" t="inlineStr">
        <is>
          <t>ÖSTERGÖTLANDS LÄN</t>
        </is>
      </c>
      <c r="E204" t="inlineStr">
        <is>
          <t>YDRE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39348-2025</t>
        </is>
      </c>
      <c r="B205" s="1" t="n">
        <v>45889</v>
      </c>
      <c r="C205" s="1" t="n">
        <v>45958</v>
      </c>
      <c r="D205" t="inlineStr">
        <is>
          <t>ÖSTERGÖTLANDS LÄN</t>
        </is>
      </c>
      <c r="E205" t="inlineStr">
        <is>
          <t>YDRE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39310-2025</t>
        </is>
      </c>
      <c r="B206" s="1" t="n">
        <v>45889</v>
      </c>
      <c r="C206" s="1" t="n">
        <v>45958</v>
      </c>
      <c r="D206" t="inlineStr">
        <is>
          <t>ÖSTERGÖTLANDS LÄN</t>
        </is>
      </c>
      <c r="E206" t="inlineStr">
        <is>
          <t>YDRE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39327-2025</t>
        </is>
      </c>
      <c r="B207" s="1" t="n">
        <v>45889</v>
      </c>
      <c r="C207" s="1" t="n">
        <v>45958</v>
      </c>
      <c r="D207" t="inlineStr">
        <is>
          <t>ÖSTERGÖTLANDS LÄN</t>
        </is>
      </c>
      <c r="E207" t="inlineStr">
        <is>
          <t>YDRE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48023-2025</t>
        </is>
      </c>
      <c r="B208" s="1" t="n">
        <v>45932.65006944445</v>
      </c>
      <c r="C208" s="1" t="n">
        <v>45958</v>
      </c>
      <c r="D208" t="inlineStr">
        <is>
          <t>ÖSTERGÖTLANDS LÄN</t>
        </is>
      </c>
      <c r="E208" t="inlineStr">
        <is>
          <t>YDRE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11185-2024</t>
        </is>
      </c>
      <c r="B209" s="1" t="n">
        <v>45371.53494212963</v>
      </c>
      <c r="C209" s="1" t="n">
        <v>45958</v>
      </c>
      <c r="D209" t="inlineStr">
        <is>
          <t>ÖSTERGÖTLANDS LÄN</t>
        </is>
      </c>
      <c r="E209" t="inlineStr">
        <is>
          <t>YDRE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29127-2023</t>
        </is>
      </c>
      <c r="B210" s="1" t="n">
        <v>45105.43216435185</v>
      </c>
      <c r="C210" s="1" t="n">
        <v>45958</v>
      </c>
      <c r="D210" t="inlineStr">
        <is>
          <t>ÖSTERGÖTLANDS LÄN</t>
        </is>
      </c>
      <c r="E210" t="inlineStr">
        <is>
          <t>YDRE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48026-2025</t>
        </is>
      </c>
      <c r="B211" s="1" t="n">
        <v>45932.65119212963</v>
      </c>
      <c r="C211" s="1" t="n">
        <v>45958</v>
      </c>
      <c r="D211" t="inlineStr">
        <is>
          <t>ÖSTERGÖTLANDS LÄN</t>
        </is>
      </c>
      <c r="E211" t="inlineStr">
        <is>
          <t>YDRE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62815-2021</t>
        </is>
      </c>
      <c r="B212" s="1" t="n">
        <v>44504.50583333334</v>
      </c>
      <c r="C212" s="1" t="n">
        <v>45958</v>
      </c>
      <c r="D212" t="inlineStr">
        <is>
          <t>ÖSTERGÖTLANDS LÄN</t>
        </is>
      </c>
      <c r="E212" t="inlineStr">
        <is>
          <t>YDRE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12569-2023</t>
        </is>
      </c>
      <c r="B213" s="1" t="n">
        <v>45000.395</v>
      </c>
      <c r="C213" s="1" t="n">
        <v>45958</v>
      </c>
      <c r="D213" t="inlineStr">
        <is>
          <t>ÖSTERGÖTLANDS LÄN</t>
        </is>
      </c>
      <c r="E213" t="inlineStr">
        <is>
          <t>YDRE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8616-2024</t>
        </is>
      </c>
      <c r="B214" s="1" t="n">
        <v>45355.70752314815</v>
      </c>
      <c r="C214" s="1" t="n">
        <v>45958</v>
      </c>
      <c r="D214" t="inlineStr">
        <is>
          <t>ÖSTERGÖTLANDS LÄN</t>
        </is>
      </c>
      <c r="E214" t="inlineStr">
        <is>
          <t>YDRE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17309-2024</t>
        </is>
      </c>
      <c r="B215" s="1" t="n">
        <v>45414.50677083333</v>
      </c>
      <c r="C215" s="1" t="n">
        <v>45958</v>
      </c>
      <c r="D215" t="inlineStr">
        <is>
          <t>ÖSTERGÖTLANDS LÄN</t>
        </is>
      </c>
      <c r="E215" t="inlineStr">
        <is>
          <t>YDRE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39788-2025</t>
        </is>
      </c>
      <c r="B216" s="1" t="n">
        <v>45891</v>
      </c>
      <c r="C216" s="1" t="n">
        <v>45958</v>
      </c>
      <c r="D216" t="inlineStr">
        <is>
          <t>ÖSTERGÖTLANDS LÄN</t>
        </is>
      </c>
      <c r="E216" t="inlineStr">
        <is>
          <t>YDRE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47899-2023</t>
        </is>
      </c>
      <c r="B217" s="1" t="n">
        <v>45204</v>
      </c>
      <c r="C217" s="1" t="n">
        <v>45958</v>
      </c>
      <c r="D217" t="inlineStr">
        <is>
          <t>ÖSTERGÖTLANDS LÄN</t>
        </is>
      </c>
      <c r="E217" t="inlineStr">
        <is>
          <t>YDRE</t>
        </is>
      </c>
      <c r="F217" t="inlineStr">
        <is>
          <t>Sveaskog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6515-2025</t>
        </is>
      </c>
      <c r="B218" s="1" t="n">
        <v>45699.6590625</v>
      </c>
      <c r="C218" s="1" t="n">
        <v>45958</v>
      </c>
      <c r="D218" t="inlineStr">
        <is>
          <t>ÖSTERGÖTLANDS LÄN</t>
        </is>
      </c>
      <c r="E218" t="inlineStr">
        <is>
          <t>YDRE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3906-2025</t>
        </is>
      </c>
      <c r="B219" s="1" t="n">
        <v>45684.39659722222</v>
      </c>
      <c r="C219" s="1" t="n">
        <v>45958</v>
      </c>
      <c r="D219" t="inlineStr">
        <is>
          <t>ÖSTERGÖTLANDS LÄN</t>
        </is>
      </c>
      <c r="E219" t="inlineStr">
        <is>
          <t>YDRE</t>
        </is>
      </c>
      <c r="F219" t="inlineStr">
        <is>
          <t>Övriga Aktiebolag</t>
        </is>
      </c>
      <c r="G219" t="n">
        <v>5.6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40692-2023</t>
        </is>
      </c>
      <c r="B220" s="1" t="n">
        <v>45170</v>
      </c>
      <c r="C220" s="1" t="n">
        <v>45958</v>
      </c>
      <c r="D220" t="inlineStr">
        <is>
          <t>ÖSTERGÖTLANDS LÄN</t>
        </is>
      </c>
      <c r="E220" t="inlineStr">
        <is>
          <t>YDRE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40698-2023</t>
        </is>
      </c>
      <c r="B221" s="1" t="n">
        <v>45170</v>
      </c>
      <c r="C221" s="1" t="n">
        <v>45958</v>
      </c>
      <c r="D221" t="inlineStr">
        <is>
          <t>ÖSTERGÖTLANDS LÄN</t>
        </is>
      </c>
      <c r="E221" t="inlineStr">
        <is>
          <t>YDRE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23612-2025</t>
        </is>
      </c>
      <c r="B222" s="1" t="n">
        <v>45792</v>
      </c>
      <c r="C222" s="1" t="n">
        <v>45958</v>
      </c>
      <c r="D222" t="inlineStr">
        <is>
          <t>ÖSTERGÖTLANDS LÄN</t>
        </is>
      </c>
      <c r="E222" t="inlineStr">
        <is>
          <t>YDRE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8447-2025</t>
        </is>
      </c>
      <c r="B223" s="1" t="n">
        <v>45709</v>
      </c>
      <c r="C223" s="1" t="n">
        <v>45958</v>
      </c>
      <c r="D223" t="inlineStr">
        <is>
          <t>ÖSTERGÖTLANDS LÄN</t>
        </is>
      </c>
      <c r="E223" t="inlineStr">
        <is>
          <t>YDRE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47464-2021</t>
        </is>
      </c>
      <c r="B224" s="1" t="n">
        <v>44447.64655092593</v>
      </c>
      <c r="C224" s="1" t="n">
        <v>45958</v>
      </c>
      <c r="D224" t="inlineStr">
        <is>
          <t>ÖSTERGÖTLANDS LÄN</t>
        </is>
      </c>
      <c r="E224" t="inlineStr">
        <is>
          <t>YDRE</t>
        </is>
      </c>
      <c r="F224" t="inlineStr">
        <is>
          <t>Sveaskog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28959-2025</t>
        </is>
      </c>
      <c r="B225" s="1" t="n">
        <v>45821.31873842593</v>
      </c>
      <c r="C225" s="1" t="n">
        <v>45958</v>
      </c>
      <c r="D225" t="inlineStr">
        <is>
          <t>ÖSTERGÖTLANDS LÄN</t>
        </is>
      </c>
      <c r="E225" t="inlineStr">
        <is>
          <t>YDRE</t>
        </is>
      </c>
      <c r="F225" t="inlineStr">
        <is>
          <t>Kyrkan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8449-2025</t>
        </is>
      </c>
      <c r="B226" s="1" t="n">
        <v>45709.45453703704</v>
      </c>
      <c r="C226" s="1" t="n">
        <v>45958</v>
      </c>
      <c r="D226" t="inlineStr">
        <is>
          <t>ÖSTERGÖTLANDS LÄN</t>
        </is>
      </c>
      <c r="E226" t="inlineStr">
        <is>
          <t>YDRE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36616-2024</t>
        </is>
      </c>
      <c r="B227" s="1" t="n">
        <v>45537.57876157408</v>
      </c>
      <c r="C227" s="1" t="n">
        <v>45958</v>
      </c>
      <c r="D227" t="inlineStr">
        <is>
          <t>ÖSTERGÖTLANDS LÄN</t>
        </is>
      </c>
      <c r="E227" t="inlineStr">
        <is>
          <t>YDRE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62485-2021</t>
        </is>
      </c>
      <c r="B228" s="1" t="n">
        <v>44503.56642361111</v>
      </c>
      <c r="C228" s="1" t="n">
        <v>45958</v>
      </c>
      <c r="D228" t="inlineStr">
        <is>
          <t>ÖSTERGÖTLANDS LÄN</t>
        </is>
      </c>
      <c r="E228" t="inlineStr">
        <is>
          <t>YDRE</t>
        </is>
      </c>
      <c r="F228" t="inlineStr">
        <is>
          <t>Sveaskog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33589-2025</t>
        </is>
      </c>
      <c r="B229" s="1" t="n">
        <v>45841.59689814815</v>
      </c>
      <c r="C229" s="1" t="n">
        <v>45958</v>
      </c>
      <c r="D229" t="inlineStr">
        <is>
          <t>ÖSTERGÖTLANDS LÄN</t>
        </is>
      </c>
      <c r="E229" t="inlineStr">
        <is>
          <t>YDRE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33593-2025</t>
        </is>
      </c>
      <c r="B230" s="1" t="n">
        <v>45841.6000462963</v>
      </c>
      <c r="C230" s="1" t="n">
        <v>45958</v>
      </c>
      <c r="D230" t="inlineStr">
        <is>
          <t>ÖSTERGÖTLANDS LÄN</t>
        </is>
      </c>
      <c r="E230" t="inlineStr">
        <is>
          <t>YDRE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9160-2023</t>
        </is>
      </c>
      <c r="B231" s="1" t="n">
        <v>44980.40126157407</v>
      </c>
      <c r="C231" s="1" t="n">
        <v>45958</v>
      </c>
      <c r="D231" t="inlineStr">
        <is>
          <t>ÖSTERGÖTLANDS LÄN</t>
        </is>
      </c>
      <c r="E231" t="inlineStr">
        <is>
          <t>YDRE</t>
        </is>
      </c>
      <c r="G231" t="n">
        <v>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49451-2025</t>
        </is>
      </c>
      <c r="B232" s="1" t="n">
        <v>45938.97168981482</v>
      </c>
      <c r="C232" s="1" t="n">
        <v>45958</v>
      </c>
      <c r="D232" t="inlineStr">
        <is>
          <t>ÖSTERGÖTLANDS LÄN</t>
        </is>
      </c>
      <c r="E232" t="inlineStr">
        <is>
          <t>YDRE</t>
        </is>
      </c>
      <c r="F232" t="inlineStr">
        <is>
          <t>Övriga Aktiebolag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49452-2025</t>
        </is>
      </c>
      <c r="B233" s="1" t="n">
        <v>45938.97212962963</v>
      </c>
      <c r="C233" s="1" t="n">
        <v>45958</v>
      </c>
      <c r="D233" t="inlineStr">
        <is>
          <t>ÖSTERGÖTLANDS LÄN</t>
        </is>
      </c>
      <c r="E233" t="inlineStr">
        <is>
          <t>YDRE</t>
        </is>
      </c>
      <c r="F233" t="inlineStr">
        <is>
          <t>Övriga Aktiebolag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46948-2024</t>
        </is>
      </c>
      <c r="B234" s="1" t="n">
        <v>45585.82836805555</v>
      </c>
      <c r="C234" s="1" t="n">
        <v>45958</v>
      </c>
      <c r="D234" t="inlineStr">
        <is>
          <t>ÖSTERGÖTLANDS LÄN</t>
        </is>
      </c>
      <c r="E234" t="inlineStr">
        <is>
          <t>YDRE</t>
        </is>
      </c>
      <c r="F234" t="inlineStr">
        <is>
          <t>Övriga Aktiebolag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33676-2022</t>
        </is>
      </c>
      <c r="B235" s="1" t="n">
        <v>44789</v>
      </c>
      <c r="C235" s="1" t="n">
        <v>45958</v>
      </c>
      <c r="D235" t="inlineStr">
        <is>
          <t>ÖSTERGÖTLANDS LÄN</t>
        </is>
      </c>
      <c r="E235" t="inlineStr">
        <is>
          <t>YDRE</t>
        </is>
      </c>
      <c r="F235" t="inlineStr">
        <is>
          <t>Sveaskog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49450-2025</t>
        </is>
      </c>
      <c r="B236" s="1" t="n">
        <v>45938.97099537037</v>
      </c>
      <c r="C236" s="1" t="n">
        <v>45958</v>
      </c>
      <c r="D236" t="inlineStr">
        <is>
          <t>ÖSTERGÖTLANDS LÄN</t>
        </is>
      </c>
      <c r="E236" t="inlineStr">
        <is>
          <t>YDRE</t>
        </is>
      </c>
      <c r="F236" t="inlineStr">
        <is>
          <t>Övriga Aktiebolag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51153-2022</t>
        </is>
      </c>
      <c r="B237" s="1" t="n">
        <v>44868.53001157408</v>
      </c>
      <c r="C237" s="1" t="n">
        <v>45958</v>
      </c>
      <c r="D237" t="inlineStr">
        <is>
          <t>ÖSTERGÖTLANDS LÄN</t>
        </is>
      </c>
      <c r="E237" t="inlineStr">
        <is>
          <t>YDRE</t>
        </is>
      </c>
      <c r="F237" t="inlineStr">
        <is>
          <t>Övriga Aktiebolag</t>
        </is>
      </c>
      <c r="G237" t="n">
        <v>5.6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30544-2025</t>
        </is>
      </c>
      <c r="B238" s="1" t="n">
        <v>45831.37353009259</v>
      </c>
      <c r="C238" s="1" t="n">
        <v>45958</v>
      </c>
      <c r="D238" t="inlineStr">
        <is>
          <t>ÖSTERGÖTLANDS LÄN</t>
        </is>
      </c>
      <c r="E238" t="inlineStr">
        <is>
          <t>YDRE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30759-2025</t>
        </is>
      </c>
      <c r="B239" s="1" t="n">
        <v>45831.59747685185</v>
      </c>
      <c r="C239" s="1" t="n">
        <v>45958</v>
      </c>
      <c r="D239" t="inlineStr">
        <is>
          <t>ÖSTERGÖTLANDS LÄN</t>
        </is>
      </c>
      <c r="E239" t="inlineStr">
        <is>
          <t>YDRE</t>
        </is>
      </c>
      <c r="G239" t="n">
        <v>4.1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30551-2025</t>
        </is>
      </c>
      <c r="B240" s="1" t="n">
        <v>45831.38268518518</v>
      </c>
      <c r="C240" s="1" t="n">
        <v>45958</v>
      </c>
      <c r="D240" t="inlineStr">
        <is>
          <t>ÖSTERGÖTLANDS LÄN</t>
        </is>
      </c>
      <c r="E240" t="inlineStr">
        <is>
          <t>YDRE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30557-2025</t>
        </is>
      </c>
      <c r="B241" s="1" t="n">
        <v>45831.39171296296</v>
      </c>
      <c r="C241" s="1" t="n">
        <v>45958</v>
      </c>
      <c r="D241" t="inlineStr">
        <is>
          <t>ÖSTERGÖTLANDS LÄN</t>
        </is>
      </c>
      <c r="E241" t="inlineStr">
        <is>
          <t>YDRE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30126-2023</t>
        </is>
      </c>
      <c r="B242" s="1" t="n">
        <v>45110</v>
      </c>
      <c r="C242" s="1" t="n">
        <v>45958</v>
      </c>
      <c r="D242" t="inlineStr">
        <is>
          <t>ÖSTERGÖTLANDS LÄN</t>
        </is>
      </c>
      <c r="E242" t="inlineStr">
        <is>
          <t>YDRE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30721-2025</t>
        </is>
      </c>
      <c r="B243" s="1" t="n">
        <v>45831.56633101852</v>
      </c>
      <c r="C243" s="1" t="n">
        <v>45958</v>
      </c>
      <c r="D243" t="inlineStr">
        <is>
          <t>ÖSTERGÖTLANDS LÄN</t>
        </is>
      </c>
      <c r="E243" t="inlineStr">
        <is>
          <t>YDRE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30531-2025</t>
        </is>
      </c>
      <c r="B244" s="1" t="n">
        <v>45831.36127314815</v>
      </c>
      <c r="C244" s="1" t="n">
        <v>45958</v>
      </c>
      <c r="D244" t="inlineStr">
        <is>
          <t>ÖSTERGÖTLANDS LÄN</t>
        </is>
      </c>
      <c r="E244" t="inlineStr">
        <is>
          <t>YDRE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30535-2025</t>
        </is>
      </c>
      <c r="B245" s="1" t="n">
        <v>45831.36613425926</v>
      </c>
      <c r="C245" s="1" t="n">
        <v>45958</v>
      </c>
      <c r="D245" t="inlineStr">
        <is>
          <t>ÖSTERGÖTLANDS LÄN</t>
        </is>
      </c>
      <c r="E245" t="inlineStr">
        <is>
          <t>YDRE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30767-2025</t>
        </is>
      </c>
      <c r="B246" s="1" t="n">
        <v>45831.60769675926</v>
      </c>
      <c r="C246" s="1" t="n">
        <v>45958</v>
      </c>
      <c r="D246" t="inlineStr">
        <is>
          <t>ÖSTERGÖTLANDS LÄN</t>
        </is>
      </c>
      <c r="E246" t="inlineStr">
        <is>
          <t>YDRE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30559-2025</t>
        </is>
      </c>
      <c r="B247" s="1" t="n">
        <v>45831.3944675926</v>
      </c>
      <c r="C247" s="1" t="n">
        <v>45958</v>
      </c>
      <c r="D247" t="inlineStr">
        <is>
          <t>ÖSTERGÖTLANDS LÄN</t>
        </is>
      </c>
      <c r="E247" t="inlineStr">
        <is>
          <t>YDRE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30726-2025</t>
        </is>
      </c>
      <c r="B248" s="1" t="n">
        <v>45831.56945601852</v>
      </c>
      <c r="C248" s="1" t="n">
        <v>45958</v>
      </c>
      <c r="D248" t="inlineStr">
        <is>
          <t>ÖSTERGÖTLANDS LÄN</t>
        </is>
      </c>
      <c r="E248" t="inlineStr">
        <is>
          <t>YDRE</t>
        </is>
      </c>
      <c r="G248" t="n">
        <v>5.7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30770-2025</t>
        </is>
      </c>
      <c r="B249" s="1" t="n">
        <v>45831.61119212963</v>
      </c>
      <c r="C249" s="1" t="n">
        <v>45958</v>
      </c>
      <c r="D249" t="inlineStr">
        <is>
          <t>ÖSTERGÖTLANDS LÄN</t>
        </is>
      </c>
      <c r="E249" t="inlineStr">
        <is>
          <t>YDRE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30766-2025</t>
        </is>
      </c>
      <c r="B250" s="1" t="n">
        <v>45831.60594907407</v>
      </c>
      <c r="C250" s="1" t="n">
        <v>45958</v>
      </c>
      <c r="D250" t="inlineStr">
        <is>
          <t>ÖSTERGÖTLANDS LÄN</t>
        </is>
      </c>
      <c r="E250" t="inlineStr">
        <is>
          <t>YDRE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30548-2025</t>
        </is>
      </c>
      <c r="B251" s="1" t="n">
        <v>45831</v>
      </c>
      <c r="C251" s="1" t="n">
        <v>45958</v>
      </c>
      <c r="D251" t="inlineStr">
        <is>
          <t>ÖSTERGÖTLANDS LÄN</t>
        </is>
      </c>
      <c r="E251" t="inlineStr">
        <is>
          <t>YDRE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30718-2025</t>
        </is>
      </c>
      <c r="B252" s="1" t="n">
        <v>45831.56362268519</v>
      </c>
      <c r="C252" s="1" t="n">
        <v>45958</v>
      </c>
      <c r="D252" t="inlineStr">
        <is>
          <t>ÖSTERGÖTLANDS LÄN</t>
        </is>
      </c>
      <c r="E252" t="inlineStr">
        <is>
          <t>YDRE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30752-2025</t>
        </is>
      </c>
      <c r="B253" s="1" t="n">
        <v>45831.59186342593</v>
      </c>
      <c r="C253" s="1" t="n">
        <v>45958</v>
      </c>
      <c r="D253" t="inlineStr">
        <is>
          <t>ÖSTERGÖTLANDS LÄN</t>
        </is>
      </c>
      <c r="E253" t="inlineStr">
        <is>
          <t>YDRE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42343-2022</t>
        </is>
      </c>
      <c r="B254" s="1" t="n">
        <v>44831.35163194445</v>
      </c>
      <c r="C254" s="1" t="n">
        <v>45958</v>
      </c>
      <c r="D254" t="inlineStr">
        <is>
          <t>ÖSTERGÖTLANDS LÄN</t>
        </is>
      </c>
      <c r="E254" t="inlineStr">
        <is>
          <t>YDRE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49883-2025</t>
        </is>
      </c>
      <c r="B255" s="1" t="n">
        <v>45940.56829861111</v>
      </c>
      <c r="C255" s="1" t="n">
        <v>45958</v>
      </c>
      <c r="D255" t="inlineStr">
        <is>
          <t>ÖSTERGÖTLANDS LÄN</t>
        </is>
      </c>
      <c r="E255" t="inlineStr">
        <is>
          <t>YDRE</t>
        </is>
      </c>
      <c r="F255" t="inlineStr">
        <is>
          <t>Kyrkan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27737-2022</t>
        </is>
      </c>
      <c r="B256" s="1" t="n">
        <v>44743</v>
      </c>
      <c r="C256" s="1" t="n">
        <v>45958</v>
      </c>
      <c r="D256" t="inlineStr">
        <is>
          <t>ÖSTERGÖTLANDS LÄN</t>
        </is>
      </c>
      <c r="E256" t="inlineStr">
        <is>
          <t>YDRE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28991-2022</t>
        </is>
      </c>
      <c r="B257" s="1" t="n">
        <v>44749</v>
      </c>
      <c r="C257" s="1" t="n">
        <v>45958</v>
      </c>
      <c r="D257" t="inlineStr">
        <is>
          <t>ÖSTERGÖTLANDS LÄN</t>
        </is>
      </c>
      <c r="E257" t="inlineStr">
        <is>
          <t>YDRE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39903-2021</t>
        </is>
      </c>
      <c r="B258" s="1" t="n">
        <v>44417.81138888889</v>
      </c>
      <c r="C258" s="1" t="n">
        <v>45958</v>
      </c>
      <c r="D258" t="inlineStr">
        <is>
          <t>ÖSTERGÖTLANDS LÄN</t>
        </is>
      </c>
      <c r="E258" t="inlineStr">
        <is>
          <t>YDRE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39906-2021</t>
        </is>
      </c>
      <c r="B259" s="1" t="n">
        <v>44417.81849537037</v>
      </c>
      <c r="C259" s="1" t="n">
        <v>45958</v>
      </c>
      <c r="D259" t="inlineStr">
        <is>
          <t>ÖSTERGÖTLANDS LÄN</t>
        </is>
      </c>
      <c r="E259" t="inlineStr">
        <is>
          <t>YDRE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41398-2025</t>
        </is>
      </c>
      <c r="B260" s="1" t="n">
        <v>45901.32498842593</v>
      </c>
      <c r="C260" s="1" t="n">
        <v>45958</v>
      </c>
      <c r="D260" t="inlineStr">
        <is>
          <t>ÖSTERGÖTLANDS LÄN</t>
        </is>
      </c>
      <c r="E260" t="inlineStr">
        <is>
          <t>YDRE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50018-2025</t>
        </is>
      </c>
      <c r="B261" s="1" t="n">
        <v>45943.36789351852</v>
      </c>
      <c r="C261" s="1" t="n">
        <v>45958</v>
      </c>
      <c r="D261" t="inlineStr">
        <is>
          <t>ÖSTERGÖTLANDS LÄN</t>
        </is>
      </c>
      <c r="E261" t="inlineStr">
        <is>
          <t>YDRE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41069-2025</t>
        </is>
      </c>
      <c r="B262" s="1" t="n">
        <v>45898.41444444445</v>
      </c>
      <c r="C262" s="1" t="n">
        <v>45958</v>
      </c>
      <c r="D262" t="inlineStr">
        <is>
          <t>ÖSTERGÖTLANDS LÄN</t>
        </is>
      </c>
      <c r="E262" t="inlineStr">
        <is>
          <t>YDRE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49895-2025</t>
        </is>
      </c>
      <c r="B263" s="1" t="n">
        <v>45940.58193287037</v>
      </c>
      <c r="C263" s="1" t="n">
        <v>45958</v>
      </c>
      <c r="D263" t="inlineStr">
        <is>
          <t>ÖSTERGÖTLANDS LÄN</t>
        </is>
      </c>
      <c r="E263" t="inlineStr">
        <is>
          <t>YDRE</t>
        </is>
      </c>
      <c r="F263" t="inlineStr">
        <is>
          <t>Kyrkan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49890-2025</t>
        </is>
      </c>
      <c r="B264" s="1" t="n">
        <v>45940.57583333334</v>
      </c>
      <c r="C264" s="1" t="n">
        <v>45958</v>
      </c>
      <c r="D264" t="inlineStr">
        <is>
          <t>ÖSTERGÖTLANDS LÄN</t>
        </is>
      </c>
      <c r="E264" t="inlineStr">
        <is>
          <t>YDRE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20158-2024</t>
        </is>
      </c>
      <c r="B265" s="1" t="n">
        <v>45434.58760416666</v>
      </c>
      <c r="C265" s="1" t="n">
        <v>45958</v>
      </c>
      <c r="D265" t="inlineStr">
        <is>
          <t>ÖSTERGÖTLANDS LÄN</t>
        </is>
      </c>
      <c r="E265" t="inlineStr">
        <is>
          <t>YDRE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50977-2023</t>
        </is>
      </c>
      <c r="B266" s="1" t="n">
        <v>45218.52310185185</v>
      </c>
      <c r="C266" s="1" t="n">
        <v>45958</v>
      </c>
      <c r="D266" t="inlineStr">
        <is>
          <t>ÖSTERGÖTLANDS LÄN</t>
        </is>
      </c>
      <c r="E266" t="inlineStr">
        <is>
          <t>YDRE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32016-2024</t>
        </is>
      </c>
      <c r="B267" s="1" t="n">
        <v>45510</v>
      </c>
      <c r="C267" s="1" t="n">
        <v>45958</v>
      </c>
      <c r="D267" t="inlineStr">
        <is>
          <t>ÖSTERGÖTLANDS LÄN</t>
        </is>
      </c>
      <c r="E267" t="inlineStr">
        <is>
          <t>YDRE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41732-2025</t>
        </is>
      </c>
      <c r="B268" s="1" t="n">
        <v>45902.46462962963</v>
      </c>
      <c r="C268" s="1" t="n">
        <v>45958</v>
      </c>
      <c r="D268" t="inlineStr">
        <is>
          <t>ÖSTERGÖTLANDS LÄN</t>
        </is>
      </c>
      <c r="E268" t="inlineStr">
        <is>
          <t>YDRE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52074-2023</t>
        </is>
      </c>
      <c r="B269" s="1" t="n">
        <v>45216</v>
      </c>
      <c r="C269" s="1" t="n">
        <v>45958</v>
      </c>
      <c r="D269" t="inlineStr">
        <is>
          <t>ÖSTERGÖTLANDS LÄN</t>
        </is>
      </c>
      <c r="E269" t="inlineStr">
        <is>
          <t>YDRE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52076-2023</t>
        </is>
      </c>
      <c r="B270" s="1" t="n">
        <v>45216</v>
      </c>
      <c r="C270" s="1" t="n">
        <v>45958</v>
      </c>
      <c r="D270" t="inlineStr">
        <is>
          <t>ÖSTERGÖTLANDS LÄN</t>
        </is>
      </c>
      <c r="E270" t="inlineStr">
        <is>
          <t>YDRE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32838-2025</t>
        </is>
      </c>
      <c r="B271" s="1" t="n">
        <v>45839.55930555556</v>
      </c>
      <c r="C271" s="1" t="n">
        <v>45958</v>
      </c>
      <c r="D271" t="inlineStr">
        <is>
          <t>ÖSTERGÖTLANDS LÄN</t>
        </is>
      </c>
      <c r="E271" t="inlineStr">
        <is>
          <t>YDRE</t>
        </is>
      </c>
      <c r="F271" t="inlineStr">
        <is>
          <t>Sveaskog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18324-2024</t>
        </is>
      </c>
      <c r="B272" s="1" t="n">
        <v>45422</v>
      </c>
      <c r="C272" s="1" t="n">
        <v>45958</v>
      </c>
      <c r="D272" t="inlineStr">
        <is>
          <t>ÖSTERGÖTLANDS LÄN</t>
        </is>
      </c>
      <c r="E272" t="inlineStr">
        <is>
          <t>YDRE</t>
        </is>
      </c>
      <c r="F272" t="inlineStr">
        <is>
          <t>Sveaskog</t>
        </is>
      </c>
      <c r="G272" t="n">
        <v>8.9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32635-2025</t>
        </is>
      </c>
      <c r="B273" s="1" t="n">
        <v>45838.65701388889</v>
      </c>
      <c r="C273" s="1" t="n">
        <v>45958</v>
      </c>
      <c r="D273" t="inlineStr">
        <is>
          <t>ÖSTERGÖTLANDS LÄN</t>
        </is>
      </c>
      <c r="E273" t="inlineStr">
        <is>
          <t>YDRE</t>
        </is>
      </c>
      <c r="F273" t="inlineStr">
        <is>
          <t>Övriga Aktiebolag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32613-2025</t>
        </is>
      </c>
      <c r="B274" s="1" t="n">
        <v>45838.64005787037</v>
      </c>
      <c r="C274" s="1" t="n">
        <v>45958</v>
      </c>
      <c r="D274" t="inlineStr">
        <is>
          <t>ÖSTERGÖTLANDS LÄN</t>
        </is>
      </c>
      <c r="E274" t="inlineStr">
        <is>
          <t>YDRE</t>
        </is>
      </c>
      <c r="F274" t="inlineStr">
        <is>
          <t>Övriga Aktiebolag</t>
        </is>
      </c>
      <c r="G274" t="n">
        <v>4.9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32725-2025</t>
        </is>
      </c>
      <c r="B275" s="1" t="n">
        <v>45839.39615740741</v>
      </c>
      <c r="C275" s="1" t="n">
        <v>45958</v>
      </c>
      <c r="D275" t="inlineStr">
        <is>
          <t>ÖSTERGÖTLANDS LÄN</t>
        </is>
      </c>
      <c r="E275" t="inlineStr">
        <is>
          <t>YDRE</t>
        </is>
      </c>
      <c r="F275" t="inlineStr">
        <is>
          <t>Övriga Aktiebolag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46689-2024</t>
        </is>
      </c>
      <c r="B276" s="1" t="n">
        <v>45583.39986111111</v>
      </c>
      <c r="C276" s="1" t="n">
        <v>45958</v>
      </c>
      <c r="D276" t="inlineStr">
        <is>
          <t>ÖSTERGÖTLANDS LÄN</t>
        </is>
      </c>
      <c r="E276" t="inlineStr">
        <is>
          <t>YDRE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45447-2023</t>
        </is>
      </c>
      <c r="B277" s="1" t="n">
        <v>45194.40474537037</v>
      </c>
      <c r="C277" s="1" t="n">
        <v>45958</v>
      </c>
      <c r="D277" t="inlineStr">
        <is>
          <t>ÖSTERGÖTLANDS LÄN</t>
        </is>
      </c>
      <c r="E277" t="inlineStr">
        <is>
          <t>YDRE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1028-2025</t>
        </is>
      </c>
      <c r="B278" s="1" t="n">
        <v>45666.50974537037</v>
      </c>
      <c r="C278" s="1" t="n">
        <v>45958</v>
      </c>
      <c r="D278" t="inlineStr">
        <is>
          <t>ÖSTERGÖTLANDS LÄN</t>
        </is>
      </c>
      <c r="E278" t="inlineStr">
        <is>
          <t>YDRE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28239-2023</t>
        </is>
      </c>
      <c r="B279" s="1" t="n">
        <v>45099</v>
      </c>
      <c r="C279" s="1" t="n">
        <v>45958</v>
      </c>
      <c r="D279" t="inlineStr">
        <is>
          <t>ÖSTERGÖTLANDS LÄN</t>
        </is>
      </c>
      <c r="E279" t="inlineStr">
        <is>
          <t>YDRE</t>
        </is>
      </c>
      <c r="G279" t="n">
        <v>7.6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49441-2024</t>
        </is>
      </c>
      <c r="B280" s="1" t="n">
        <v>45595.88284722222</v>
      </c>
      <c r="C280" s="1" t="n">
        <v>45958</v>
      </c>
      <c r="D280" t="inlineStr">
        <is>
          <t>ÖSTERGÖTLANDS LÄN</t>
        </is>
      </c>
      <c r="E280" t="inlineStr">
        <is>
          <t>YDRE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53482-2024</t>
        </is>
      </c>
      <c r="B281" s="1" t="n">
        <v>45614.56631944444</v>
      </c>
      <c r="C281" s="1" t="n">
        <v>45958</v>
      </c>
      <c r="D281" t="inlineStr">
        <is>
          <t>ÖSTERGÖTLANDS LÄN</t>
        </is>
      </c>
      <c r="E281" t="inlineStr">
        <is>
          <t>YDRE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45263-2025</t>
        </is>
      </c>
      <c r="B282" s="1" t="n">
        <v>45919.64219907407</v>
      </c>
      <c r="C282" s="1" t="n">
        <v>45958</v>
      </c>
      <c r="D282" t="inlineStr">
        <is>
          <t>ÖSTERGÖTLANDS LÄN</t>
        </is>
      </c>
      <c r="E282" t="inlineStr">
        <is>
          <t>YDRE</t>
        </is>
      </c>
      <c r="F282" t="inlineStr">
        <is>
          <t>Övriga Aktiebolag</t>
        </is>
      </c>
      <c r="G282" t="n">
        <v>4.6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33590-2025</t>
        </is>
      </c>
      <c r="B283" s="1" t="n">
        <v>45841.5983912037</v>
      </c>
      <c r="C283" s="1" t="n">
        <v>45958</v>
      </c>
      <c r="D283" t="inlineStr">
        <is>
          <t>ÖSTERGÖTLANDS LÄN</t>
        </is>
      </c>
      <c r="E283" t="inlineStr">
        <is>
          <t>YDRE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32050-2023</t>
        </is>
      </c>
      <c r="B284" s="1" t="n">
        <v>45119.55380787037</v>
      </c>
      <c r="C284" s="1" t="n">
        <v>45958</v>
      </c>
      <c r="D284" t="inlineStr">
        <is>
          <t>ÖSTERGÖTLANDS LÄN</t>
        </is>
      </c>
      <c r="E284" t="inlineStr">
        <is>
          <t>YDRE</t>
        </is>
      </c>
      <c r="F284" t="inlineStr">
        <is>
          <t>Sveaskog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53975-2024</t>
        </is>
      </c>
      <c r="B285" s="1" t="n">
        <v>45616.32519675926</v>
      </c>
      <c r="C285" s="1" t="n">
        <v>45958</v>
      </c>
      <c r="D285" t="inlineStr">
        <is>
          <t>ÖSTERGÖTLANDS LÄN</t>
        </is>
      </c>
      <c r="E285" t="inlineStr">
        <is>
          <t>YDRE</t>
        </is>
      </c>
      <c r="F285" t="inlineStr">
        <is>
          <t>Kyrkan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6759-2023</t>
        </is>
      </c>
      <c r="B286" s="1" t="n">
        <v>44966.90767361111</v>
      </c>
      <c r="C286" s="1" t="n">
        <v>45958</v>
      </c>
      <c r="D286" t="inlineStr">
        <is>
          <t>ÖSTERGÖTLANDS LÄN</t>
        </is>
      </c>
      <c r="E286" t="inlineStr">
        <is>
          <t>YDRE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22961-2025</t>
        </is>
      </c>
      <c r="B287" s="1" t="n">
        <v>45790.53825231481</v>
      </c>
      <c r="C287" s="1" t="n">
        <v>45958</v>
      </c>
      <c r="D287" t="inlineStr">
        <is>
          <t>ÖSTERGÖTLANDS LÄN</t>
        </is>
      </c>
      <c r="E287" t="inlineStr">
        <is>
          <t>YDRE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68808-2020</t>
        </is>
      </c>
      <c r="B288" s="1" t="n">
        <v>44187</v>
      </c>
      <c r="C288" s="1" t="n">
        <v>45958</v>
      </c>
      <c r="D288" t="inlineStr">
        <is>
          <t>ÖSTERGÖTLANDS LÄN</t>
        </is>
      </c>
      <c r="E288" t="inlineStr">
        <is>
          <t>YDRE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50792-2025</t>
        </is>
      </c>
      <c r="B289" s="1" t="n">
        <v>45946.47375</v>
      </c>
      <c r="C289" s="1" t="n">
        <v>45958</v>
      </c>
      <c r="D289" t="inlineStr">
        <is>
          <t>ÖSTERGÖTLANDS LÄN</t>
        </is>
      </c>
      <c r="E289" t="inlineStr">
        <is>
          <t>YDRE</t>
        </is>
      </c>
      <c r="F289" t="inlineStr">
        <is>
          <t>Övriga Aktiebolag</t>
        </is>
      </c>
      <c r="G289" t="n">
        <v>3.7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26784-2025</t>
        </is>
      </c>
      <c r="B290" s="1" t="n">
        <v>45810.58356481481</v>
      </c>
      <c r="C290" s="1" t="n">
        <v>45958</v>
      </c>
      <c r="D290" t="inlineStr">
        <is>
          <t>ÖSTERGÖTLANDS LÄN</t>
        </is>
      </c>
      <c r="E290" t="inlineStr">
        <is>
          <t>YDRE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56313-2021</t>
        </is>
      </c>
      <c r="B291" s="1" t="n">
        <v>44480.34510416666</v>
      </c>
      <c r="C291" s="1" t="n">
        <v>45958</v>
      </c>
      <c r="D291" t="inlineStr">
        <is>
          <t>ÖSTERGÖTLANDS LÄN</t>
        </is>
      </c>
      <c r="E291" t="inlineStr">
        <is>
          <t>YDRE</t>
        </is>
      </c>
      <c r="F291" t="inlineStr">
        <is>
          <t>Sveaskog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8445-2025</t>
        </is>
      </c>
      <c r="B292" s="1" t="n">
        <v>45709</v>
      </c>
      <c r="C292" s="1" t="n">
        <v>45958</v>
      </c>
      <c r="D292" t="inlineStr">
        <is>
          <t>ÖSTERGÖTLANDS LÄN</t>
        </is>
      </c>
      <c r="E292" t="inlineStr">
        <is>
          <t>YDRE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12669-2025</t>
        </is>
      </c>
      <c r="B293" s="1" t="n">
        <v>45733.42899305555</v>
      </c>
      <c r="C293" s="1" t="n">
        <v>45958</v>
      </c>
      <c r="D293" t="inlineStr">
        <is>
          <t>ÖSTERGÖTLANDS LÄN</t>
        </is>
      </c>
      <c r="E293" t="inlineStr">
        <is>
          <t>YDRE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15117-2025</t>
        </is>
      </c>
      <c r="B294" s="1" t="n">
        <v>45744.36665509259</v>
      </c>
      <c r="C294" s="1" t="n">
        <v>45958</v>
      </c>
      <c r="D294" t="inlineStr">
        <is>
          <t>ÖSTERGÖTLANDS LÄN</t>
        </is>
      </c>
      <c r="E294" t="inlineStr">
        <is>
          <t>YDRE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42767-2025</t>
        </is>
      </c>
      <c r="B295" s="1" t="n">
        <v>45907</v>
      </c>
      <c r="C295" s="1" t="n">
        <v>45958</v>
      </c>
      <c r="D295" t="inlineStr">
        <is>
          <t>ÖSTERGÖTLANDS LÄN</t>
        </is>
      </c>
      <c r="E295" t="inlineStr">
        <is>
          <t>YDRE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43100-2025</t>
        </is>
      </c>
      <c r="B296" s="1" t="n">
        <v>45909</v>
      </c>
      <c r="C296" s="1" t="n">
        <v>45958</v>
      </c>
      <c r="D296" t="inlineStr">
        <is>
          <t>ÖSTERGÖTLANDS LÄN</t>
        </is>
      </c>
      <c r="E296" t="inlineStr">
        <is>
          <t>YDRE</t>
        </is>
      </c>
      <c r="F296" t="inlineStr">
        <is>
          <t>Övriga Aktiebolag</t>
        </is>
      </c>
      <c r="G296" t="n">
        <v>12.4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6756-2023</t>
        </is>
      </c>
      <c r="B297" s="1" t="n">
        <v>44966.88747685185</v>
      </c>
      <c r="C297" s="1" t="n">
        <v>45958</v>
      </c>
      <c r="D297" t="inlineStr">
        <is>
          <t>ÖSTERGÖTLANDS LÄN</t>
        </is>
      </c>
      <c r="E297" t="inlineStr">
        <is>
          <t>YDRE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1890-2023</t>
        </is>
      </c>
      <c r="B298" s="1" t="n">
        <v>44939.34498842592</v>
      </c>
      <c r="C298" s="1" t="n">
        <v>45958</v>
      </c>
      <c r="D298" t="inlineStr">
        <is>
          <t>ÖSTERGÖTLANDS LÄN</t>
        </is>
      </c>
      <c r="E298" t="inlineStr">
        <is>
          <t>YDRE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7621-2024</t>
        </is>
      </c>
      <c r="B299" s="1" t="n">
        <v>45348.59997685185</v>
      </c>
      <c r="C299" s="1" t="n">
        <v>45958</v>
      </c>
      <c r="D299" t="inlineStr">
        <is>
          <t>ÖSTERGÖTLANDS LÄN</t>
        </is>
      </c>
      <c r="E299" t="inlineStr">
        <is>
          <t>YDRE</t>
        </is>
      </c>
      <c r="G299" t="n">
        <v>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12460-2021</t>
        </is>
      </c>
      <c r="B300" s="1" t="n">
        <v>44267</v>
      </c>
      <c r="C300" s="1" t="n">
        <v>45958</v>
      </c>
      <c r="D300" t="inlineStr">
        <is>
          <t>ÖSTERGÖTLANDS LÄN</t>
        </is>
      </c>
      <c r="E300" t="inlineStr">
        <is>
          <t>YDRE</t>
        </is>
      </c>
      <c r="F300" t="inlineStr">
        <is>
          <t>Sveaskog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1176-2022</t>
        </is>
      </c>
      <c r="B301" s="1" t="n">
        <v>44572</v>
      </c>
      <c r="C301" s="1" t="n">
        <v>45958</v>
      </c>
      <c r="D301" t="inlineStr">
        <is>
          <t>ÖSTERGÖTLANDS LÄN</t>
        </is>
      </c>
      <c r="E301" t="inlineStr">
        <is>
          <t>YDRE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43088-2025</t>
        </is>
      </c>
      <c r="B302" s="1" t="n">
        <v>45909.62396990741</v>
      </c>
      <c r="C302" s="1" t="n">
        <v>45958</v>
      </c>
      <c r="D302" t="inlineStr">
        <is>
          <t>ÖSTERGÖTLANDS LÄN</t>
        </is>
      </c>
      <c r="E302" t="inlineStr">
        <is>
          <t>YDRE</t>
        </is>
      </c>
      <c r="F302" t="inlineStr">
        <is>
          <t>Övriga Aktiebolag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43231-2025</t>
        </is>
      </c>
      <c r="B303" s="1" t="n">
        <v>45910</v>
      </c>
      <c r="C303" s="1" t="n">
        <v>45958</v>
      </c>
      <c r="D303" t="inlineStr">
        <is>
          <t>ÖSTERGÖTLANDS LÄN</t>
        </is>
      </c>
      <c r="E303" t="inlineStr">
        <is>
          <t>YDRE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59407-2021</t>
        </is>
      </c>
      <c r="B304" s="1" t="n">
        <v>44491.42230324074</v>
      </c>
      <c r="C304" s="1" t="n">
        <v>45958</v>
      </c>
      <c r="D304" t="inlineStr">
        <is>
          <t>ÖSTERGÖTLANDS LÄN</t>
        </is>
      </c>
      <c r="E304" t="inlineStr">
        <is>
          <t>YDRE</t>
        </is>
      </c>
      <c r="F304" t="inlineStr">
        <is>
          <t>Sveaskog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43234-2025</t>
        </is>
      </c>
      <c r="B305" s="1" t="n">
        <v>45910.50778935185</v>
      </c>
      <c r="C305" s="1" t="n">
        <v>45958</v>
      </c>
      <c r="D305" t="inlineStr">
        <is>
          <t>ÖSTERGÖTLANDS LÄN</t>
        </is>
      </c>
      <c r="E305" t="inlineStr">
        <is>
          <t>YDRE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11788-2023</t>
        </is>
      </c>
      <c r="B306" s="1" t="n">
        <v>44994.65835648148</v>
      </c>
      <c r="C306" s="1" t="n">
        <v>45958</v>
      </c>
      <c r="D306" t="inlineStr">
        <is>
          <t>ÖSTERGÖTLANDS LÄN</t>
        </is>
      </c>
      <c r="E306" t="inlineStr">
        <is>
          <t>YDRE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43335-2025</t>
        </is>
      </c>
      <c r="B307" s="1" t="n">
        <v>45910.72665509259</v>
      </c>
      <c r="C307" s="1" t="n">
        <v>45958</v>
      </c>
      <c r="D307" t="inlineStr">
        <is>
          <t>ÖSTERGÖTLANDS LÄN</t>
        </is>
      </c>
      <c r="E307" t="inlineStr">
        <is>
          <t>YDRE</t>
        </is>
      </c>
      <c r="G307" t="n">
        <v>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9159-2023</t>
        </is>
      </c>
      <c r="B308" s="1" t="n">
        <v>44980.39921296296</v>
      </c>
      <c r="C308" s="1" t="n">
        <v>45958</v>
      </c>
      <c r="D308" t="inlineStr">
        <is>
          <t>ÖSTERGÖTLANDS LÄN</t>
        </is>
      </c>
      <c r="E308" t="inlineStr">
        <is>
          <t>YDRE</t>
        </is>
      </c>
      <c r="G308" t="n">
        <v>6.7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43232-2025</t>
        </is>
      </c>
      <c r="B309" s="1" t="n">
        <v>45910</v>
      </c>
      <c r="C309" s="1" t="n">
        <v>45958</v>
      </c>
      <c r="D309" t="inlineStr">
        <is>
          <t>ÖSTERGÖTLANDS LÄN</t>
        </is>
      </c>
      <c r="E309" t="inlineStr">
        <is>
          <t>YDRE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26026-2023</t>
        </is>
      </c>
      <c r="B310" s="1" t="n">
        <v>45091.30315972222</v>
      </c>
      <c r="C310" s="1" t="n">
        <v>45958</v>
      </c>
      <c r="D310" t="inlineStr">
        <is>
          <t>ÖSTERGÖTLANDS LÄN</t>
        </is>
      </c>
      <c r="E310" t="inlineStr">
        <is>
          <t>YDRE</t>
        </is>
      </c>
      <c r="F310" t="inlineStr">
        <is>
          <t>Sveaskog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57872-2020</t>
        </is>
      </c>
      <c r="B311" s="1" t="n">
        <v>44141</v>
      </c>
      <c r="C311" s="1" t="n">
        <v>45958</v>
      </c>
      <c r="D311" t="inlineStr">
        <is>
          <t>ÖSTERGÖTLANDS LÄN</t>
        </is>
      </c>
      <c r="E311" t="inlineStr">
        <is>
          <t>YDRE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36277-2025</t>
        </is>
      </c>
      <c r="B312" s="1" t="n">
        <v>45867.63622685185</v>
      </c>
      <c r="C312" s="1" t="n">
        <v>45958</v>
      </c>
      <c r="D312" t="inlineStr">
        <is>
          <t>ÖSTERGÖTLANDS LÄN</t>
        </is>
      </c>
      <c r="E312" t="inlineStr">
        <is>
          <t>YDRE</t>
        </is>
      </c>
      <c r="G312" t="n">
        <v>5.9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19397-2025</t>
        </is>
      </c>
      <c r="B313" s="1" t="n">
        <v>45769.67452546296</v>
      </c>
      <c r="C313" s="1" t="n">
        <v>45958</v>
      </c>
      <c r="D313" t="inlineStr">
        <is>
          <t>ÖSTERGÖTLANDS LÄN</t>
        </is>
      </c>
      <c r="E313" t="inlineStr">
        <is>
          <t>YDRE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36322-2025</t>
        </is>
      </c>
      <c r="B314" s="1" t="n">
        <v>45868</v>
      </c>
      <c r="C314" s="1" t="n">
        <v>45958</v>
      </c>
      <c r="D314" t="inlineStr">
        <is>
          <t>ÖSTERGÖTLANDS LÄN</t>
        </is>
      </c>
      <c r="E314" t="inlineStr">
        <is>
          <t>YDRE</t>
        </is>
      </c>
      <c r="G314" t="n">
        <v>6.6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36328-2025</t>
        </is>
      </c>
      <c r="B315" s="1" t="n">
        <v>45868</v>
      </c>
      <c r="C315" s="1" t="n">
        <v>45958</v>
      </c>
      <c r="D315" t="inlineStr">
        <is>
          <t>ÖSTERGÖTLANDS LÄN</t>
        </is>
      </c>
      <c r="E315" t="inlineStr">
        <is>
          <t>YDRE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52389-2025</t>
        </is>
      </c>
      <c r="B316" s="1" t="n">
        <v>45954.33204861111</v>
      </c>
      <c r="C316" s="1" t="n">
        <v>45958</v>
      </c>
      <c r="D316" t="inlineStr">
        <is>
          <t>ÖSTERGÖTLANDS LÄN</t>
        </is>
      </c>
      <c r="E316" t="inlineStr">
        <is>
          <t>YDRE</t>
        </is>
      </c>
      <c r="F316" t="inlineStr">
        <is>
          <t>Sveaskog</t>
        </is>
      </c>
      <c r="G316" t="n">
        <v>8.199999999999999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56606-2021</t>
        </is>
      </c>
      <c r="B317" s="1" t="n">
        <v>44480.76550925926</v>
      </c>
      <c r="C317" s="1" t="n">
        <v>45958</v>
      </c>
      <c r="D317" t="inlineStr">
        <is>
          <t>ÖSTERGÖTLANDS LÄN</t>
        </is>
      </c>
      <c r="E317" t="inlineStr">
        <is>
          <t>YDRE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36676-2025</t>
        </is>
      </c>
      <c r="B318" s="1" t="n">
        <v>45871</v>
      </c>
      <c r="C318" s="1" t="n">
        <v>45958</v>
      </c>
      <c r="D318" t="inlineStr">
        <is>
          <t>ÖSTERGÖTLANDS LÄN</t>
        </is>
      </c>
      <c r="E318" t="inlineStr">
        <is>
          <t>YDRE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52397-2025</t>
        </is>
      </c>
      <c r="B319" s="1" t="n">
        <v>45954.34552083333</v>
      </c>
      <c r="C319" s="1" t="n">
        <v>45958</v>
      </c>
      <c r="D319" t="inlineStr">
        <is>
          <t>ÖSTERGÖTLANDS LÄN</t>
        </is>
      </c>
      <c r="E319" t="inlineStr">
        <is>
          <t>YDRE</t>
        </is>
      </c>
      <c r="F319" t="inlineStr">
        <is>
          <t>Sveaskog</t>
        </is>
      </c>
      <c r="G319" t="n">
        <v>4.7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2079-2022</t>
        </is>
      </c>
      <c r="B320" s="1" t="n">
        <v>44576.40216435185</v>
      </c>
      <c r="C320" s="1" t="n">
        <v>45958</v>
      </c>
      <c r="D320" t="inlineStr">
        <is>
          <t>ÖSTERGÖTLANDS LÄN</t>
        </is>
      </c>
      <c r="E320" t="inlineStr">
        <is>
          <t>YDRE</t>
        </is>
      </c>
      <c r="G320" t="n">
        <v>5.5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11566-2023</t>
        </is>
      </c>
      <c r="B321" s="1" t="n">
        <v>44994</v>
      </c>
      <c r="C321" s="1" t="n">
        <v>45958</v>
      </c>
      <c r="D321" t="inlineStr">
        <is>
          <t>ÖSTERGÖTLANDS LÄN</t>
        </is>
      </c>
      <c r="E321" t="inlineStr">
        <is>
          <t>YDRE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11567-2023</t>
        </is>
      </c>
      <c r="B322" s="1" t="n">
        <v>44994</v>
      </c>
      <c r="C322" s="1" t="n">
        <v>45958</v>
      </c>
      <c r="D322" t="inlineStr">
        <is>
          <t>ÖSTERGÖTLANDS LÄN</t>
        </is>
      </c>
      <c r="E322" t="inlineStr">
        <is>
          <t>YDRE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52410-2025</t>
        </is>
      </c>
      <c r="B323" s="1" t="n">
        <v>45954.36375</v>
      </c>
      <c r="C323" s="1" t="n">
        <v>45958</v>
      </c>
      <c r="D323" t="inlineStr">
        <is>
          <t>ÖSTERGÖTLANDS LÄN</t>
        </is>
      </c>
      <c r="E323" t="inlineStr">
        <is>
          <t>YDRE</t>
        </is>
      </c>
      <c r="F323" t="inlineStr">
        <is>
          <t>Sveaskog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11902-2022</t>
        </is>
      </c>
      <c r="B324" s="1" t="n">
        <v>44635</v>
      </c>
      <c r="C324" s="1" t="n">
        <v>45958</v>
      </c>
      <c r="D324" t="inlineStr">
        <is>
          <t>ÖSTERGÖTLANDS LÄN</t>
        </is>
      </c>
      <c r="E324" t="inlineStr">
        <is>
          <t>YDRE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61636-2021</t>
        </is>
      </c>
      <c r="B325" s="1" t="n">
        <v>44501</v>
      </c>
      <c r="C325" s="1" t="n">
        <v>45958</v>
      </c>
      <c r="D325" t="inlineStr">
        <is>
          <t>ÖSTERGÖTLANDS LÄN</t>
        </is>
      </c>
      <c r="E325" t="inlineStr">
        <is>
          <t>YDRE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45199-2024</t>
        </is>
      </c>
      <c r="B326" s="1" t="n">
        <v>45575.68791666667</v>
      </c>
      <c r="C326" s="1" t="n">
        <v>45958</v>
      </c>
      <c r="D326" t="inlineStr">
        <is>
          <t>ÖSTERGÖTLANDS LÄN</t>
        </is>
      </c>
      <c r="E326" t="inlineStr">
        <is>
          <t>YDRE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33680-2022</t>
        </is>
      </c>
      <c r="B327" s="1" t="n">
        <v>44789</v>
      </c>
      <c r="C327" s="1" t="n">
        <v>45958</v>
      </c>
      <c r="D327" t="inlineStr">
        <is>
          <t>ÖSTERGÖTLANDS LÄN</t>
        </is>
      </c>
      <c r="E327" t="inlineStr">
        <is>
          <t>YDRE</t>
        </is>
      </c>
      <c r="F327" t="inlineStr">
        <is>
          <t>Sveaskog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44468-2025</t>
        </is>
      </c>
      <c r="B328" s="1" t="n">
        <v>45916.63689814815</v>
      </c>
      <c r="C328" s="1" t="n">
        <v>45958</v>
      </c>
      <c r="D328" t="inlineStr">
        <is>
          <t>ÖSTERGÖTLANDS LÄN</t>
        </is>
      </c>
      <c r="E328" t="inlineStr">
        <is>
          <t>YDRE</t>
        </is>
      </c>
      <c r="F328" t="inlineStr">
        <is>
          <t>Sveaskog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44474-2025</t>
        </is>
      </c>
      <c r="B329" s="1" t="n">
        <v>45916.64399305556</v>
      </c>
      <c r="C329" s="1" t="n">
        <v>45958</v>
      </c>
      <c r="D329" t="inlineStr">
        <is>
          <t>ÖSTERGÖTLANDS LÄN</t>
        </is>
      </c>
      <c r="E329" t="inlineStr">
        <is>
          <t>YDRE</t>
        </is>
      </c>
      <c r="F329" t="inlineStr">
        <is>
          <t>Sveaskog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44485-2025</t>
        </is>
      </c>
      <c r="B330" s="1" t="n">
        <v>45916.65414351852</v>
      </c>
      <c r="C330" s="1" t="n">
        <v>45958</v>
      </c>
      <c r="D330" t="inlineStr">
        <is>
          <t>ÖSTERGÖTLANDS LÄN</t>
        </is>
      </c>
      <c r="E330" t="inlineStr">
        <is>
          <t>YDRE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44503-2025</t>
        </is>
      </c>
      <c r="B331" s="1" t="n">
        <v>45916.67841435185</v>
      </c>
      <c r="C331" s="1" t="n">
        <v>45958</v>
      </c>
      <c r="D331" t="inlineStr">
        <is>
          <t>ÖSTERGÖTLANDS LÄN</t>
        </is>
      </c>
      <c r="E331" t="inlineStr">
        <is>
          <t>YDRE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44511-2025</t>
        </is>
      </c>
      <c r="B332" s="1" t="n">
        <v>45916.69100694444</v>
      </c>
      <c r="C332" s="1" t="n">
        <v>45958</v>
      </c>
      <c r="D332" t="inlineStr">
        <is>
          <t>ÖSTERGÖTLANDS LÄN</t>
        </is>
      </c>
      <c r="E332" t="inlineStr">
        <is>
          <t>YDRE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44464-2025</t>
        </is>
      </c>
      <c r="B333" s="1" t="n">
        <v>45916.63203703704</v>
      </c>
      <c r="C333" s="1" t="n">
        <v>45958</v>
      </c>
      <c r="D333" t="inlineStr">
        <is>
          <t>ÖSTERGÖTLANDS LÄN</t>
        </is>
      </c>
      <c r="E333" t="inlineStr">
        <is>
          <t>YDRE</t>
        </is>
      </c>
      <c r="F333" t="inlineStr">
        <is>
          <t>Sveaskog</t>
        </is>
      </c>
      <c r="G333" t="n">
        <v>4.1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44555-2025</t>
        </is>
      </c>
      <c r="B334" s="1" t="n">
        <v>45917.34408564815</v>
      </c>
      <c r="C334" s="1" t="n">
        <v>45958</v>
      </c>
      <c r="D334" t="inlineStr">
        <is>
          <t>ÖSTERGÖTLANDS LÄN</t>
        </is>
      </c>
      <c r="E334" t="inlineStr">
        <is>
          <t>YDRE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44294-2025</t>
        </is>
      </c>
      <c r="B335" s="1" t="n">
        <v>45916.36207175926</v>
      </c>
      <c r="C335" s="1" t="n">
        <v>45958</v>
      </c>
      <c r="D335" t="inlineStr">
        <is>
          <t>ÖSTERGÖTLANDS LÄN</t>
        </is>
      </c>
      <c r="E335" t="inlineStr">
        <is>
          <t>YDRE</t>
        </is>
      </c>
      <c r="F335" t="inlineStr">
        <is>
          <t>Övriga Aktiebolag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7051-2025</t>
        </is>
      </c>
      <c r="B336" s="1" t="n">
        <v>45701.64657407408</v>
      </c>
      <c r="C336" s="1" t="n">
        <v>45958</v>
      </c>
      <c r="D336" t="inlineStr">
        <is>
          <t>ÖSTERGÖTLANDS LÄN</t>
        </is>
      </c>
      <c r="E336" t="inlineStr">
        <is>
          <t>YDRE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44498-2025</t>
        </is>
      </c>
      <c r="B337" s="1" t="n">
        <v>45916.6724537037</v>
      </c>
      <c r="C337" s="1" t="n">
        <v>45958</v>
      </c>
      <c r="D337" t="inlineStr">
        <is>
          <t>ÖSTERGÖTLANDS LÄN</t>
        </is>
      </c>
      <c r="E337" t="inlineStr">
        <is>
          <t>YDRE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44505-2025</t>
        </is>
      </c>
      <c r="B338" s="1" t="n">
        <v>45916.68157407407</v>
      </c>
      <c r="C338" s="1" t="n">
        <v>45958</v>
      </c>
      <c r="D338" t="inlineStr">
        <is>
          <t>ÖSTERGÖTLANDS LÄN</t>
        </is>
      </c>
      <c r="E338" t="inlineStr">
        <is>
          <t>YDRE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10424-2024</t>
        </is>
      </c>
      <c r="B339" s="1" t="n">
        <v>45365.75003472222</v>
      </c>
      <c r="C339" s="1" t="n">
        <v>45958</v>
      </c>
      <c r="D339" t="inlineStr">
        <is>
          <t>ÖSTERGÖTLANDS LÄN</t>
        </is>
      </c>
      <c r="E339" t="inlineStr">
        <is>
          <t>YDRE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5840-2024</t>
        </is>
      </c>
      <c r="B340" s="1" t="n">
        <v>45335.60512731481</v>
      </c>
      <c r="C340" s="1" t="n">
        <v>45958</v>
      </c>
      <c r="D340" t="inlineStr">
        <is>
          <t>ÖSTERGÖTLANDS LÄN</t>
        </is>
      </c>
      <c r="E340" t="inlineStr">
        <is>
          <t>YDRE</t>
        </is>
      </c>
      <c r="G340" t="n">
        <v>0.2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44508-2025</t>
        </is>
      </c>
      <c r="B341" s="1" t="n">
        <v>45916.68699074074</v>
      </c>
      <c r="C341" s="1" t="n">
        <v>45958</v>
      </c>
      <c r="D341" t="inlineStr">
        <is>
          <t>ÖSTERGÖTLANDS LÄN</t>
        </is>
      </c>
      <c r="E341" t="inlineStr">
        <is>
          <t>YDRE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44301-2025</t>
        </is>
      </c>
      <c r="B342" s="1" t="n">
        <v>45916.37061342593</v>
      </c>
      <c r="C342" s="1" t="n">
        <v>45958</v>
      </c>
      <c r="D342" t="inlineStr">
        <is>
          <t>ÖSTERGÖTLANDS LÄN</t>
        </is>
      </c>
      <c r="E342" t="inlineStr">
        <is>
          <t>YDRE</t>
        </is>
      </c>
      <c r="F342" t="inlineStr">
        <is>
          <t>Övriga Aktiebolag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59812-2022</t>
        </is>
      </c>
      <c r="B343" s="1" t="n">
        <v>44908.58217592593</v>
      </c>
      <c r="C343" s="1" t="n">
        <v>45958</v>
      </c>
      <c r="D343" t="inlineStr">
        <is>
          <t>ÖSTERGÖTLANDS LÄN</t>
        </is>
      </c>
      <c r="E343" t="inlineStr">
        <is>
          <t>YDRE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6505-2025</t>
        </is>
      </c>
      <c r="B344" s="1" t="n">
        <v>45699.64868055555</v>
      </c>
      <c r="C344" s="1" t="n">
        <v>45958</v>
      </c>
      <c r="D344" t="inlineStr">
        <is>
          <t>ÖSTERGÖTLANDS LÄN</t>
        </is>
      </c>
      <c r="E344" t="inlineStr">
        <is>
          <t>YDRE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44993-2025</t>
        </is>
      </c>
      <c r="B345" s="1" t="n">
        <v>45918.65670138889</v>
      </c>
      <c r="C345" s="1" t="n">
        <v>45958</v>
      </c>
      <c r="D345" t="inlineStr">
        <is>
          <t>ÖSTERGÖTLANDS LÄN</t>
        </is>
      </c>
      <c r="E345" t="inlineStr">
        <is>
          <t>YDRE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44860-2025</t>
        </is>
      </c>
      <c r="B346" s="1" t="n">
        <v>45918.45743055556</v>
      </c>
      <c r="C346" s="1" t="n">
        <v>45958</v>
      </c>
      <c r="D346" t="inlineStr">
        <is>
          <t>ÖSTERGÖTLANDS LÄN</t>
        </is>
      </c>
      <c r="E346" t="inlineStr">
        <is>
          <t>YDRE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45198-2024</t>
        </is>
      </c>
      <c r="B347" s="1" t="n">
        <v>45575.6853125</v>
      </c>
      <c r="C347" s="1" t="n">
        <v>45958</v>
      </c>
      <c r="D347" t="inlineStr">
        <is>
          <t>ÖSTERGÖTLANDS LÄN</t>
        </is>
      </c>
      <c r="E347" t="inlineStr">
        <is>
          <t>YDRE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36711-2023</t>
        </is>
      </c>
      <c r="B348" s="1" t="n">
        <v>45153.65736111111</v>
      </c>
      <c r="C348" s="1" t="n">
        <v>45958</v>
      </c>
      <c r="D348" t="inlineStr">
        <is>
          <t>ÖSTERGÖTLANDS LÄN</t>
        </is>
      </c>
      <c r="E348" t="inlineStr">
        <is>
          <t>YDRE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27543-2024</t>
        </is>
      </c>
      <c r="B349" s="1" t="n">
        <v>45474.59736111111</v>
      </c>
      <c r="C349" s="1" t="n">
        <v>45958</v>
      </c>
      <c r="D349" t="inlineStr">
        <is>
          <t>ÖSTERGÖTLANDS LÄN</t>
        </is>
      </c>
      <c r="E349" t="inlineStr">
        <is>
          <t>YDRE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54048-2024</t>
        </is>
      </c>
      <c r="B350" s="1" t="n">
        <v>45616.45694444444</v>
      </c>
      <c r="C350" s="1" t="n">
        <v>45958</v>
      </c>
      <c r="D350" t="inlineStr">
        <is>
          <t>ÖSTERGÖTLANDS LÄN</t>
        </is>
      </c>
      <c r="E350" t="inlineStr">
        <is>
          <t>YDRE</t>
        </is>
      </c>
      <c r="G350" t="n">
        <v>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19370-2025</t>
        </is>
      </c>
      <c r="B351" s="1" t="n">
        <v>45769.63837962963</v>
      </c>
      <c r="C351" s="1" t="n">
        <v>45958</v>
      </c>
      <c r="D351" t="inlineStr">
        <is>
          <t>ÖSTERGÖTLANDS LÄN</t>
        </is>
      </c>
      <c r="E351" t="inlineStr">
        <is>
          <t>YDRE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24529-2023</t>
        </is>
      </c>
      <c r="B352" s="1" t="n">
        <v>45077</v>
      </c>
      <c r="C352" s="1" t="n">
        <v>45958</v>
      </c>
      <c r="D352" t="inlineStr">
        <is>
          <t>ÖSTERGÖTLANDS LÄN</t>
        </is>
      </c>
      <c r="E352" t="inlineStr">
        <is>
          <t>YDRE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57586-2023</t>
        </is>
      </c>
      <c r="B353" s="1" t="n">
        <v>45246.54465277777</v>
      </c>
      <c r="C353" s="1" t="n">
        <v>45958</v>
      </c>
      <c r="D353" t="inlineStr">
        <is>
          <t>ÖSTERGÖTLANDS LÄN</t>
        </is>
      </c>
      <c r="E353" t="inlineStr">
        <is>
          <t>YDRE</t>
        </is>
      </c>
      <c r="F353" t="inlineStr">
        <is>
          <t>Sveaskog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57587-2023</t>
        </is>
      </c>
      <c r="B354" s="1" t="n">
        <v>45246.54546296296</v>
      </c>
      <c r="C354" s="1" t="n">
        <v>45958</v>
      </c>
      <c r="D354" t="inlineStr">
        <is>
          <t>ÖSTERGÖTLANDS LÄN</t>
        </is>
      </c>
      <c r="E354" t="inlineStr">
        <is>
          <t>YDRE</t>
        </is>
      </c>
      <c r="F354" t="inlineStr">
        <is>
          <t>Sveaskog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57590-2023</t>
        </is>
      </c>
      <c r="B355" s="1" t="n">
        <v>45246.54761574074</v>
      </c>
      <c r="C355" s="1" t="n">
        <v>45958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44893-2025</t>
        </is>
      </c>
      <c r="B356" s="1" t="n">
        <v>45918.50056712963</v>
      </c>
      <c r="C356" s="1" t="n">
        <v>45958</v>
      </c>
      <c r="D356" t="inlineStr">
        <is>
          <t>ÖSTERGÖTLANDS LÄN</t>
        </is>
      </c>
      <c r="E356" t="inlineStr">
        <is>
          <t>YDRE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13134-2025</t>
        </is>
      </c>
      <c r="B357" s="1" t="n">
        <v>45735.26765046296</v>
      </c>
      <c r="C357" s="1" t="n">
        <v>45958</v>
      </c>
      <c r="D357" t="inlineStr">
        <is>
          <t>ÖSTERGÖTLANDS LÄN</t>
        </is>
      </c>
      <c r="E357" t="inlineStr">
        <is>
          <t>YDRE</t>
        </is>
      </c>
      <c r="F357" t="inlineStr">
        <is>
          <t>Övriga Aktiebolag</t>
        </is>
      </c>
      <c r="G357" t="n">
        <v>5.7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17559-2025</t>
        </is>
      </c>
      <c r="B358" s="1" t="n">
        <v>45757.6337037037</v>
      </c>
      <c r="C358" s="1" t="n">
        <v>45958</v>
      </c>
      <c r="D358" t="inlineStr">
        <is>
          <t>ÖSTERGÖTLANDS LÄN</t>
        </is>
      </c>
      <c r="E358" t="inlineStr">
        <is>
          <t>YDRE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45752-2025</t>
        </is>
      </c>
      <c r="B359" s="1" t="n">
        <v>45922</v>
      </c>
      <c r="C359" s="1" t="n">
        <v>45958</v>
      </c>
      <c r="D359" t="inlineStr">
        <is>
          <t>ÖSTERGÖTLANDS LÄN</t>
        </is>
      </c>
      <c r="E359" t="inlineStr">
        <is>
          <t>YDRE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45771-2025</t>
        </is>
      </c>
      <c r="B360" s="1" t="n">
        <v>45922</v>
      </c>
      <c r="C360" s="1" t="n">
        <v>45958</v>
      </c>
      <c r="D360" t="inlineStr">
        <is>
          <t>ÖSTERGÖTLANDS LÄN</t>
        </is>
      </c>
      <c r="E360" t="inlineStr">
        <is>
          <t>YDRE</t>
        </is>
      </c>
      <c r="G360" t="n">
        <v>4.5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45810-2025</t>
        </is>
      </c>
      <c r="B361" s="1" t="n">
        <v>45922</v>
      </c>
      <c r="C361" s="1" t="n">
        <v>45958</v>
      </c>
      <c r="D361" t="inlineStr">
        <is>
          <t>ÖSTERGÖTLANDS LÄN</t>
        </is>
      </c>
      <c r="E361" t="inlineStr">
        <is>
          <t>YDRE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45367-2025</t>
        </is>
      </c>
      <c r="B362" s="1" t="n">
        <v>45922.38804398148</v>
      </c>
      <c r="C362" s="1" t="n">
        <v>45958</v>
      </c>
      <c r="D362" t="inlineStr">
        <is>
          <t>ÖSTERGÖTLANDS LÄN</t>
        </is>
      </c>
      <c r="E362" t="inlineStr">
        <is>
          <t>YDRE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53534-2022</t>
        </is>
      </c>
      <c r="B363" s="1" t="n">
        <v>44874</v>
      </c>
      <c r="C363" s="1" t="n">
        <v>45958</v>
      </c>
      <c r="D363" t="inlineStr">
        <is>
          <t>ÖSTERGÖTLANDS LÄN</t>
        </is>
      </c>
      <c r="E363" t="inlineStr">
        <is>
          <t>YDRE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37665-2025</t>
        </is>
      </c>
      <c r="B364" s="1" t="n">
        <v>45880</v>
      </c>
      <c r="C364" s="1" t="n">
        <v>45958</v>
      </c>
      <c r="D364" t="inlineStr">
        <is>
          <t>ÖSTERGÖTLANDS LÄN</t>
        </is>
      </c>
      <c r="E364" t="inlineStr">
        <is>
          <t>YDRE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46086-2025</t>
        </is>
      </c>
      <c r="B365" s="1" t="n">
        <v>45924.51642361111</v>
      </c>
      <c r="C365" s="1" t="n">
        <v>45958</v>
      </c>
      <c r="D365" t="inlineStr">
        <is>
          <t>ÖSTERGÖTLANDS LÄN</t>
        </is>
      </c>
      <c r="E365" t="inlineStr">
        <is>
          <t>YDRE</t>
        </is>
      </c>
      <c r="F365" t="inlineStr">
        <is>
          <t>Övriga Aktiebolag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46139-2025</t>
        </is>
      </c>
      <c r="B366" s="1" t="n">
        <v>45924.60186342592</v>
      </c>
      <c r="C366" s="1" t="n">
        <v>45958</v>
      </c>
      <c r="D366" t="inlineStr">
        <is>
          <t>ÖSTERGÖTLANDS LÄN</t>
        </is>
      </c>
      <c r="E366" t="inlineStr">
        <is>
          <t>YDRE</t>
        </is>
      </c>
      <c r="G366" t="n">
        <v>8.699999999999999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28956-2021</t>
        </is>
      </c>
      <c r="B367" s="1" t="n">
        <v>44358.36768518519</v>
      </c>
      <c r="C367" s="1" t="n">
        <v>45958</v>
      </c>
      <c r="D367" t="inlineStr">
        <is>
          <t>ÖSTERGÖTLANDS LÄN</t>
        </is>
      </c>
      <c r="E367" t="inlineStr">
        <is>
          <t>YDRE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46078-2025</t>
        </is>
      </c>
      <c r="B368" s="1" t="n">
        <v>45924.5103125</v>
      </c>
      <c r="C368" s="1" t="n">
        <v>45958</v>
      </c>
      <c r="D368" t="inlineStr">
        <is>
          <t>ÖSTERGÖTLANDS LÄN</t>
        </is>
      </c>
      <c r="E368" t="inlineStr">
        <is>
          <t>YDRE</t>
        </is>
      </c>
      <c r="F368" t="inlineStr">
        <is>
          <t>Övriga Aktiebolag</t>
        </is>
      </c>
      <c r="G368" t="n">
        <v>3.2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21982-2022</t>
        </is>
      </c>
      <c r="B369" s="1" t="n">
        <v>44711.55232638889</v>
      </c>
      <c r="C369" s="1" t="n">
        <v>45958</v>
      </c>
      <c r="D369" t="inlineStr">
        <is>
          <t>ÖSTERGÖTLANDS LÄN</t>
        </is>
      </c>
      <c r="E369" t="inlineStr">
        <is>
          <t>YDRE</t>
        </is>
      </c>
      <c r="F369" t="inlineStr">
        <is>
          <t>Övriga Aktiebolag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7054-2025</t>
        </is>
      </c>
      <c r="B370" s="1" t="n">
        <v>45701.64927083333</v>
      </c>
      <c r="C370" s="1" t="n">
        <v>45958</v>
      </c>
      <c r="D370" t="inlineStr">
        <is>
          <t>ÖSTERGÖTLANDS LÄN</t>
        </is>
      </c>
      <c r="E370" t="inlineStr">
        <is>
          <t>YDRE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61690-2024</t>
        </is>
      </c>
      <c r="B371" s="1" t="n">
        <v>45647.63283564815</v>
      </c>
      <c r="C371" s="1" t="n">
        <v>45958</v>
      </c>
      <c r="D371" t="inlineStr">
        <is>
          <t>ÖSTERGÖTLANDS LÄN</t>
        </is>
      </c>
      <c r="E371" t="inlineStr">
        <is>
          <t>YDRE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45815-2025</t>
        </is>
      </c>
      <c r="B372" s="1" t="n">
        <v>45922</v>
      </c>
      <c r="C372" s="1" t="n">
        <v>45958</v>
      </c>
      <c r="D372" t="inlineStr">
        <is>
          <t>ÖSTERGÖTLANDS LÄN</t>
        </is>
      </c>
      <c r="E372" t="inlineStr">
        <is>
          <t>YDRE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23619-2025</t>
        </is>
      </c>
      <c r="B373" s="1" t="n">
        <v>45792.67150462963</v>
      </c>
      <c r="C373" s="1" t="n">
        <v>45958</v>
      </c>
      <c r="D373" t="inlineStr">
        <is>
          <t>ÖSTERGÖTLANDS LÄN</t>
        </is>
      </c>
      <c r="E373" t="inlineStr">
        <is>
          <t>YDRE</t>
        </is>
      </c>
      <c r="G373" t="n">
        <v>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21692-2025</t>
        </is>
      </c>
      <c r="B374" s="1" t="n">
        <v>45783</v>
      </c>
      <c r="C374" s="1" t="n">
        <v>45958</v>
      </c>
      <c r="D374" t="inlineStr">
        <is>
          <t>ÖSTERGÖTLANDS LÄN</t>
        </is>
      </c>
      <c r="E374" t="inlineStr">
        <is>
          <t>YDRE</t>
        </is>
      </c>
      <c r="G374" t="n">
        <v>4.4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29782-2021</t>
        </is>
      </c>
      <c r="B375" s="1" t="n">
        <v>44362.55450231482</v>
      </c>
      <c r="C375" s="1" t="n">
        <v>45958</v>
      </c>
      <c r="D375" t="inlineStr">
        <is>
          <t>ÖSTERGÖTLANDS LÄN</t>
        </is>
      </c>
      <c r="E375" t="inlineStr">
        <is>
          <t>YDRE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58413-2024</t>
        </is>
      </c>
      <c r="B376" s="1" t="n">
        <v>45634.76754629629</v>
      </c>
      <c r="C376" s="1" t="n">
        <v>45958</v>
      </c>
      <c r="D376" t="inlineStr">
        <is>
          <t>ÖSTERGÖTLANDS LÄN</t>
        </is>
      </c>
      <c r="E376" t="inlineStr">
        <is>
          <t>YDRE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11273-2024</t>
        </is>
      </c>
      <c r="B377" s="1" t="n">
        <v>45371</v>
      </c>
      <c r="C377" s="1" t="n">
        <v>45958</v>
      </c>
      <c r="D377" t="inlineStr">
        <is>
          <t>ÖSTERGÖTLANDS LÄN</t>
        </is>
      </c>
      <c r="E377" t="inlineStr">
        <is>
          <t>YDRE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16205-2024</t>
        </is>
      </c>
      <c r="B378" s="1" t="n">
        <v>45406.80145833334</v>
      </c>
      <c r="C378" s="1" t="n">
        <v>45958</v>
      </c>
      <c r="D378" t="inlineStr">
        <is>
          <t>ÖSTERGÖTLANDS LÄN</t>
        </is>
      </c>
      <c r="E378" t="inlineStr">
        <is>
          <t>YDRE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24693-2024</t>
        </is>
      </c>
      <c r="B379" s="1" t="n">
        <v>45460.60703703704</v>
      </c>
      <c r="C379" s="1" t="n">
        <v>45958</v>
      </c>
      <c r="D379" t="inlineStr">
        <is>
          <t>ÖSTERGÖTLANDS LÄN</t>
        </is>
      </c>
      <c r="E379" t="inlineStr">
        <is>
          <t>YDRE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45354-2023</t>
        </is>
      </c>
      <c r="B380" s="1" t="n">
        <v>45192</v>
      </c>
      <c r="C380" s="1" t="n">
        <v>45958</v>
      </c>
      <c r="D380" t="inlineStr">
        <is>
          <t>ÖSTERGÖTLANDS LÄN</t>
        </is>
      </c>
      <c r="E380" t="inlineStr">
        <is>
          <t>YDRE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24686-2021</t>
        </is>
      </c>
      <c r="B381" s="1" t="n">
        <v>44340.47023148148</v>
      </c>
      <c r="C381" s="1" t="n">
        <v>45958</v>
      </c>
      <c r="D381" t="inlineStr">
        <is>
          <t>ÖSTERGÖTLANDS LÄN</t>
        </is>
      </c>
      <c r="E381" t="inlineStr">
        <is>
          <t>YDRE</t>
        </is>
      </c>
      <c r="F381" t="inlineStr">
        <is>
          <t>Sveaskog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27159-2023</t>
        </is>
      </c>
      <c r="B382" s="1" t="n">
        <v>45096</v>
      </c>
      <c r="C382" s="1" t="n">
        <v>45958</v>
      </c>
      <c r="D382" t="inlineStr">
        <is>
          <t>ÖSTERGÖTLANDS LÄN</t>
        </is>
      </c>
      <c r="E382" t="inlineStr">
        <is>
          <t>YDRE</t>
        </is>
      </c>
      <c r="G382" t="n">
        <v>5.6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218-2021</t>
        </is>
      </c>
      <c r="B383" s="1" t="n">
        <v>44200</v>
      </c>
      <c r="C383" s="1" t="n">
        <v>45958</v>
      </c>
      <c r="D383" t="inlineStr">
        <is>
          <t>ÖSTERGÖTLANDS LÄN</t>
        </is>
      </c>
      <c r="E383" t="inlineStr">
        <is>
          <t>YDRE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61753-2024</t>
        </is>
      </c>
      <c r="B384" s="1" t="n">
        <v>45649.3993287037</v>
      </c>
      <c r="C384" s="1" t="n">
        <v>45958</v>
      </c>
      <c r="D384" t="inlineStr">
        <is>
          <t>ÖSTERGÖTLANDS LÄN</t>
        </is>
      </c>
      <c r="E384" t="inlineStr">
        <is>
          <t>YDRE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63242-2023</t>
        </is>
      </c>
      <c r="B385" s="1" t="n">
        <v>45273.66292824074</v>
      </c>
      <c r="C385" s="1" t="n">
        <v>45958</v>
      </c>
      <c r="D385" t="inlineStr">
        <is>
          <t>ÖSTERGÖTLANDS LÄN</t>
        </is>
      </c>
      <c r="E385" t="inlineStr">
        <is>
          <t>YDRE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4271-2023</t>
        </is>
      </c>
      <c r="B386" s="1" t="n">
        <v>44953</v>
      </c>
      <c r="C386" s="1" t="n">
        <v>45958</v>
      </c>
      <c r="D386" t="inlineStr">
        <is>
          <t>ÖSTERGÖTLANDS LÄN</t>
        </is>
      </c>
      <c r="E386" t="inlineStr">
        <is>
          <t>YDRE</t>
        </is>
      </c>
      <c r="G386" t="n">
        <v>6.7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6328-2022</t>
        </is>
      </c>
      <c r="B387" s="1" t="n">
        <v>44600</v>
      </c>
      <c r="C387" s="1" t="n">
        <v>45958</v>
      </c>
      <c r="D387" t="inlineStr">
        <is>
          <t>ÖSTERGÖTLANDS LÄN</t>
        </is>
      </c>
      <c r="E387" t="inlineStr">
        <is>
          <t>YDRE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56900-2022</t>
        </is>
      </c>
      <c r="B388" s="1" t="n">
        <v>44894.59141203704</v>
      </c>
      <c r="C388" s="1" t="n">
        <v>45958</v>
      </c>
      <c r="D388" t="inlineStr">
        <is>
          <t>ÖSTERGÖTLANDS LÄN</t>
        </is>
      </c>
      <c r="E388" t="inlineStr">
        <is>
          <t>YDRE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56323-2021</t>
        </is>
      </c>
      <c r="B389" s="1" t="n">
        <v>44480</v>
      </c>
      <c r="C389" s="1" t="n">
        <v>45958</v>
      </c>
      <c r="D389" t="inlineStr">
        <is>
          <t>ÖSTERGÖTLANDS LÄN</t>
        </is>
      </c>
      <c r="E389" t="inlineStr">
        <is>
          <t>YDRE</t>
        </is>
      </c>
      <c r="F389" t="inlineStr">
        <is>
          <t>Sveaskog</t>
        </is>
      </c>
      <c r="G389" t="n">
        <v>4.6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  <c r="U389">
        <f>HYPERLINK("https://klasma.github.io/Logging_0512/knärot/A 56323-2021 karta knärot.png", "A 56323-2021")</f>
        <v/>
      </c>
      <c r="V389">
        <f>HYPERLINK("https://klasma.github.io/Logging_0512/klagomål/A 56323-2021 FSC-klagomål.docx", "A 56323-2021")</f>
        <v/>
      </c>
      <c r="W389">
        <f>HYPERLINK("https://klasma.github.io/Logging_0512/klagomålsmail/A 56323-2021 FSC-klagomål mail.docx", "A 56323-2021")</f>
        <v/>
      </c>
      <c r="X389">
        <f>HYPERLINK("https://klasma.github.io/Logging_0512/tillsyn/A 56323-2021 tillsynsbegäran.docx", "A 56323-2021")</f>
        <v/>
      </c>
      <c r="Y389">
        <f>HYPERLINK("https://klasma.github.io/Logging_0512/tillsynsmail/A 56323-2021 tillsynsbegäran mail.docx", "A 56323-2021")</f>
        <v/>
      </c>
    </row>
    <row r="390" ht="15" customHeight="1">
      <c r="A390" t="inlineStr">
        <is>
          <t>A 35209-2023</t>
        </is>
      </c>
      <c r="B390" s="1" t="n">
        <v>45145</v>
      </c>
      <c r="C390" s="1" t="n">
        <v>45958</v>
      </c>
      <c r="D390" t="inlineStr">
        <is>
          <t>ÖSTERGÖTLANDS LÄN</t>
        </is>
      </c>
      <c r="E390" t="inlineStr">
        <is>
          <t>YDRE</t>
        </is>
      </c>
      <c r="G390" t="n">
        <v>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1033-2025</t>
        </is>
      </c>
      <c r="B391" s="1" t="n">
        <v>45666.525</v>
      </c>
      <c r="C391" s="1" t="n">
        <v>45958</v>
      </c>
      <c r="D391" t="inlineStr">
        <is>
          <t>ÖSTERGÖTLANDS LÄN</t>
        </is>
      </c>
      <c r="E391" t="inlineStr">
        <is>
          <t>YDRE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24637-2024</t>
        </is>
      </c>
      <c r="B392" s="1" t="n">
        <v>45460.54476851852</v>
      </c>
      <c r="C392" s="1" t="n">
        <v>45958</v>
      </c>
      <c r="D392" t="inlineStr">
        <is>
          <t>ÖSTERGÖTLANDS LÄN</t>
        </is>
      </c>
      <c r="E392" t="inlineStr">
        <is>
          <t>YDRE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7064-2025</t>
        </is>
      </c>
      <c r="B393" s="1" t="n">
        <v>45701.6612037037</v>
      </c>
      <c r="C393" s="1" t="n">
        <v>45958</v>
      </c>
      <c r="D393" t="inlineStr">
        <is>
          <t>ÖSTERGÖTLANDS LÄN</t>
        </is>
      </c>
      <c r="E393" t="inlineStr">
        <is>
          <t>YDRE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45875-2024</t>
        </is>
      </c>
      <c r="B394" s="1" t="n">
        <v>45580.37579861111</v>
      </c>
      <c r="C394" s="1" t="n">
        <v>45958</v>
      </c>
      <c r="D394" t="inlineStr">
        <is>
          <t>ÖSTERGÖTLANDS LÄN</t>
        </is>
      </c>
      <c r="E394" t="inlineStr">
        <is>
          <t>YDRE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36803-2021</t>
        </is>
      </c>
      <c r="B395" s="1" t="n">
        <v>44392.85039351852</v>
      </c>
      <c r="C395" s="1" t="n">
        <v>45958</v>
      </c>
      <c r="D395" t="inlineStr">
        <is>
          <t>ÖSTERGÖTLANDS LÄN</t>
        </is>
      </c>
      <c r="E395" t="inlineStr">
        <is>
          <t>YDRE</t>
        </is>
      </c>
      <c r="F395" t="inlineStr">
        <is>
          <t>Sveaskog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40676-2023</t>
        </is>
      </c>
      <c r="B396" s="1" t="n">
        <v>45170</v>
      </c>
      <c r="C396" s="1" t="n">
        <v>45958</v>
      </c>
      <c r="D396" t="inlineStr">
        <is>
          <t>ÖSTERGÖTLANDS LÄN</t>
        </is>
      </c>
      <c r="E396" t="inlineStr">
        <is>
          <t>YDRE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8073-2025</t>
        </is>
      </c>
      <c r="B397" s="1" t="n">
        <v>45707.64936342592</v>
      </c>
      <c r="C397" s="1" t="n">
        <v>45958</v>
      </c>
      <c r="D397" t="inlineStr">
        <is>
          <t>ÖSTERGÖTLANDS LÄN</t>
        </is>
      </c>
      <c r="E397" t="inlineStr">
        <is>
          <t>YDRE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9155-2025</t>
        </is>
      </c>
      <c r="B398" s="1" t="n">
        <v>45714.34769675926</v>
      </c>
      <c r="C398" s="1" t="n">
        <v>45958</v>
      </c>
      <c r="D398" t="inlineStr">
        <is>
          <t>ÖSTERGÖTLANDS LÄN</t>
        </is>
      </c>
      <c r="E398" t="inlineStr">
        <is>
          <t>YDRE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561-2025</t>
        </is>
      </c>
      <c r="B399" s="1" t="n">
        <v>45664.54805555556</v>
      </c>
      <c r="C399" s="1" t="n">
        <v>45958</v>
      </c>
      <c r="D399" t="inlineStr">
        <is>
          <t>ÖSTERGÖTLANDS LÄN</t>
        </is>
      </c>
      <c r="E399" t="inlineStr">
        <is>
          <t>YDRE</t>
        </is>
      </c>
      <c r="G399" t="n">
        <v>8.6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44741-2021</t>
        </is>
      </c>
      <c r="B400" s="1" t="n">
        <v>44438.42228009259</v>
      </c>
      <c r="C400" s="1" t="n">
        <v>45958</v>
      </c>
      <c r="D400" t="inlineStr">
        <is>
          <t>ÖSTERGÖTLANDS LÄN</t>
        </is>
      </c>
      <c r="E400" t="inlineStr">
        <is>
          <t>YDRE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20540-2024</t>
        </is>
      </c>
      <c r="B401" s="1" t="n">
        <v>45436.32626157408</v>
      </c>
      <c r="C401" s="1" t="n">
        <v>45958</v>
      </c>
      <c r="D401" t="inlineStr">
        <is>
          <t>ÖSTERGÖTLANDS LÄN</t>
        </is>
      </c>
      <c r="E401" t="inlineStr">
        <is>
          <t>YDRE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20048-2023</t>
        </is>
      </c>
      <c r="B402" s="1" t="n">
        <v>45054.66675925926</v>
      </c>
      <c r="C402" s="1" t="n">
        <v>45958</v>
      </c>
      <c r="D402" t="inlineStr">
        <is>
          <t>ÖSTERGÖTLANDS LÄN</t>
        </is>
      </c>
      <c r="E402" t="inlineStr">
        <is>
          <t>YDRE</t>
        </is>
      </c>
      <c r="G402" t="n">
        <v>5.3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61942-2021</t>
        </is>
      </c>
      <c r="B403" s="1" t="n">
        <v>44502</v>
      </c>
      <c r="C403" s="1" t="n">
        <v>45958</v>
      </c>
      <c r="D403" t="inlineStr">
        <is>
          <t>ÖSTERGÖTLANDS LÄN</t>
        </is>
      </c>
      <c r="E403" t="inlineStr">
        <is>
          <t>YDRE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6408-2023</t>
        </is>
      </c>
      <c r="B404" s="1" t="n">
        <v>44965.69575231482</v>
      </c>
      <c r="C404" s="1" t="n">
        <v>45958</v>
      </c>
      <c r="D404" t="inlineStr">
        <is>
          <t>ÖSTERGÖTLANDS LÄN</t>
        </is>
      </c>
      <c r="E404" t="inlineStr">
        <is>
          <t>YDRE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60004-2020</t>
        </is>
      </c>
      <c r="B405" s="1" t="n">
        <v>44151.81667824074</v>
      </c>
      <c r="C405" s="1" t="n">
        <v>45958</v>
      </c>
      <c r="D405" t="inlineStr">
        <is>
          <t>ÖSTERGÖTLANDS LÄN</t>
        </is>
      </c>
      <c r="E405" t="inlineStr">
        <is>
          <t>YDRE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68983-2021</t>
        </is>
      </c>
      <c r="B406" s="1" t="n">
        <v>44530.56768518518</v>
      </c>
      <c r="C406" s="1" t="n">
        <v>45958</v>
      </c>
      <c r="D406" t="inlineStr">
        <is>
          <t>ÖSTERGÖTLANDS LÄN</t>
        </is>
      </c>
      <c r="E406" t="inlineStr">
        <is>
          <t>YDRE</t>
        </is>
      </c>
      <c r="G406" t="n">
        <v>2.7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60062-2024</t>
        </is>
      </c>
      <c r="B407" s="1" t="n">
        <v>45642.49179398148</v>
      </c>
      <c r="C407" s="1" t="n">
        <v>45958</v>
      </c>
      <c r="D407" t="inlineStr">
        <is>
          <t>ÖSTERGÖTLANDS LÄN</t>
        </is>
      </c>
      <c r="E407" t="inlineStr">
        <is>
          <t>YDRE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61257-2023</t>
        </is>
      </c>
      <c r="B408" s="1" t="n">
        <v>45261</v>
      </c>
      <c r="C408" s="1" t="n">
        <v>45958</v>
      </c>
      <c r="D408" t="inlineStr">
        <is>
          <t>ÖSTERGÖTLANDS LÄN</t>
        </is>
      </c>
      <c r="E408" t="inlineStr">
        <is>
          <t>YDRE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2347-2024</t>
        </is>
      </c>
      <c r="B409" s="1" t="n">
        <v>45310.58267361111</v>
      </c>
      <c r="C409" s="1" t="n">
        <v>45958</v>
      </c>
      <c r="D409" t="inlineStr">
        <is>
          <t>ÖSTERGÖTLANDS LÄN</t>
        </is>
      </c>
      <c r="E409" t="inlineStr">
        <is>
          <t>YDRE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19261-2024</t>
        </is>
      </c>
      <c r="B410" s="1" t="n">
        <v>45428</v>
      </c>
      <c r="C410" s="1" t="n">
        <v>45958</v>
      </c>
      <c r="D410" t="inlineStr">
        <is>
          <t>ÖSTERGÖTLANDS LÄN</t>
        </is>
      </c>
      <c r="E410" t="inlineStr">
        <is>
          <t>YDRE</t>
        </is>
      </c>
      <c r="G410" t="n">
        <v>2.8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13866-2025</t>
        </is>
      </c>
      <c r="B411" s="1" t="n">
        <v>45737</v>
      </c>
      <c r="C411" s="1" t="n">
        <v>45958</v>
      </c>
      <c r="D411" t="inlineStr">
        <is>
          <t>ÖSTERGÖTLANDS LÄN</t>
        </is>
      </c>
      <c r="E411" t="inlineStr">
        <is>
          <t>YDRE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17526-2024</t>
        </is>
      </c>
      <c r="B412" s="1" t="n">
        <v>45415.60461805556</v>
      </c>
      <c r="C412" s="1" t="n">
        <v>45958</v>
      </c>
      <c r="D412" t="inlineStr">
        <is>
          <t>ÖSTERGÖTLANDS LÄN</t>
        </is>
      </c>
      <c r="E412" t="inlineStr">
        <is>
          <t>YDRE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61752-2024</t>
        </is>
      </c>
      <c r="B413" s="1" t="n">
        <v>45649.39497685185</v>
      </c>
      <c r="C413" s="1" t="n">
        <v>45958</v>
      </c>
      <c r="D413" t="inlineStr">
        <is>
          <t>ÖSTERGÖTLANDS LÄN</t>
        </is>
      </c>
      <c r="E413" t="inlineStr">
        <is>
          <t>YDRE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14953-2024</t>
        </is>
      </c>
      <c r="B414" s="1" t="n">
        <v>45398</v>
      </c>
      <c r="C414" s="1" t="n">
        <v>45958</v>
      </c>
      <c r="D414" t="inlineStr">
        <is>
          <t>ÖSTERGÖTLANDS LÄN</t>
        </is>
      </c>
      <c r="E414" t="inlineStr">
        <is>
          <t>YDRE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10402-2023</t>
        </is>
      </c>
      <c r="B415" s="1" t="n">
        <v>44987</v>
      </c>
      <c r="C415" s="1" t="n">
        <v>45958</v>
      </c>
      <c r="D415" t="inlineStr">
        <is>
          <t>ÖSTERGÖTLANDS LÄN</t>
        </is>
      </c>
      <c r="E415" t="inlineStr">
        <is>
          <t>YDRE</t>
        </is>
      </c>
      <c r="G415" t="n">
        <v>10.2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18432-2025</t>
        </is>
      </c>
      <c r="B416" s="1" t="n">
        <v>45762</v>
      </c>
      <c r="C416" s="1" t="n">
        <v>45958</v>
      </c>
      <c r="D416" t="inlineStr">
        <is>
          <t>ÖSTERGÖTLANDS LÄN</t>
        </is>
      </c>
      <c r="E416" t="inlineStr">
        <is>
          <t>YDRE</t>
        </is>
      </c>
      <c r="G416" t="n">
        <v>2.8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17861-2025</t>
        </is>
      </c>
      <c r="B417" s="1" t="n">
        <v>45758.62664351852</v>
      </c>
      <c r="C417" s="1" t="n">
        <v>45958</v>
      </c>
      <c r="D417" t="inlineStr">
        <is>
          <t>ÖSTERGÖTLANDS LÄN</t>
        </is>
      </c>
      <c r="E417" t="inlineStr">
        <is>
          <t>YDRE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28915-2023</t>
        </is>
      </c>
      <c r="B418" s="1" t="n">
        <v>45104</v>
      </c>
      <c r="C418" s="1" t="n">
        <v>45958</v>
      </c>
      <c r="D418" t="inlineStr">
        <is>
          <t>ÖSTERGÖTLANDS LÄN</t>
        </is>
      </c>
      <c r="E418" t="inlineStr">
        <is>
          <t>YDRE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59589-2024</t>
        </is>
      </c>
      <c r="B419" s="1" t="n">
        <v>45638.69225694444</v>
      </c>
      <c r="C419" s="1" t="n">
        <v>45958</v>
      </c>
      <c r="D419" t="inlineStr">
        <is>
          <t>ÖSTERGÖTLANDS LÄN</t>
        </is>
      </c>
      <c r="E419" t="inlineStr">
        <is>
          <t>YDRE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4545-2025</t>
        </is>
      </c>
      <c r="B420" s="1" t="n">
        <v>45687.39960648148</v>
      </c>
      <c r="C420" s="1" t="n">
        <v>45958</v>
      </c>
      <c r="D420" t="inlineStr">
        <is>
          <t>ÖSTERGÖTLANDS LÄN</t>
        </is>
      </c>
      <c r="E420" t="inlineStr">
        <is>
          <t>YDRE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47467-2021</t>
        </is>
      </c>
      <c r="B421" s="1" t="n">
        <v>44447</v>
      </c>
      <c r="C421" s="1" t="n">
        <v>45958</v>
      </c>
      <c r="D421" t="inlineStr">
        <is>
          <t>ÖSTERGÖTLANDS LÄN</t>
        </is>
      </c>
      <c r="E421" t="inlineStr">
        <is>
          <t>YDRE</t>
        </is>
      </c>
      <c r="F421" t="inlineStr">
        <is>
          <t>Sveaskog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17301-2024</t>
        </is>
      </c>
      <c r="B422" s="1" t="n">
        <v>45414.49146990741</v>
      </c>
      <c r="C422" s="1" t="n">
        <v>45958</v>
      </c>
      <c r="D422" t="inlineStr">
        <is>
          <t>ÖSTERGÖTLANDS LÄN</t>
        </is>
      </c>
      <c r="E422" t="inlineStr">
        <is>
          <t>YDRE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5665-2024</t>
        </is>
      </c>
      <c r="B423" s="1" t="n">
        <v>45334.65681712963</v>
      </c>
      <c r="C423" s="1" t="n">
        <v>45958</v>
      </c>
      <c r="D423" t="inlineStr">
        <is>
          <t>ÖSTERGÖTLANDS LÄN</t>
        </is>
      </c>
      <c r="E423" t="inlineStr">
        <is>
          <t>YDRE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38928-2022</t>
        </is>
      </c>
      <c r="B424" s="1" t="n">
        <v>44816.64356481482</v>
      </c>
      <c r="C424" s="1" t="n">
        <v>45958</v>
      </c>
      <c r="D424" t="inlineStr">
        <is>
          <t>ÖSTERGÖTLANDS LÄN</t>
        </is>
      </c>
      <c r="E424" t="inlineStr">
        <is>
          <t>YDRE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15112-2023</t>
        </is>
      </c>
      <c r="B425" s="1" t="n">
        <v>45016</v>
      </c>
      <c r="C425" s="1" t="n">
        <v>45958</v>
      </c>
      <c r="D425" t="inlineStr">
        <is>
          <t>ÖSTERGÖTLANDS LÄN</t>
        </is>
      </c>
      <c r="E425" t="inlineStr">
        <is>
          <t>YDRE</t>
        </is>
      </c>
      <c r="F425" t="inlineStr">
        <is>
          <t>Övriga Aktiebolag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14645-2022</t>
        </is>
      </c>
      <c r="B426" s="1" t="n">
        <v>44655</v>
      </c>
      <c r="C426" s="1" t="n">
        <v>45958</v>
      </c>
      <c r="D426" t="inlineStr">
        <is>
          <t>ÖSTERGÖTLANDS LÄN</t>
        </is>
      </c>
      <c r="E426" t="inlineStr">
        <is>
          <t>YDRE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132-2025</t>
        </is>
      </c>
      <c r="B427" s="1" t="n">
        <v>45659.57023148148</v>
      </c>
      <c r="C427" s="1" t="n">
        <v>45958</v>
      </c>
      <c r="D427" t="inlineStr">
        <is>
          <t>ÖSTERGÖTLANDS LÄN</t>
        </is>
      </c>
      <c r="E427" t="inlineStr">
        <is>
          <t>YDRE</t>
        </is>
      </c>
      <c r="F427" t="inlineStr">
        <is>
          <t>Övriga Aktiebolag</t>
        </is>
      </c>
      <c r="G427" t="n">
        <v>5.6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7619-2024</t>
        </is>
      </c>
      <c r="B428" s="1" t="n">
        <v>45348.59662037037</v>
      </c>
      <c r="C428" s="1" t="n">
        <v>45958</v>
      </c>
      <c r="D428" t="inlineStr">
        <is>
          <t>ÖSTERGÖTLANDS LÄN</t>
        </is>
      </c>
      <c r="E428" t="inlineStr">
        <is>
          <t>YDRE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24983-2023</t>
        </is>
      </c>
      <c r="B429" s="1" t="n">
        <v>45085</v>
      </c>
      <c r="C429" s="1" t="n">
        <v>45958</v>
      </c>
      <c r="D429" t="inlineStr">
        <is>
          <t>ÖSTERGÖTLANDS LÄN</t>
        </is>
      </c>
      <c r="E429" t="inlineStr">
        <is>
          <t>YDRE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17291-2024</t>
        </is>
      </c>
      <c r="B430" s="1" t="n">
        <v>45414.46959490741</v>
      </c>
      <c r="C430" s="1" t="n">
        <v>45958</v>
      </c>
      <c r="D430" t="inlineStr">
        <is>
          <t>ÖSTERGÖTLANDS LÄN</t>
        </is>
      </c>
      <c r="E430" t="inlineStr">
        <is>
          <t>YDRE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11163-2023</t>
        </is>
      </c>
      <c r="B431" s="1" t="n">
        <v>44987</v>
      </c>
      <c r="C431" s="1" t="n">
        <v>45958</v>
      </c>
      <c r="D431" t="inlineStr">
        <is>
          <t>ÖSTERGÖTLANDS LÄN</t>
        </is>
      </c>
      <c r="E431" t="inlineStr">
        <is>
          <t>YDRE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9162-2023</t>
        </is>
      </c>
      <c r="B432" s="1" t="n">
        <v>44980.40400462963</v>
      </c>
      <c r="C432" s="1" t="n">
        <v>45958</v>
      </c>
      <c r="D432" t="inlineStr">
        <is>
          <t>ÖSTERGÖTLANDS LÄN</t>
        </is>
      </c>
      <c r="E432" t="inlineStr">
        <is>
          <t>YDRE</t>
        </is>
      </c>
      <c r="G432" t="n">
        <v>6.7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59805-2022</t>
        </is>
      </c>
      <c r="B433" s="1" t="n">
        <v>44908.57074074074</v>
      </c>
      <c r="C433" s="1" t="n">
        <v>45958</v>
      </c>
      <c r="D433" t="inlineStr">
        <is>
          <t>ÖSTERGÖTLANDS LÄN</t>
        </is>
      </c>
      <c r="E433" t="inlineStr">
        <is>
          <t>YDRE</t>
        </is>
      </c>
      <c r="G433" t="n">
        <v>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58414-2024</t>
        </is>
      </c>
      <c r="B434" s="1" t="n">
        <v>45634.78091435185</v>
      </c>
      <c r="C434" s="1" t="n">
        <v>45958</v>
      </c>
      <c r="D434" t="inlineStr">
        <is>
          <t>ÖSTERGÖTLANDS LÄN</t>
        </is>
      </c>
      <c r="E434" t="inlineStr">
        <is>
          <t>YDRE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11247-2024</t>
        </is>
      </c>
      <c r="B435" s="1" t="n">
        <v>45371.62846064815</v>
      </c>
      <c r="C435" s="1" t="n">
        <v>45958</v>
      </c>
      <c r="D435" t="inlineStr">
        <is>
          <t>ÖSTERGÖTLANDS LÄN</t>
        </is>
      </c>
      <c r="E435" t="inlineStr">
        <is>
          <t>YDRE</t>
        </is>
      </c>
      <c r="F435" t="inlineStr">
        <is>
          <t>Sveaskog</t>
        </is>
      </c>
      <c r="G435" t="n">
        <v>13.3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50979-2023</t>
        </is>
      </c>
      <c r="B436" s="1" t="n">
        <v>45218.52611111111</v>
      </c>
      <c r="C436" s="1" t="n">
        <v>45958</v>
      </c>
      <c r="D436" t="inlineStr">
        <is>
          <t>ÖSTERGÖTLANDS LÄN</t>
        </is>
      </c>
      <c r="E436" t="inlineStr">
        <is>
          <t>YDRE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17296-2024</t>
        </is>
      </c>
      <c r="B437" s="1" t="n">
        <v>45414.48158564815</v>
      </c>
      <c r="C437" s="1" t="n">
        <v>45958</v>
      </c>
      <c r="D437" t="inlineStr">
        <is>
          <t>ÖSTERGÖTLANDS LÄN</t>
        </is>
      </c>
      <c r="E437" t="inlineStr">
        <is>
          <t>YDRE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14184-2022</t>
        </is>
      </c>
      <c r="B438" s="1" t="n">
        <v>44651</v>
      </c>
      <c r="C438" s="1" t="n">
        <v>45958</v>
      </c>
      <c r="D438" t="inlineStr">
        <is>
          <t>ÖSTERGÖTLANDS LÄN</t>
        </is>
      </c>
      <c r="E438" t="inlineStr">
        <is>
          <t>YDRE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45395-2022</t>
        </is>
      </c>
      <c r="B439" s="1" t="n">
        <v>44844.69121527778</v>
      </c>
      <c r="C439" s="1" t="n">
        <v>45958</v>
      </c>
      <c r="D439" t="inlineStr">
        <is>
          <t>ÖSTERGÖTLANDS LÄN</t>
        </is>
      </c>
      <c r="E439" t="inlineStr">
        <is>
          <t>YDRE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60244-2023</t>
        </is>
      </c>
      <c r="B440" s="1" t="n">
        <v>45257</v>
      </c>
      <c r="C440" s="1" t="n">
        <v>45958</v>
      </c>
      <c r="D440" t="inlineStr">
        <is>
          <t>ÖSTERGÖTLANDS LÄN</t>
        </is>
      </c>
      <c r="E440" t="inlineStr">
        <is>
          <t>YDRE</t>
        </is>
      </c>
      <c r="G440" t="n">
        <v>17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6207-2025</t>
        </is>
      </c>
      <c r="B441" s="1" t="n">
        <v>45698.491875</v>
      </c>
      <c r="C441" s="1" t="n">
        <v>45958</v>
      </c>
      <c r="D441" t="inlineStr">
        <is>
          <t>ÖSTERGÖTLANDS LÄN</t>
        </is>
      </c>
      <c r="E441" t="inlineStr">
        <is>
          <t>YDRE</t>
        </is>
      </c>
      <c r="G441" t="n">
        <v>5.7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37568-2023</t>
        </is>
      </c>
      <c r="B442" s="1" t="n">
        <v>45159.37363425926</v>
      </c>
      <c r="C442" s="1" t="n">
        <v>45958</v>
      </c>
      <c r="D442" t="inlineStr">
        <is>
          <t>ÖSTERGÖTLANDS LÄN</t>
        </is>
      </c>
      <c r="E442" t="inlineStr">
        <is>
          <t>YDRE</t>
        </is>
      </c>
      <c r="G442" t="n">
        <v>2.7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40988-2024</t>
        </is>
      </c>
      <c r="B443" s="1" t="n">
        <v>45558.70040509259</v>
      </c>
      <c r="C443" s="1" t="n">
        <v>45958</v>
      </c>
      <c r="D443" t="inlineStr">
        <is>
          <t>ÖSTERGÖTLANDS LÄN</t>
        </is>
      </c>
      <c r="E443" t="inlineStr">
        <is>
          <t>YDRE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20050-2023</t>
        </is>
      </c>
      <c r="B444" s="1" t="n">
        <v>45054.66798611111</v>
      </c>
      <c r="C444" s="1" t="n">
        <v>45958</v>
      </c>
      <c r="D444" t="inlineStr">
        <is>
          <t>ÖSTERGÖTLANDS LÄN</t>
        </is>
      </c>
      <c r="E444" t="inlineStr">
        <is>
          <t>YDRE</t>
        </is>
      </c>
      <c r="G444" t="n">
        <v>4.2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17181-2025</t>
        </is>
      </c>
      <c r="B445" s="1" t="n">
        <v>45755</v>
      </c>
      <c r="C445" s="1" t="n">
        <v>45958</v>
      </c>
      <c r="D445" t="inlineStr">
        <is>
          <t>ÖSTERGÖTLANDS LÄN</t>
        </is>
      </c>
      <c r="E445" t="inlineStr">
        <is>
          <t>YDRE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11785-2023</t>
        </is>
      </c>
      <c r="B446" s="1" t="n">
        <v>44994.65613425926</v>
      </c>
      <c r="C446" s="1" t="n">
        <v>45958</v>
      </c>
      <c r="D446" t="inlineStr">
        <is>
          <t>ÖSTERGÖTLANDS LÄN</t>
        </is>
      </c>
      <c r="E446" t="inlineStr">
        <is>
          <t>YDRE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63248-2023</t>
        </is>
      </c>
      <c r="B447" s="1" t="n">
        <v>45273.67059027778</v>
      </c>
      <c r="C447" s="1" t="n">
        <v>45958</v>
      </c>
      <c r="D447" t="inlineStr">
        <is>
          <t>ÖSTERGÖTLANDS LÄN</t>
        </is>
      </c>
      <c r="E447" t="inlineStr">
        <is>
          <t>YDRE</t>
        </is>
      </c>
      <c r="G447" t="n">
        <v>5.4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5287-2025</t>
        </is>
      </c>
      <c r="B448" s="1" t="n">
        <v>45692.44277777777</v>
      </c>
      <c r="C448" s="1" t="n">
        <v>45958</v>
      </c>
      <c r="D448" t="inlineStr">
        <is>
          <t>ÖSTERGÖTLANDS LÄN</t>
        </is>
      </c>
      <c r="E448" t="inlineStr">
        <is>
          <t>YDRE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7514-2025</t>
        </is>
      </c>
      <c r="B449" s="1" t="n">
        <v>45705.51585648148</v>
      </c>
      <c r="C449" s="1" t="n">
        <v>45958</v>
      </c>
      <c r="D449" t="inlineStr">
        <is>
          <t>ÖSTERGÖTLANDS LÄN</t>
        </is>
      </c>
      <c r="E449" t="inlineStr">
        <is>
          <t>YDRE</t>
        </is>
      </c>
      <c r="G449" t="n">
        <v>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16289-2022</t>
        </is>
      </c>
      <c r="B450" s="1" t="n">
        <v>44670</v>
      </c>
      <c r="C450" s="1" t="n">
        <v>45958</v>
      </c>
      <c r="D450" t="inlineStr">
        <is>
          <t>ÖSTERGÖTLANDS LÄN</t>
        </is>
      </c>
      <c r="E450" t="inlineStr">
        <is>
          <t>YDRE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4277-2023</t>
        </is>
      </c>
      <c r="B451" s="1" t="n">
        <v>44953.5828125</v>
      </c>
      <c r="C451" s="1" t="n">
        <v>45958</v>
      </c>
      <c r="D451" t="inlineStr">
        <is>
          <t>ÖSTERGÖTLANDS LÄN</t>
        </is>
      </c>
      <c r="E451" t="inlineStr">
        <is>
          <t>YDRE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14101-2022</t>
        </is>
      </c>
      <c r="B452" s="1" t="n">
        <v>44651</v>
      </c>
      <c r="C452" s="1" t="n">
        <v>45958</v>
      </c>
      <c r="D452" t="inlineStr">
        <is>
          <t>ÖSTERGÖTLANDS LÄN</t>
        </is>
      </c>
      <c r="E452" t="inlineStr">
        <is>
          <t>YDRE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1862-2025</t>
        </is>
      </c>
      <c r="B453" s="1" t="n">
        <v>45671.60892361111</v>
      </c>
      <c r="C453" s="1" t="n">
        <v>45958</v>
      </c>
      <c r="D453" t="inlineStr">
        <is>
          <t>ÖSTERGÖTLANDS LÄN</t>
        </is>
      </c>
      <c r="E453" t="inlineStr">
        <is>
          <t>YDRE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59296-2021</t>
        </is>
      </c>
      <c r="B454" s="1" t="n">
        <v>44490</v>
      </c>
      <c r="C454" s="1" t="n">
        <v>45958</v>
      </c>
      <c r="D454" t="inlineStr">
        <is>
          <t>ÖSTERGÖTLANDS LÄN</t>
        </is>
      </c>
      <c r="E454" t="inlineStr">
        <is>
          <t>YDRE</t>
        </is>
      </c>
      <c r="G454" t="n">
        <v>4.1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37567-2023</t>
        </is>
      </c>
      <c r="B455" s="1" t="n">
        <v>45159.37253472222</v>
      </c>
      <c r="C455" s="1" t="n">
        <v>45958</v>
      </c>
      <c r="D455" t="inlineStr">
        <is>
          <t>ÖSTERGÖTLANDS LÄN</t>
        </is>
      </c>
      <c r="E455" t="inlineStr">
        <is>
          <t>YDRE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58691-2023</t>
        </is>
      </c>
      <c r="B456" s="1" t="n">
        <v>45251</v>
      </c>
      <c r="C456" s="1" t="n">
        <v>45958</v>
      </c>
      <c r="D456" t="inlineStr">
        <is>
          <t>ÖSTERGÖTLANDS LÄN</t>
        </is>
      </c>
      <c r="E456" t="inlineStr">
        <is>
          <t>YDRE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27164-2023</t>
        </is>
      </c>
      <c r="B457" s="1" t="n">
        <v>45096</v>
      </c>
      <c r="C457" s="1" t="n">
        <v>45958</v>
      </c>
      <c r="D457" t="inlineStr">
        <is>
          <t>ÖSTERGÖTLANDS LÄN</t>
        </is>
      </c>
      <c r="E457" t="inlineStr">
        <is>
          <t>YDRE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2670-2025</t>
        </is>
      </c>
      <c r="B458" s="1" t="n">
        <v>45677.311875</v>
      </c>
      <c r="C458" s="1" t="n">
        <v>45958</v>
      </c>
      <c r="D458" t="inlineStr">
        <is>
          <t>ÖSTERGÖTLANDS LÄN</t>
        </is>
      </c>
      <c r="E458" t="inlineStr">
        <is>
          <t>YDRE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13529-2025</t>
        </is>
      </c>
      <c r="B459" s="1" t="n">
        <v>45736.50564814815</v>
      </c>
      <c r="C459" s="1" t="n">
        <v>45958</v>
      </c>
      <c r="D459" t="inlineStr">
        <is>
          <t>ÖSTERGÖTLANDS LÄN</t>
        </is>
      </c>
      <c r="E459" t="inlineStr">
        <is>
          <t>YDRE</t>
        </is>
      </c>
      <c r="F459" t="inlineStr">
        <is>
          <t>Övriga Aktiebolag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16050-2025</t>
        </is>
      </c>
      <c r="B460" s="1" t="n">
        <v>45748</v>
      </c>
      <c r="C460" s="1" t="n">
        <v>45958</v>
      </c>
      <c r="D460" t="inlineStr">
        <is>
          <t>ÖSTERGÖTLANDS LÄN</t>
        </is>
      </c>
      <c r="E460" t="inlineStr">
        <is>
          <t>YDRE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>
      <c r="A461" t="inlineStr">
        <is>
          <t>A 61205-2023</t>
        </is>
      </c>
      <c r="B461" s="1" t="n">
        <v>45264</v>
      </c>
      <c r="C461" s="1" t="n">
        <v>45958</v>
      </c>
      <c r="D461" t="inlineStr">
        <is>
          <t>ÖSTERGÖTLANDS LÄN</t>
        </is>
      </c>
      <c r="E461" t="inlineStr">
        <is>
          <t>YDRE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2025-10-28T10:26:46Z</dcterms:created>
  <dcterms:modified xmlns:dcterms="http://purl.org/dc/terms/" xmlns:xsi="http://www.w3.org/2001/XMLSchema-instance" xsi:type="dcterms:W3CDTF">2025-10-28T10:26:47Z</dcterms:modified>
</cp:coreProperties>
</file>