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43506-2024</t>
        </is>
      </c>
      <c r="B2" s="1" t="n">
        <v>45569</v>
      </c>
      <c r="C2" s="1" t="n">
        <v>45956</v>
      </c>
      <c r="D2" t="inlineStr">
        <is>
          <t>ÖSTERGÖTLANDS LÄN</t>
        </is>
      </c>
      <c r="E2" t="inlineStr">
        <is>
          <t>VALDEMARSVIK</t>
        </is>
      </c>
      <c r="G2" t="n">
        <v>4.5</v>
      </c>
      <c r="H2" t="n">
        <v>6</v>
      </c>
      <c r="I2" t="n">
        <v>1</v>
      </c>
      <c r="J2" t="n">
        <v>2</v>
      </c>
      <c r="K2" t="n">
        <v>1</v>
      </c>
      <c r="L2" t="n">
        <v>0</v>
      </c>
      <c r="M2" t="n">
        <v>0</v>
      </c>
      <c r="N2" t="n">
        <v>0</v>
      </c>
      <c r="O2" t="n">
        <v>3</v>
      </c>
      <c r="P2" t="n">
        <v>1</v>
      </c>
      <c r="Q2" t="n">
        <v>7</v>
      </c>
      <c r="R2" s="2" t="inlineStr">
        <is>
          <t>Knärot
Spillkråka
Talltita
Blåmossa
Kungsfågel
Mattlummer
Revlummer</t>
        </is>
      </c>
      <c r="S2">
        <f>HYPERLINK("https://klasma.github.io/Logging_0563/artfynd/A 43506-2024 artfynd.xlsx", "A 43506-2024")</f>
        <v/>
      </c>
      <c r="T2">
        <f>HYPERLINK("https://klasma.github.io/Logging_0563/kartor/A 43506-2024 karta.png", "A 43506-2024")</f>
        <v/>
      </c>
      <c r="U2">
        <f>HYPERLINK("https://klasma.github.io/Logging_0563/knärot/A 43506-2024 karta knärot.png", "A 43506-2024")</f>
        <v/>
      </c>
      <c r="V2">
        <f>HYPERLINK("https://klasma.github.io/Logging_0563/klagomål/A 43506-2024 FSC-klagomål.docx", "A 43506-2024")</f>
        <v/>
      </c>
      <c r="W2">
        <f>HYPERLINK("https://klasma.github.io/Logging_0563/klagomålsmail/A 43506-2024 FSC-klagomål mail.docx", "A 43506-2024")</f>
        <v/>
      </c>
      <c r="X2">
        <f>HYPERLINK("https://klasma.github.io/Logging_0563/tillsyn/A 43506-2024 tillsynsbegäran.docx", "A 43506-2024")</f>
        <v/>
      </c>
      <c r="Y2">
        <f>HYPERLINK("https://klasma.github.io/Logging_0563/tillsynsmail/A 43506-2024 tillsynsbegäran mail.docx", "A 43506-2024")</f>
        <v/>
      </c>
      <c r="Z2">
        <f>HYPERLINK("https://klasma.github.io/Logging_0563/fåglar/A 43506-2024 prioriterade fågelarter.docx", "A 43506-2024")</f>
        <v/>
      </c>
    </row>
    <row r="3" ht="15" customHeight="1">
      <c r="A3" t="inlineStr">
        <is>
          <t>A 55352-2023</t>
        </is>
      </c>
      <c r="B3" s="1" t="n">
        <v>45238</v>
      </c>
      <c r="C3" s="1" t="n">
        <v>45956</v>
      </c>
      <c r="D3" t="inlineStr">
        <is>
          <t>ÖSTERGÖTLANDS LÄN</t>
        </is>
      </c>
      <c r="E3" t="inlineStr">
        <is>
          <t>VALDEMARSVIK</t>
        </is>
      </c>
      <c r="G3" t="n">
        <v>1.3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4</v>
      </c>
      <c r="P3" t="n">
        <v>0</v>
      </c>
      <c r="Q3" t="n">
        <v>6</v>
      </c>
      <c r="R3" s="2" t="inlineStr">
        <is>
          <t>Krusfrö
Solvända
Svinrot
Vippärt
Blåsippa
Gullviva</t>
        </is>
      </c>
      <c r="S3">
        <f>HYPERLINK("https://klasma.github.io/Logging_0563/artfynd/A 55352-2023 artfynd.xlsx", "A 55352-2023")</f>
        <v/>
      </c>
      <c r="T3">
        <f>HYPERLINK("https://klasma.github.io/Logging_0563/kartor/A 55352-2023 karta.png", "A 55352-2023")</f>
        <v/>
      </c>
      <c r="V3">
        <f>HYPERLINK("https://klasma.github.io/Logging_0563/klagomål/A 55352-2023 FSC-klagomål.docx", "A 55352-2023")</f>
        <v/>
      </c>
      <c r="W3">
        <f>HYPERLINK("https://klasma.github.io/Logging_0563/klagomålsmail/A 55352-2023 FSC-klagomål mail.docx", "A 55352-2023")</f>
        <v/>
      </c>
      <c r="X3">
        <f>HYPERLINK("https://klasma.github.io/Logging_0563/tillsyn/A 55352-2023 tillsynsbegäran.docx", "A 55352-2023")</f>
        <v/>
      </c>
      <c r="Y3">
        <f>HYPERLINK("https://klasma.github.io/Logging_0563/tillsynsmail/A 55352-2023 tillsynsbegäran mail.docx", "A 55352-2023")</f>
        <v/>
      </c>
    </row>
    <row r="4" ht="15" customHeight="1">
      <c r="A4" t="inlineStr">
        <is>
          <t>A 43507-2024</t>
        </is>
      </c>
      <c r="B4" s="1" t="n">
        <v>45569</v>
      </c>
      <c r="C4" s="1" t="n">
        <v>45956</v>
      </c>
      <c r="D4" t="inlineStr">
        <is>
          <t>ÖSTERGÖTLANDS LÄN</t>
        </is>
      </c>
      <c r="E4" t="inlineStr">
        <is>
          <t>VALDEMARSVIK</t>
        </is>
      </c>
      <c r="G4" t="n">
        <v>6.1</v>
      </c>
      <c r="H4" t="n">
        <v>4</v>
      </c>
      <c r="I4" t="n">
        <v>2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6</v>
      </c>
      <c r="R4" s="2" t="inlineStr">
        <is>
          <t>Mindre hackspett
Spillkråka
Talltita
Blåmossa
Gullgröppa
Myggblomster</t>
        </is>
      </c>
      <c r="S4">
        <f>HYPERLINK("https://klasma.github.io/Logging_0563/artfynd/A 43507-2024 artfynd.xlsx", "A 43507-2024")</f>
        <v/>
      </c>
      <c r="T4">
        <f>HYPERLINK("https://klasma.github.io/Logging_0563/kartor/A 43507-2024 karta.png", "A 43507-2024")</f>
        <v/>
      </c>
      <c r="V4">
        <f>HYPERLINK("https://klasma.github.io/Logging_0563/klagomål/A 43507-2024 FSC-klagomål.docx", "A 43507-2024")</f>
        <v/>
      </c>
      <c r="W4">
        <f>HYPERLINK("https://klasma.github.io/Logging_0563/klagomålsmail/A 43507-2024 FSC-klagomål mail.docx", "A 43507-2024")</f>
        <v/>
      </c>
      <c r="X4">
        <f>HYPERLINK("https://klasma.github.io/Logging_0563/tillsyn/A 43507-2024 tillsynsbegäran.docx", "A 43507-2024")</f>
        <v/>
      </c>
      <c r="Y4">
        <f>HYPERLINK("https://klasma.github.io/Logging_0563/tillsynsmail/A 43507-2024 tillsynsbegäran mail.docx", "A 43507-2024")</f>
        <v/>
      </c>
      <c r="Z4">
        <f>HYPERLINK("https://klasma.github.io/Logging_0563/fåglar/A 43507-2024 prioriterade fågelarter.docx", "A 43507-2024")</f>
        <v/>
      </c>
    </row>
    <row r="5" ht="15" customHeight="1">
      <c r="A5" t="inlineStr">
        <is>
          <t>A 46766-2025</t>
        </is>
      </c>
      <c r="B5" s="1" t="n">
        <v>45926.62841435185</v>
      </c>
      <c r="C5" s="1" t="n">
        <v>45956</v>
      </c>
      <c r="D5" t="inlineStr">
        <is>
          <t>ÖSTERGÖTLANDS LÄN</t>
        </is>
      </c>
      <c r="E5" t="inlineStr">
        <is>
          <t>VALDEMARSVIK</t>
        </is>
      </c>
      <c r="G5" t="n">
        <v>1.9</v>
      </c>
      <c r="H5" t="n">
        <v>2</v>
      </c>
      <c r="I5" t="n">
        <v>3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5</v>
      </c>
      <c r="R5" s="2" t="inlineStr">
        <is>
          <t>Knärot
Bronshjon
Flagellkvastmossa
Stubbspretmossa
Mattlummer</t>
        </is>
      </c>
      <c r="S5">
        <f>HYPERLINK("https://klasma.github.io/Logging_0563/artfynd/A 46766-2025 artfynd.xlsx", "A 46766-2025")</f>
        <v/>
      </c>
      <c r="T5">
        <f>HYPERLINK("https://klasma.github.io/Logging_0563/kartor/A 46766-2025 karta.png", "A 46766-2025")</f>
        <v/>
      </c>
      <c r="U5">
        <f>HYPERLINK("https://klasma.github.io/Logging_0563/knärot/A 46766-2025 karta knärot.png", "A 46766-2025")</f>
        <v/>
      </c>
      <c r="V5">
        <f>HYPERLINK("https://klasma.github.io/Logging_0563/klagomål/A 46766-2025 FSC-klagomål.docx", "A 46766-2025")</f>
        <v/>
      </c>
      <c r="W5">
        <f>HYPERLINK("https://klasma.github.io/Logging_0563/klagomålsmail/A 46766-2025 FSC-klagomål mail.docx", "A 46766-2025")</f>
        <v/>
      </c>
      <c r="X5">
        <f>HYPERLINK("https://klasma.github.io/Logging_0563/tillsyn/A 46766-2025 tillsynsbegäran.docx", "A 46766-2025")</f>
        <v/>
      </c>
      <c r="Y5">
        <f>HYPERLINK("https://klasma.github.io/Logging_0563/tillsynsmail/A 46766-2025 tillsynsbegäran mail.docx", "A 46766-2025")</f>
        <v/>
      </c>
    </row>
    <row r="6" ht="15" customHeight="1">
      <c r="A6" t="inlineStr">
        <is>
          <t>A 59356-2023</t>
        </is>
      </c>
      <c r="B6" s="1" t="n">
        <v>45253</v>
      </c>
      <c r="C6" s="1" t="n">
        <v>45956</v>
      </c>
      <c r="D6" t="inlineStr">
        <is>
          <t>ÖSTERGÖTLANDS LÄN</t>
        </is>
      </c>
      <c r="E6" t="inlineStr">
        <is>
          <t>VALDEMARSVIK</t>
        </is>
      </c>
      <c r="F6" t="inlineStr">
        <is>
          <t>Holmen skog AB</t>
        </is>
      </c>
      <c r="G6" t="n">
        <v>2.1</v>
      </c>
      <c r="H6" t="n">
        <v>0</v>
      </c>
      <c r="I6" t="n">
        <v>3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2</v>
      </c>
      <c r="P6" t="n">
        <v>2</v>
      </c>
      <c r="Q6" t="n">
        <v>5</v>
      </c>
      <c r="R6" s="2" t="inlineStr">
        <is>
          <t>Ask
Bukspolsnäcka
Aspvedgnagare
Myskbock
Noshornsoxe</t>
        </is>
      </c>
      <c r="S6">
        <f>HYPERLINK("https://klasma.github.io/Logging_0563/artfynd/A 59356-2023 artfynd.xlsx", "A 59356-2023")</f>
        <v/>
      </c>
      <c r="T6">
        <f>HYPERLINK("https://klasma.github.io/Logging_0563/kartor/A 59356-2023 karta.png", "A 59356-2023")</f>
        <v/>
      </c>
      <c r="V6">
        <f>HYPERLINK("https://klasma.github.io/Logging_0563/klagomål/A 59356-2023 FSC-klagomål.docx", "A 59356-2023")</f>
        <v/>
      </c>
      <c r="W6">
        <f>HYPERLINK("https://klasma.github.io/Logging_0563/klagomålsmail/A 59356-2023 FSC-klagomål mail.docx", "A 59356-2023")</f>
        <v/>
      </c>
      <c r="X6">
        <f>HYPERLINK("https://klasma.github.io/Logging_0563/tillsyn/A 59356-2023 tillsynsbegäran.docx", "A 59356-2023")</f>
        <v/>
      </c>
      <c r="Y6">
        <f>HYPERLINK("https://klasma.github.io/Logging_0563/tillsynsmail/A 59356-2023 tillsynsbegäran mail.docx", "A 59356-2023")</f>
        <v/>
      </c>
    </row>
    <row r="7" ht="15" customHeight="1">
      <c r="A7" t="inlineStr">
        <is>
          <t>A 6578-2025</t>
        </is>
      </c>
      <c r="B7" s="1" t="n">
        <v>45699.88070601852</v>
      </c>
      <c r="C7" s="1" t="n">
        <v>45956</v>
      </c>
      <c r="D7" t="inlineStr">
        <is>
          <t>ÖSTERGÖTLANDS LÄN</t>
        </is>
      </c>
      <c r="E7" t="inlineStr">
        <is>
          <t>VALDEMARSVIK</t>
        </is>
      </c>
      <c r="G7" t="n">
        <v>3.8</v>
      </c>
      <c r="H7" t="n">
        <v>1</v>
      </c>
      <c r="I7" t="n">
        <v>0</v>
      </c>
      <c r="J7" t="n">
        <v>2</v>
      </c>
      <c r="K7" t="n">
        <v>2</v>
      </c>
      <c r="L7" t="n">
        <v>0</v>
      </c>
      <c r="M7" t="n">
        <v>0</v>
      </c>
      <c r="N7" t="n">
        <v>0</v>
      </c>
      <c r="O7" t="n">
        <v>4</v>
      </c>
      <c r="P7" t="n">
        <v>2</v>
      </c>
      <c r="Q7" t="n">
        <v>4</v>
      </c>
      <c r="R7" s="2" t="inlineStr">
        <is>
          <t>Hasselsnok
Ljungsnärja
Bredbrämad bastardsvärmare
Mindre bastardsvärmare</t>
        </is>
      </c>
      <c r="S7">
        <f>HYPERLINK("https://klasma.github.io/Logging_0563/artfynd/A 6578-2025 artfynd.xlsx", "A 6578-2025")</f>
        <v/>
      </c>
      <c r="T7">
        <f>HYPERLINK("https://klasma.github.io/Logging_0563/kartor/A 6578-2025 karta.png", "A 6578-2025")</f>
        <v/>
      </c>
      <c r="V7">
        <f>HYPERLINK("https://klasma.github.io/Logging_0563/klagomål/A 6578-2025 FSC-klagomål.docx", "A 6578-2025")</f>
        <v/>
      </c>
      <c r="W7">
        <f>HYPERLINK("https://klasma.github.io/Logging_0563/klagomålsmail/A 6578-2025 FSC-klagomål mail.docx", "A 6578-2025")</f>
        <v/>
      </c>
      <c r="X7">
        <f>HYPERLINK("https://klasma.github.io/Logging_0563/tillsyn/A 6578-2025 tillsynsbegäran.docx", "A 6578-2025")</f>
        <v/>
      </c>
      <c r="Y7">
        <f>HYPERLINK("https://klasma.github.io/Logging_0563/tillsynsmail/A 6578-2025 tillsynsbegäran mail.docx", "A 6578-2025")</f>
        <v/>
      </c>
    </row>
    <row r="8" ht="15" customHeight="1">
      <c r="A8" t="inlineStr">
        <is>
          <t>A 22312-2022</t>
        </is>
      </c>
      <c r="B8" s="1" t="n">
        <v>44712</v>
      </c>
      <c r="C8" s="1" t="n">
        <v>45956</v>
      </c>
      <c r="D8" t="inlineStr">
        <is>
          <t>ÖSTERGÖTLANDS LÄN</t>
        </is>
      </c>
      <c r="E8" t="inlineStr">
        <is>
          <t>VALDEMARSVIK</t>
        </is>
      </c>
      <c r="G8" t="n">
        <v>0.6</v>
      </c>
      <c r="H8" t="n">
        <v>3</v>
      </c>
      <c r="I8" t="n">
        <v>0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3</v>
      </c>
      <c r="R8" s="2" t="inlineStr">
        <is>
          <t>Brunlångöra
Nordfladdermus
Gråskimlig fladdermus</t>
        </is>
      </c>
      <c r="S8">
        <f>HYPERLINK("https://klasma.github.io/Logging_0563/artfynd/A 22312-2022 artfynd.xlsx", "A 22312-2022")</f>
        <v/>
      </c>
      <c r="T8">
        <f>HYPERLINK("https://klasma.github.io/Logging_0563/kartor/A 22312-2022 karta.png", "A 22312-2022")</f>
        <v/>
      </c>
      <c r="V8">
        <f>HYPERLINK("https://klasma.github.io/Logging_0563/klagomål/A 22312-2022 FSC-klagomål.docx", "A 22312-2022")</f>
        <v/>
      </c>
      <c r="W8">
        <f>HYPERLINK("https://klasma.github.io/Logging_0563/klagomålsmail/A 22312-2022 FSC-klagomål mail.docx", "A 22312-2022")</f>
        <v/>
      </c>
      <c r="X8">
        <f>HYPERLINK("https://klasma.github.io/Logging_0563/tillsyn/A 22312-2022 tillsynsbegäran.docx", "A 22312-2022")</f>
        <v/>
      </c>
      <c r="Y8">
        <f>HYPERLINK("https://klasma.github.io/Logging_0563/tillsynsmail/A 22312-2022 tillsynsbegäran mail.docx", "A 22312-2022")</f>
        <v/>
      </c>
    </row>
    <row r="9" ht="15" customHeight="1">
      <c r="A9" t="inlineStr">
        <is>
          <t>A 1075-2022</t>
        </is>
      </c>
      <c r="B9" s="1" t="n">
        <v>44571</v>
      </c>
      <c r="C9" s="1" t="n">
        <v>45956</v>
      </c>
      <c r="D9" t="inlineStr">
        <is>
          <t>ÖSTERGÖTLANDS LÄN</t>
        </is>
      </c>
      <c r="E9" t="inlineStr">
        <is>
          <t>VALDEMARSVIK</t>
        </is>
      </c>
      <c r="G9" t="n">
        <v>2.3</v>
      </c>
      <c r="H9" t="n">
        <v>1</v>
      </c>
      <c r="I9" t="n">
        <v>1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1</v>
      </c>
      <c r="Q9" t="n">
        <v>3</v>
      </c>
      <c r="R9" s="2" t="inlineStr">
        <is>
          <t>Knärot
Tallticka
Grönpyrola</t>
        </is>
      </c>
      <c r="S9">
        <f>HYPERLINK("https://klasma.github.io/Logging_0563/artfynd/A 1075-2022 artfynd.xlsx", "A 1075-2022")</f>
        <v/>
      </c>
      <c r="T9">
        <f>HYPERLINK("https://klasma.github.io/Logging_0563/kartor/A 1075-2022 karta.png", "A 1075-2022")</f>
        <v/>
      </c>
      <c r="U9">
        <f>HYPERLINK("https://klasma.github.io/Logging_0563/knärot/A 1075-2022 karta knärot.png", "A 1075-2022")</f>
        <v/>
      </c>
      <c r="V9">
        <f>HYPERLINK("https://klasma.github.io/Logging_0563/klagomål/A 1075-2022 FSC-klagomål.docx", "A 1075-2022")</f>
        <v/>
      </c>
      <c r="W9">
        <f>HYPERLINK("https://klasma.github.io/Logging_0563/klagomålsmail/A 1075-2022 FSC-klagomål mail.docx", "A 1075-2022")</f>
        <v/>
      </c>
      <c r="X9">
        <f>HYPERLINK("https://klasma.github.io/Logging_0563/tillsyn/A 1075-2022 tillsynsbegäran.docx", "A 1075-2022")</f>
        <v/>
      </c>
      <c r="Y9">
        <f>HYPERLINK("https://klasma.github.io/Logging_0563/tillsynsmail/A 1075-2022 tillsynsbegäran mail.docx", "A 1075-2022")</f>
        <v/>
      </c>
    </row>
    <row r="10" ht="15" customHeight="1">
      <c r="A10" t="inlineStr">
        <is>
          <t>A 52590-2024</t>
        </is>
      </c>
      <c r="B10" s="1" t="n">
        <v>45609.70267361111</v>
      </c>
      <c r="C10" s="1" t="n">
        <v>45956</v>
      </c>
      <c r="D10" t="inlineStr">
        <is>
          <t>ÖSTERGÖTLANDS LÄN</t>
        </is>
      </c>
      <c r="E10" t="inlineStr">
        <is>
          <t>VALDEMARSVIK</t>
        </is>
      </c>
      <c r="G10" t="n">
        <v>1.6</v>
      </c>
      <c r="H10" t="n">
        <v>1</v>
      </c>
      <c r="I10" t="n">
        <v>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  <c r="R10" s="2" t="inlineStr">
        <is>
          <t>Fällmossa
Guldlockmossa
Blåsippa</t>
        </is>
      </c>
      <c r="S10">
        <f>HYPERLINK("https://klasma.github.io/Logging_0563/artfynd/A 52590-2024 artfynd.xlsx", "A 52590-2024")</f>
        <v/>
      </c>
      <c r="T10">
        <f>HYPERLINK("https://klasma.github.io/Logging_0563/kartor/A 52590-2024 karta.png", "A 52590-2024")</f>
        <v/>
      </c>
      <c r="V10">
        <f>HYPERLINK("https://klasma.github.io/Logging_0563/klagomål/A 52590-2024 FSC-klagomål.docx", "A 52590-2024")</f>
        <v/>
      </c>
      <c r="W10">
        <f>HYPERLINK("https://klasma.github.io/Logging_0563/klagomålsmail/A 52590-2024 FSC-klagomål mail.docx", "A 52590-2024")</f>
        <v/>
      </c>
      <c r="X10">
        <f>HYPERLINK("https://klasma.github.io/Logging_0563/tillsyn/A 52590-2024 tillsynsbegäran.docx", "A 52590-2024")</f>
        <v/>
      </c>
      <c r="Y10">
        <f>HYPERLINK("https://klasma.github.io/Logging_0563/tillsynsmail/A 52590-2024 tillsynsbegäran mail.docx", "A 52590-2024")</f>
        <v/>
      </c>
    </row>
    <row r="11" ht="15" customHeight="1">
      <c r="A11" t="inlineStr">
        <is>
          <t>A 59837-2020</t>
        </is>
      </c>
      <c r="B11" s="1" t="n">
        <v>44151</v>
      </c>
      <c r="C11" s="1" t="n">
        <v>45956</v>
      </c>
      <c r="D11" t="inlineStr">
        <is>
          <t>ÖSTERGÖTLANDS LÄN</t>
        </is>
      </c>
      <c r="E11" t="inlineStr">
        <is>
          <t>VALDEMARSVIK</t>
        </is>
      </c>
      <c r="F11" t="inlineStr">
        <is>
          <t>Kommuner</t>
        </is>
      </c>
      <c r="G11" t="n">
        <v>0.4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2</v>
      </c>
      <c r="R11" s="2" t="inlineStr">
        <is>
          <t>Färgginst
Skogsklocka</t>
        </is>
      </c>
      <c r="S11">
        <f>HYPERLINK("https://klasma.github.io/Logging_0563/artfynd/A 59837-2020 artfynd.xlsx", "A 59837-2020")</f>
        <v/>
      </c>
      <c r="T11">
        <f>HYPERLINK("https://klasma.github.io/Logging_0563/kartor/A 59837-2020 karta.png", "A 59837-2020")</f>
        <v/>
      </c>
      <c r="V11">
        <f>HYPERLINK("https://klasma.github.io/Logging_0563/klagomål/A 59837-2020 FSC-klagomål.docx", "A 59837-2020")</f>
        <v/>
      </c>
      <c r="W11">
        <f>HYPERLINK("https://klasma.github.io/Logging_0563/klagomålsmail/A 59837-2020 FSC-klagomål mail.docx", "A 59837-2020")</f>
        <v/>
      </c>
      <c r="X11">
        <f>HYPERLINK("https://klasma.github.io/Logging_0563/tillsyn/A 59837-2020 tillsynsbegäran.docx", "A 59837-2020")</f>
        <v/>
      </c>
      <c r="Y11">
        <f>HYPERLINK("https://klasma.github.io/Logging_0563/tillsynsmail/A 59837-2020 tillsynsbegäran mail.docx", "A 59837-2020")</f>
        <v/>
      </c>
    </row>
    <row r="12" ht="15" customHeight="1">
      <c r="A12" t="inlineStr">
        <is>
          <t>A 14192-2025</t>
        </is>
      </c>
      <c r="B12" s="1" t="n">
        <v>45740.55563657408</v>
      </c>
      <c r="C12" s="1" t="n">
        <v>45956</v>
      </c>
      <c r="D12" t="inlineStr">
        <is>
          <t>ÖSTERGÖTLANDS LÄN</t>
        </is>
      </c>
      <c r="E12" t="inlineStr">
        <is>
          <t>VALDEMARSVIK</t>
        </is>
      </c>
      <c r="G12" t="n">
        <v>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  <c r="P12" t="n">
        <v>1</v>
      </c>
      <c r="Q12" t="n">
        <v>2</v>
      </c>
      <c r="R12" s="2" t="inlineStr">
        <is>
          <t>Knärot
Grönpyrola</t>
        </is>
      </c>
      <c r="S12">
        <f>HYPERLINK("https://klasma.github.io/Logging_0563/artfynd/A 14192-2025 artfynd.xlsx", "A 14192-2025")</f>
        <v/>
      </c>
      <c r="T12">
        <f>HYPERLINK("https://klasma.github.io/Logging_0563/kartor/A 14192-2025 karta.png", "A 14192-2025")</f>
        <v/>
      </c>
      <c r="U12">
        <f>HYPERLINK("https://klasma.github.io/Logging_0563/knärot/A 14192-2025 karta knärot.png", "A 14192-2025")</f>
        <v/>
      </c>
      <c r="V12">
        <f>HYPERLINK("https://klasma.github.io/Logging_0563/klagomål/A 14192-2025 FSC-klagomål.docx", "A 14192-2025")</f>
        <v/>
      </c>
      <c r="W12">
        <f>HYPERLINK("https://klasma.github.io/Logging_0563/klagomålsmail/A 14192-2025 FSC-klagomål mail.docx", "A 14192-2025")</f>
        <v/>
      </c>
      <c r="X12">
        <f>HYPERLINK("https://klasma.github.io/Logging_0563/tillsyn/A 14192-2025 tillsynsbegäran.docx", "A 14192-2025")</f>
        <v/>
      </c>
      <c r="Y12">
        <f>HYPERLINK("https://klasma.github.io/Logging_0563/tillsynsmail/A 14192-2025 tillsynsbegäran mail.docx", "A 14192-2025")</f>
        <v/>
      </c>
    </row>
    <row r="13" ht="15" customHeight="1">
      <c r="A13" t="inlineStr">
        <is>
          <t>A 31168-2022</t>
        </is>
      </c>
      <c r="B13" s="1" t="n">
        <v>44770</v>
      </c>
      <c r="C13" s="1" t="n">
        <v>45956</v>
      </c>
      <c r="D13" t="inlineStr">
        <is>
          <t>ÖSTERGÖTLANDS LÄN</t>
        </is>
      </c>
      <c r="E13" t="inlineStr">
        <is>
          <t>VALDEMARSVIK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s="2" t="inlineStr">
        <is>
          <t>Skogsalm</t>
        </is>
      </c>
      <c r="S13">
        <f>HYPERLINK("https://klasma.github.io/Logging_0563/artfynd/A 31168-2022 artfynd.xlsx", "A 31168-2022")</f>
        <v/>
      </c>
      <c r="T13">
        <f>HYPERLINK("https://klasma.github.io/Logging_0563/kartor/A 31168-2022 karta.png", "A 31168-2022")</f>
        <v/>
      </c>
      <c r="V13">
        <f>HYPERLINK("https://klasma.github.io/Logging_0563/klagomål/A 31168-2022 FSC-klagomål.docx", "A 31168-2022")</f>
        <v/>
      </c>
      <c r="W13">
        <f>HYPERLINK("https://klasma.github.io/Logging_0563/klagomålsmail/A 31168-2022 FSC-klagomål mail.docx", "A 31168-2022")</f>
        <v/>
      </c>
      <c r="X13">
        <f>HYPERLINK("https://klasma.github.io/Logging_0563/tillsyn/A 31168-2022 tillsynsbegäran.docx", "A 31168-2022")</f>
        <v/>
      </c>
      <c r="Y13">
        <f>HYPERLINK("https://klasma.github.io/Logging_0563/tillsynsmail/A 31168-2022 tillsynsbegäran mail.docx", "A 31168-2022")</f>
        <v/>
      </c>
    </row>
    <row r="14" ht="15" customHeight="1">
      <c r="A14" t="inlineStr">
        <is>
          <t>A 4051-2023</t>
        </is>
      </c>
      <c r="B14" s="1" t="n">
        <v>44952</v>
      </c>
      <c r="C14" s="1" t="n">
        <v>45956</v>
      </c>
      <c r="D14" t="inlineStr">
        <is>
          <t>ÖSTERGÖTLANDS LÄN</t>
        </is>
      </c>
      <c r="E14" t="inlineStr">
        <is>
          <t>VALDEMARSVIK</t>
        </is>
      </c>
      <c r="G14" t="n">
        <v>2.5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Skogsklocka</t>
        </is>
      </c>
      <c r="S14">
        <f>HYPERLINK("https://klasma.github.io/Logging_0563/artfynd/A 4051-2023 artfynd.xlsx", "A 4051-2023")</f>
        <v/>
      </c>
      <c r="T14">
        <f>HYPERLINK("https://klasma.github.io/Logging_0563/kartor/A 4051-2023 karta.png", "A 4051-2023")</f>
        <v/>
      </c>
      <c r="V14">
        <f>HYPERLINK("https://klasma.github.io/Logging_0563/klagomål/A 4051-2023 FSC-klagomål.docx", "A 4051-2023")</f>
        <v/>
      </c>
      <c r="W14">
        <f>HYPERLINK("https://klasma.github.io/Logging_0563/klagomålsmail/A 4051-2023 FSC-klagomål mail.docx", "A 4051-2023")</f>
        <v/>
      </c>
      <c r="X14">
        <f>HYPERLINK("https://klasma.github.io/Logging_0563/tillsyn/A 4051-2023 tillsynsbegäran.docx", "A 4051-2023")</f>
        <v/>
      </c>
      <c r="Y14">
        <f>HYPERLINK("https://klasma.github.io/Logging_0563/tillsynsmail/A 4051-2023 tillsynsbegäran mail.docx", "A 4051-2023")</f>
        <v/>
      </c>
    </row>
    <row r="15" ht="15" customHeight="1">
      <c r="A15" t="inlineStr">
        <is>
          <t>A 25651-2024</t>
        </is>
      </c>
      <c r="B15" s="1" t="n">
        <v>45463</v>
      </c>
      <c r="C15" s="1" t="n">
        <v>45956</v>
      </c>
      <c r="D15" t="inlineStr">
        <is>
          <t>ÖSTERGÖTLANDS LÄN</t>
        </is>
      </c>
      <c r="E15" t="inlineStr">
        <is>
          <t>VALDEMARSVIK</t>
        </is>
      </c>
      <c r="G15" t="n">
        <v>7.7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Ryl</t>
        </is>
      </c>
      <c r="S15">
        <f>HYPERLINK("https://klasma.github.io/Logging_0563/artfynd/A 25651-2024 artfynd.xlsx", "A 25651-2024")</f>
        <v/>
      </c>
      <c r="T15">
        <f>HYPERLINK("https://klasma.github.io/Logging_0563/kartor/A 25651-2024 karta.png", "A 25651-2024")</f>
        <v/>
      </c>
      <c r="V15">
        <f>HYPERLINK("https://klasma.github.io/Logging_0563/klagomål/A 25651-2024 FSC-klagomål.docx", "A 25651-2024")</f>
        <v/>
      </c>
      <c r="W15">
        <f>HYPERLINK("https://klasma.github.io/Logging_0563/klagomålsmail/A 25651-2024 FSC-klagomål mail.docx", "A 25651-2024")</f>
        <v/>
      </c>
      <c r="X15">
        <f>HYPERLINK("https://klasma.github.io/Logging_0563/tillsyn/A 25651-2024 tillsynsbegäran.docx", "A 25651-2024")</f>
        <v/>
      </c>
      <c r="Y15">
        <f>HYPERLINK("https://klasma.github.io/Logging_0563/tillsynsmail/A 25651-2024 tillsynsbegäran mail.docx", "A 25651-2024")</f>
        <v/>
      </c>
    </row>
    <row r="16" ht="15" customHeight="1">
      <c r="A16" t="inlineStr">
        <is>
          <t>A 23067-2025</t>
        </is>
      </c>
      <c r="B16" s="1" t="n">
        <v>45790</v>
      </c>
      <c r="C16" s="1" t="n">
        <v>45956</v>
      </c>
      <c r="D16" t="inlineStr">
        <is>
          <t>ÖSTERGÖTLANDS LÄN</t>
        </is>
      </c>
      <c r="E16" t="inlineStr">
        <is>
          <t>VALDEMARSVIK</t>
        </is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1</v>
      </c>
      <c r="R16" s="2" t="inlineStr">
        <is>
          <t>Spillkråka</t>
        </is>
      </c>
      <c r="S16">
        <f>HYPERLINK("https://klasma.github.io/Logging_0563/artfynd/A 23067-2025 artfynd.xlsx", "A 23067-2025")</f>
        <v/>
      </c>
      <c r="T16">
        <f>HYPERLINK("https://klasma.github.io/Logging_0563/kartor/A 23067-2025 karta.png", "A 23067-2025")</f>
        <v/>
      </c>
      <c r="V16">
        <f>HYPERLINK("https://klasma.github.io/Logging_0563/klagomål/A 23067-2025 FSC-klagomål.docx", "A 23067-2025")</f>
        <v/>
      </c>
      <c r="W16">
        <f>HYPERLINK("https://klasma.github.io/Logging_0563/klagomålsmail/A 23067-2025 FSC-klagomål mail.docx", "A 23067-2025")</f>
        <v/>
      </c>
      <c r="X16">
        <f>HYPERLINK("https://klasma.github.io/Logging_0563/tillsyn/A 23067-2025 tillsynsbegäran.docx", "A 23067-2025")</f>
        <v/>
      </c>
      <c r="Y16">
        <f>HYPERLINK("https://klasma.github.io/Logging_0563/tillsynsmail/A 23067-2025 tillsynsbegäran mail.docx", "A 23067-2025")</f>
        <v/>
      </c>
      <c r="Z16">
        <f>HYPERLINK("https://klasma.github.io/Logging_0563/fåglar/A 23067-2025 prioriterade fågelarter.docx", "A 23067-2025")</f>
        <v/>
      </c>
    </row>
    <row r="17" ht="15" customHeight="1">
      <c r="A17" t="inlineStr">
        <is>
          <t>A 5414-2024</t>
        </is>
      </c>
      <c r="B17" s="1" t="n">
        <v>45331</v>
      </c>
      <c r="C17" s="1" t="n">
        <v>45956</v>
      </c>
      <c r="D17" t="inlineStr">
        <is>
          <t>ÖSTERGÖTLANDS LÄN</t>
        </is>
      </c>
      <c r="E17" t="inlineStr">
        <is>
          <t>VALDEMARSVIK</t>
        </is>
      </c>
      <c r="G17" t="n">
        <v>1.8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s="2" t="inlineStr">
        <is>
          <t>Tallticka</t>
        </is>
      </c>
      <c r="S17">
        <f>HYPERLINK("https://klasma.github.io/Logging_0563/artfynd/A 5414-2024 artfynd.xlsx", "A 5414-2024")</f>
        <v/>
      </c>
      <c r="T17">
        <f>HYPERLINK("https://klasma.github.io/Logging_0563/kartor/A 5414-2024 karta.png", "A 5414-2024")</f>
        <v/>
      </c>
      <c r="V17">
        <f>HYPERLINK("https://klasma.github.io/Logging_0563/klagomål/A 5414-2024 FSC-klagomål.docx", "A 5414-2024")</f>
        <v/>
      </c>
      <c r="W17">
        <f>HYPERLINK("https://klasma.github.io/Logging_0563/klagomålsmail/A 5414-2024 FSC-klagomål mail.docx", "A 5414-2024")</f>
        <v/>
      </c>
      <c r="X17">
        <f>HYPERLINK("https://klasma.github.io/Logging_0563/tillsyn/A 5414-2024 tillsynsbegäran.docx", "A 5414-2024")</f>
        <v/>
      </c>
      <c r="Y17">
        <f>HYPERLINK("https://klasma.github.io/Logging_0563/tillsynsmail/A 5414-2024 tillsynsbegäran mail.docx", "A 5414-2024")</f>
        <v/>
      </c>
    </row>
    <row r="18" ht="15" customHeight="1">
      <c r="A18" t="inlineStr">
        <is>
          <t>A 11749-2023</t>
        </is>
      </c>
      <c r="B18" s="1" t="n">
        <v>44994</v>
      </c>
      <c r="C18" s="1" t="n">
        <v>45956</v>
      </c>
      <c r="D18" t="inlineStr">
        <is>
          <t>ÖSTERGÖTLANDS LÄN</t>
        </is>
      </c>
      <c r="E18" t="inlineStr">
        <is>
          <t>VALDEMARSVIK</t>
        </is>
      </c>
      <c r="G18" t="n">
        <v>2.4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Adam och eva</t>
        </is>
      </c>
      <c r="S18">
        <f>HYPERLINK("https://klasma.github.io/Logging_0563/artfynd/A 11749-2023 artfynd.xlsx", "A 11749-2023")</f>
        <v/>
      </c>
      <c r="T18">
        <f>HYPERLINK("https://klasma.github.io/Logging_0563/kartor/A 11749-2023 karta.png", "A 11749-2023")</f>
        <v/>
      </c>
      <c r="V18">
        <f>HYPERLINK("https://klasma.github.io/Logging_0563/klagomål/A 11749-2023 FSC-klagomål.docx", "A 11749-2023")</f>
        <v/>
      </c>
      <c r="W18">
        <f>HYPERLINK("https://klasma.github.io/Logging_0563/klagomålsmail/A 11749-2023 FSC-klagomål mail.docx", "A 11749-2023")</f>
        <v/>
      </c>
      <c r="X18">
        <f>HYPERLINK("https://klasma.github.io/Logging_0563/tillsyn/A 11749-2023 tillsynsbegäran.docx", "A 11749-2023")</f>
        <v/>
      </c>
      <c r="Y18">
        <f>HYPERLINK("https://klasma.github.io/Logging_0563/tillsynsmail/A 11749-2023 tillsynsbegäran mail.docx", "A 11749-2023")</f>
        <v/>
      </c>
    </row>
    <row r="19" ht="15" customHeight="1">
      <c r="A19" t="inlineStr">
        <is>
          <t>A 65400-2020</t>
        </is>
      </c>
      <c r="B19" s="1" t="n">
        <v>44173</v>
      </c>
      <c r="C19" s="1" t="n">
        <v>45956</v>
      </c>
      <c r="D19" t="inlineStr">
        <is>
          <t>ÖSTERGÖTLANDS LÄN</t>
        </is>
      </c>
      <c r="E19" t="inlineStr">
        <is>
          <t>VALDEMARSVIK</t>
        </is>
      </c>
      <c r="G19" t="n">
        <v>4.5</v>
      </c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Nästrot</t>
        </is>
      </c>
      <c r="S19">
        <f>HYPERLINK("https://klasma.github.io/Logging_0563/artfynd/A 65400-2020 artfynd.xlsx", "A 65400-2020")</f>
        <v/>
      </c>
      <c r="T19">
        <f>HYPERLINK("https://klasma.github.io/Logging_0563/kartor/A 65400-2020 karta.png", "A 65400-2020")</f>
        <v/>
      </c>
      <c r="V19">
        <f>HYPERLINK("https://klasma.github.io/Logging_0563/klagomål/A 65400-2020 FSC-klagomål.docx", "A 65400-2020")</f>
        <v/>
      </c>
      <c r="W19">
        <f>HYPERLINK("https://klasma.github.io/Logging_0563/klagomålsmail/A 65400-2020 FSC-klagomål mail.docx", "A 65400-2020")</f>
        <v/>
      </c>
      <c r="X19">
        <f>HYPERLINK("https://klasma.github.io/Logging_0563/tillsyn/A 65400-2020 tillsynsbegäran.docx", "A 65400-2020")</f>
        <v/>
      </c>
      <c r="Y19">
        <f>HYPERLINK("https://klasma.github.io/Logging_0563/tillsynsmail/A 65400-2020 tillsynsbegäran mail.docx", "A 65400-2020")</f>
        <v/>
      </c>
    </row>
    <row r="20" ht="15" customHeight="1">
      <c r="A20" t="inlineStr">
        <is>
          <t>A 18758-2023</t>
        </is>
      </c>
      <c r="B20" s="1" t="n">
        <v>45043</v>
      </c>
      <c r="C20" s="1" t="n">
        <v>45956</v>
      </c>
      <c r="D20" t="inlineStr">
        <is>
          <t>ÖSTERGÖTLANDS LÄN</t>
        </is>
      </c>
      <c r="E20" t="inlineStr">
        <is>
          <t>VALDEMARSVIK</t>
        </is>
      </c>
      <c r="G20" t="n">
        <v>2.9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Knärot</t>
        </is>
      </c>
      <c r="S20">
        <f>HYPERLINK("https://klasma.github.io/Logging_0563/artfynd/A 18758-2023 artfynd.xlsx", "A 18758-2023")</f>
        <v/>
      </c>
      <c r="T20">
        <f>HYPERLINK("https://klasma.github.io/Logging_0563/kartor/A 18758-2023 karta.png", "A 18758-2023")</f>
        <v/>
      </c>
      <c r="U20">
        <f>HYPERLINK("https://klasma.github.io/Logging_0563/knärot/A 18758-2023 karta knärot.png", "A 18758-2023")</f>
        <v/>
      </c>
      <c r="V20">
        <f>HYPERLINK("https://klasma.github.io/Logging_0563/klagomål/A 18758-2023 FSC-klagomål.docx", "A 18758-2023")</f>
        <v/>
      </c>
      <c r="W20">
        <f>HYPERLINK("https://klasma.github.io/Logging_0563/klagomålsmail/A 18758-2023 FSC-klagomål mail.docx", "A 18758-2023")</f>
        <v/>
      </c>
      <c r="X20">
        <f>HYPERLINK("https://klasma.github.io/Logging_0563/tillsyn/A 18758-2023 tillsynsbegäran.docx", "A 18758-2023")</f>
        <v/>
      </c>
      <c r="Y20">
        <f>HYPERLINK("https://klasma.github.io/Logging_0563/tillsynsmail/A 18758-2023 tillsynsbegäran mail.docx", "A 18758-2023")</f>
        <v/>
      </c>
    </row>
    <row r="21" ht="15" customHeight="1">
      <c r="A21" t="inlineStr">
        <is>
          <t>A 16388-2021</t>
        </is>
      </c>
      <c r="B21" s="1" t="n">
        <v>44293</v>
      </c>
      <c r="C21" s="1" t="n">
        <v>45956</v>
      </c>
      <c r="D21" t="inlineStr">
        <is>
          <t>ÖSTERGÖTLANDS LÄN</t>
        </is>
      </c>
      <c r="E21" t="inlineStr">
        <is>
          <t>VALDEMARSVIK</t>
        </is>
      </c>
      <c r="F21" t="inlineStr">
        <is>
          <t>Kommuner</t>
        </is>
      </c>
      <c r="G21" t="n">
        <v>5.8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s="2" t="inlineStr">
        <is>
          <t>Svedjenäva</t>
        </is>
      </c>
      <c r="S21">
        <f>HYPERLINK("https://klasma.github.io/Logging_0563/artfynd/A 16388-2021 artfynd.xlsx", "A 16388-2021")</f>
        <v/>
      </c>
      <c r="T21">
        <f>HYPERLINK("https://klasma.github.io/Logging_0563/kartor/A 16388-2021 karta.png", "A 16388-2021")</f>
        <v/>
      </c>
      <c r="V21">
        <f>HYPERLINK("https://klasma.github.io/Logging_0563/klagomål/A 16388-2021 FSC-klagomål.docx", "A 16388-2021")</f>
        <v/>
      </c>
      <c r="W21">
        <f>HYPERLINK("https://klasma.github.io/Logging_0563/klagomålsmail/A 16388-2021 FSC-klagomål mail.docx", "A 16388-2021")</f>
        <v/>
      </c>
      <c r="X21">
        <f>HYPERLINK("https://klasma.github.io/Logging_0563/tillsyn/A 16388-2021 tillsynsbegäran.docx", "A 16388-2021")</f>
        <v/>
      </c>
      <c r="Y21">
        <f>HYPERLINK("https://klasma.github.io/Logging_0563/tillsynsmail/A 16388-2021 tillsynsbegäran mail.docx", "A 16388-2021")</f>
        <v/>
      </c>
    </row>
    <row r="22" ht="15" customHeight="1">
      <c r="A22" t="inlineStr">
        <is>
          <t>A 54785-2022</t>
        </is>
      </c>
      <c r="B22" s="1" t="n">
        <v>44883</v>
      </c>
      <c r="C22" s="1" t="n">
        <v>45956</v>
      </c>
      <c r="D22" t="inlineStr">
        <is>
          <t>ÖSTERGÖTLANDS LÄN</t>
        </is>
      </c>
      <c r="E22" t="inlineStr">
        <is>
          <t>VALDEMARSVIK</t>
        </is>
      </c>
      <c r="G22" t="n">
        <v>8.5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s="2" t="inlineStr">
        <is>
          <t>Talltita</t>
        </is>
      </c>
      <c r="S22">
        <f>HYPERLINK("https://klasma.github.io/Logging_0563/artfynd/A 54785-2022 artfynd.xlsx", "A 54785-2022")</f>
        <v/>
      </c>
      <c r="T22">
        <f>HYPERLINK("https://klasma.github.io/Logging_0563/kartor/A 54785-2022 karta.png", "A 54785-2022")</f>
        <v/>
      </c>
      <c r="V22">
        <f>HYPERLINK("https://klasma.github.io/Logging_0563/klagomål/A 54785-2022 FSC-klagomål.docx", "A 54785-2022")</f>
        <v/>
      </c>
      <c r="W22">
        <f>HYPERLINK("https://klasma.github.io/Logging_0563/klagomålsmail/A 54785-2022 FSC-klagomål mail.docx", "A 54785-2022")</f>
        <v/>
      </c>
      <c r="X22">
        <f>HYPERLINK("https://klasma.github.io/Logging_0563/tillsyn/A 54785-2022 tillsynsbegäran.docx", "A 54785-2022")</f>
        <v/>
      </c>
      <c r="Y22">
        <f>HYPERLINK("https://klasma.github.io/Logging_0563/tillsynsmail/A 54785-2022 tillsynsbegäran mail.docx", "A 54785-2022")</f>
        <v/>
      </c>
      <c r="Z22">
        <f>HYPERLINK("https://klasma.github.io/Logging_0563/fåglar/A 54785-2022 prioriterade fågelarter.docx", "A 54785-2022")</f>
        <v/>
      </c>
    </row>
    <row r="23" ht="15" customHeight="1">
      <c r="A23" t="inlineStr">
        <is>
          <t>A 8238-2021</t>
        </is>
      </c>
      <c r="B23" s="1" t="n">
        <v>44244</v>
      </c>
      <c r="C23" s="1" t="n">
        <v>45956</v>
      </c>
      <c r="D23" t="inlineStr">
        <is>
          <t>ÖSTERGÖTLANDS LÄN</t>
        </is>
      </c>
      <c r="E23" t="inlineStr">
        <is>
          <t>VALDEMARSVIK</t>
        </is>
      </c>
      <c r="G23" t="n">
        <v>1.3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55621-2020</t>
        </is>
      </c>
      <c r="B24" s="1" t="n">
        <v>44131.70219907408</v>
      </c>
      <c r="C24" s="1" t="n">
        <v>45956</v>
      </c>
      <c r="D24" t="inlineStr">
        <is>
          <t>ÖSTERGÖTLANDS LÄN</t>
        </is>
      </c>
      <c r="E24" t="inlineStr">
        <is>
          <t>VALDEMARSVIK</t>
        </is>
      </c>
      <c r="G24" t="n">
        <v>0.4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38796-2021</t>
        </is>
      </c>
      <c r="B25" s="1" t="n">
        <v>44410</v>
      </c>
      <c r="C25" s="1" t="n">
        <v>45956</v>
      </c>
      <c r="D25" t="inlineStr">
        <is>
          <t>ÖSTERGÖTLANDS LÄN</t>
        </is>
      </c>
      <c r="E25" t="inlineStr">
        <is>
          <t>VALDEMARSVIK</t>
        </is>
      </c>
      <c r="G25" t="n">
        <v>1.3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33868-2021</t>
        </is>
      </c>
      <c r="B26" s="1" t="n">
        <v>44378</v>
      </c>
      <c r="C26" s="1" t="n">
        <v>45956</v>
      </c>
      <c r="D26" t="inlineStr">
        <is>
          <t>ÖSTERGÖTLANDS LÄN</t>
        </is>
      </c>
      <c r="E26" t="inlineStr">
        <is>
          <t>VALDEMARSVIK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8718-2022</t>
        </is>
      </c>
      <c r="B27" s="1" t="n">
        <v>44613.79927083333</v>
      </c>
      <c r="C27" s="1" t="n">
        <v>45956</v>
      </c>
      <c r="D27" t="inlineStr">
        <is>
          <t>ÖSTERGÖTLANDS LÄN</t>
        </is>
      </c>
      <c r="E27" t="inlineStr">
        <is>
          <t>VALDEMARSVIK</t>
        </is>
      </c>
      <c r="G27" t="n">
        <v>0.9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29011-2022</t>
        </is>
      </c>
      <c r="B28" s="1" t="n">
        <v>44749.70993055555</v>
      </c>
      <c r="C28" s="1" t="n">
        <v>45956</v>
      </c>
      <c r="D28" t="inlineStr">
        <is>
          <t>ÖSTERGÖTLANDS LÄN</t>
        </is>
      </c>
      <c r="E28" t="inlineStr">
        <is>
          <t>VALDEMARSVIK</t>
        </is>
      </c>
      <c r="G28" t="n">
        <v>7.2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507-2021</t>
        </is>
      </c>
      <c r="B29" s="1" t="n">
        <v>44203</v>
      </c>
      <c r="C29" s="1" t="n">
        <v>45956</v>
      </c>
      <c r="D29" t="inlineStr">
        <is>
          <t>ÖSTERGÖTLANDS LÄN</t>
        </is>
      </c>
      <c r="E29" t="inlineStr">
        <is>
          <t>VALDEMARSVIK</t>
        </is>
      </c>
      <c r="G29" t="n">
        <v>2.3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51436-2022</t>
        </is>
      </c>
      <c r="B30" s="1" t="n">
        <v>44869.4808449074</v>
      </c>
      <c r="C30" s="1" t="n">
        <v>45956</v>
      </c>
      <c r="D30" t="inlineStr">
        <is>
          <t>ÖSTERGÖTLANDS LÄN</t>
        </is>
      </c>
      <c r="E30" t="inlineStr">
        <is>
          <t>VALDEMARSVIK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18684-2022</t>
        </is>
      </c>
      <c r="B31" s="1" t="n">
        <v>44687</v>
      </c>
      <c r="C31" s="1" t="n">
        <v>45956</v>
      </c>
      <c r="D31" t="inlineStr">
        <is>
          <t>ÖSTERGÖTLANDS LÄN</t>
        </is>
      </c>
      <c r="E31" t="inlineStr">
        <is>
          <t>VALDEMARSVIK</t>
        </is>
      </c>
      <c r="G31" t="n">
        <v>0.7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47632-2022</t>
        </is>
      </c>
      <c r="B32" s="1" t="n">
        <v>44852</v>
      </c>
      <c r="C32" s="1" t="n">
        <v>45956</v>
      </c>
      <c r="D32" t="inlineStr">
        <is>
          <t>ÖSTERGÖTLANDS LÄN</t>
        </is>
      </c>
      <c r="E32" t="inlineStr">
        <is>
          <t>VALDEMARSVIK</t>
        </is>
      </c>
      <c r="G32" t="n">
        <v>4.8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39957-2021</t>
        </is>
      </c>
      <c r="B33" s="1" t="n">
        <v>44417</v>
      </c>
      <c r="C33" s="1" t="n">
        <v>45956</v>
      </c>
      <c r="D33" t="inlineStr">
        <is>
          <t>ÖSTERGÖTLANDS LÄN</t>
        </is>
      </c>
      <c r="E33" t="inlineStr">
        <is>
          <t>VALDEMARSVIK</t>
        </is>
      </c>
      <c r="G33" t="n">
        <v>0.5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14875-2021</t>
        </is>
      </c>
      <c r="B34" s="1" t="n">
        <v>44281.03122685185</v>
      </c>
      <c r="C34" s="1" t="n">
        <v>45956</v>
      </c>
      <c r="D34" t="inlineStr">
        <is>
          <t>ÖSTERGÖTLANDS LÄN</t>
        </is>
      </c>
      <c r="E34" t="inlineStr">
        <is>
          <t>VALDEMARSVIK</t>
        </is>
      </c>
      <c r="G34" t="n">
        <v>4.1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39867-2021</t>
        </is>
      </c>
      <c r="B35" s="1" t="n">
        <v>44417</v>
      </c>
      <c r="C35" s="1" t="n">
        <v>45956</v>
      </c>
      <c r="D35" t="inlineStr">
        <is>
          <t>ÖSTERGÖTLANDS LÄN</t>
        </is>
      </c>
      <c r="E35" t="inlineStr">
        <is>
          <t>VALDEMARSVIK</t>
        </is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70314-2021</t>
        </is>
      </c>
      <c r="B36" s="1" t="n">
        <v>44536</v>
      </c>
      <c r="C36" s="1" t="n">
        <v>45956</v>
      </c>
      <c r="D36" t="inlineStr">
        <is>
          <t>ÖSTERGÖTLANDS LÄN</t>
        </is>
      </c>
      <c r="E36" t="inlineStr">
        <is>
          <t>VALDEMARSVIK</t>
        </is>
      </c>
      <c r="G36" t="n">
        <v>3.5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28769-2021</t>
        </is>
      </c>
      <c r="B37" s="1" t="n">
        <v>44357</v>
      </c>
      <c r="C37" s="1" t="n">
        <v>45956</v>
      </c>
      <c r="D37" t="inlineStr">
        <is>
          <t>ÖSTERGÖTLANDS LÄN</t>
        </is>
      </c>
      <c r="E37" t="inlineStr">
        <is>
          <t>VALDEMARSVIK</t>
        </is>
      </c>
      <c r="G37" t="n">
        <v>1.1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56189-2020</t>
        </is>
      </c>
      <c r="B38" s="1" t="n">
        <v>44133</v>
      </c>
      <c r="C38" s="1" t="n">
        <v>45956</v>
      </c>
      <c r="D38" t="inlineStr">
        <is>
          <t>ÖSTERGÖTLANDS LÄN</t>
        </is>
      </c>
      <c r="E38" t="inlineStr">
        <is>
          <t>VALDEMARSVIK</t>
        </is>
      </c>
      <c r="G38" t="n">
        <v>2.3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56842-2020</t>
        </is>
      </c>
      <c r="B39" s="1" t="n">
        <v>44138</v>
      </c>
      <c r="C39" s="1" t="n">
        <v>45956</v>
      </c>
      <c r="D39" t="inlineStr">
        <is>
          <t>ÖSTERGÖTLANDS LÄN</t>
        </is>
      </c>
      <c r="E39" t="inlineStr">
        <is>
          <t>VALDEMARSVIK</t>
        </is>
      </c>
      <c r="G39" t="n">
        <v>0.6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8717-2022</t>
        </is>
      </c>
      <c r="B40" s="1" t="n">
        <v>44613</v>
      </c>
      <c r="C40" s="1" t="n">
        <v>45956</v>
      </c>
      <c r="D40" t="inlineStr">
        <is>
          <t>ÖSTERGÖTLANDS LÄN</t>
        </is>
      </c>
      <c r="E40" t="inlineStr">
        <is>
          <t>VALDEMARSVIK</t>
        </is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14312-2021</t>
        </is>
      </c>
      <c r="B41" s="1" t="n">
        <v>44278.7549537037</v>
      </c>
      <c r="C41" s="1" t="n">
        <v>45956</v>
      </c>
      <c r="D41" t="inlineStr">
        <is>
          <t>ÖSTERGÖTLANDS LÄN</t>
        </is>
      </c>
      <c r="E41" t="inlineStr">
        <is>
          <t>VALDEMARSVIK</t>
        </is>
      </c>
      <c r="G41" t="n">
        <v>0.6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69457-2021</t>
        </is>
      </c>
      <c r="B42" s="1" t="n">
        <v>44531.66954861111</v>
      </c>
      <c r="C42" s="1" t="n">
        <v>45956</v>
      </c>
      <c r="D42" t="inlineStr">
        <is>
          <t>ÖSTERGÖTLANDS LÄN</t>
        </is>
      </c>
      <c r="E42" t="inlineStr">
        <is>
          <t>VALDEMARSVIK</t>
        </is>
      </c>
      <c r="G42" t="n">
        <v>1.1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24350-2022</t>
        </is>
      </c>
      <c r="B43" s="1" t="n">
        <v>44726</v>
      </c>
      <c r="C43" s="1" t="n">
        <v>45956</v>
      </c>
      <c r="D43" t="inlineStr">
        <is>
          <t>ÖSTERGÖTLANDS LÄN</t>
        </is>
      </c>
      <c r="E43" t="inlineStr">
        <is>
          <t>VALDEMARSVIK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7128-2022</t>
        </is>
      </c>
      <c r="B44" s="1" t="n">
        <v>44603.67851851852</v>
      </c>
      <c r="C44" s="1" t="n">
        <v>45956</v>
      </c>
      <c r="D44" t="inlineStr">
        <is>
          <t>ÖSTERGÖTLANDS LÄN</t>
        </is>
      </c>
      <c r="E44" t="inlineStr">
        <is>
          <t>VALDEMARSVIK</t>
        </is>
      </c>
      <c r="G44" t="n">
        <v>2.2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55817-2020</t>
        </is>
      </c>
      <c r="B45" s="1" t="n">
        <v>44132</v>
      </c>
      <c r="C45" s="1" t="n">
        <v>45956</v>
      </c>
      <c r="D45" t="inlineStr">
        <is>
          <t>ÖSTERGÖTLANDS LÄN</t>
        </is>
      </c>
      <c r="E45" t="inlineStr">
        <is>
          <t>VALDEMARSVIK</t>
        </is>
      </c>
      <c r="G45" t="n">
        <v>0.5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16057-2021</t>
        </is>
      </c>
      <c r="B46" s="1" t="n">
        <v>44287</v>
      </c>
      <c r="C46" s="1" t="n">
        <v>45956</v>
      </c>
      <c r="D46" t="inlineStr">
        <is>
          <t>ÖSTERGÖTLANDS LÄN</t>
        </is>
      </c>
      <c r="E46" t="inlineStr">
        <is>
          <t>VALDEMARSVIK</t>
        </is>
      </c>
      <c r="G46" t="n">
        <v>2.3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54231-2022</t>
        </is>
      </c>
      <c r="B47" s="1" t="n">
        <v>44881.90741898148</v>
      </c>
      <c r="C47" s="1" t="n">
        <v>45956</v>
      </c>
      <c r="D47" t="inlineStr">
        <is>
          <t>ÖSTERGÖTLANDS LÄN</t>
        </is>
      </c>
      <c r="E47" t="inlineStr">
        <is>
          <t>VALDEMARSVIK</t>
        </is>
      </c>
      <c r="G47" t="n">
        <v>0.6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69261-2021</t>
        </is>
      </c>
      <c r="B48" s="1" t="n">
        <v>44531</v>
      </c>
      <c r="C48" s="1" t="n">
        <v>45956</v>
      </c>
      <c r="D48" t="inlineStr">
        <is>
          <t>ÖSTERGÖTLANDS LÄN</t>
        </is>
      </c>
      <c r="E48" t="inlineStr">
        <is>
          <t>VALDEMARSVIK</t>
        </is>
      </c>
      <c r="G48" t="n">
        <v>1.1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13419-2021</t>
        </is>
      </c>
      <c r="B49" s="1" t="n">
        <v>44273</v>
      </c>
      <c r="C49" s="1" t="n">
        <v>45956</v>
      </c>
      <c r="D49" t="inlineStr">
        <is>
          <t>ÖSTERGÖTLANDS LÄN</t>
        </is>
      </c>
      <c r="E49" t="inlineStr">
        <is>
          <t>VALDEMARSVIK</t>
        </is>
      </c>
      <c r="G49" t="n">
        <v>0.5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29946-2021</t>
        </is>
      </c>
      <c r="B50" s="1" t="n">
        <v>44362</v>
      </c>
      <c r="C50" s="1" t="n">
        <v>45956</v>
      </c>
      <c r="D50" t="inlineStr">
        <is>
          <t>ÖSTERGÖTLANDS LÄN</t>
        </is>
      </c>
      <c r="E50" t="inlineStr">
        <is>
          <t>VALDEMARSVIK</t>
        </is>
      </c>
      <c r="G50" t="n">
        <v>1.8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22453-2021</t>
        </is>
      </c>
      <c r="B51" s="1" t="n">
        <v>44326</v>
      </c>
      <c r="C51" s="1" t="n">
        <v>45956</v>
      </c>
      <c r="D51" t="inlineStr">
        <is>
          <t>ÖSTERGÖTLANDS LÄN</t>
        </is>
      </c>
      <c r="E51" t="inlineStr">
        <is>
          <t>VALDEMARSVIK</t>
        </is>
      </c>
      <c r="G51" t="n">
        <v>2.7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14911-2021</t>
        </is>
      </c>
      <c r="B52" s="1" t="n">
        <v>44281</v>
      </c>
      <c r="C52" s="1" t="n">
        <v>45956</v>
      </c>
      <c r="D52" t="inlineStr">
        <is>
          <t>ÖSTERGÖTLANDS LÄN</t>
        </is>
      </c>
      <c r="E52" t="inlineStr">
        <is>
          <t>VALDEMARSVIK</t>
        </is>
      </c>
      <c r="G52" t="n">
        <v>0.7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55623-2020</t>
        </is>
      </c>
      <c r="B53" s="1" t="n">
        <v>44131.7058912037</v>
      </c>
      <c r="C53" s="1" t="n">
        <v>45956</v>
      </c>
      <c r="D53" t="inlineStr">
        <is>
          <t>ÖSTERGÖTLANDS LÄN</t>
        </is>
      </c>
      <c r="E53" t="inlineStr">
        <is>
          <t>VALDEMARSVIK</t>
        </is>
      </c>
      <c r="G53" t="n">
        <v>0.5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8720-2022</t>
        </is>
      </c>
      <c r="B54" s="1" t="n">
        <v>44613.80142361111</v>
      </c>
      <c r="C54" s="1" t="n">
        <v>45956</v>
      </c>
      <c r="D54" t="inlineStr">
        <is>
          <t>ÖSTERGÖTLANDS LÄN</t>
        </is>
      </c>
      <c r="E54" t="inlineStr">
        <is>
          <t>VALDEMARSVIK</t>
        </is>
      </c>
      <c r="G54" t="n">
        <v>0.7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118-2022</t>
        </is>
      </c>
      <c r="B55" s="1" t="n">
        <v>44564.54900462963</v>
      </c>
      <c r="C55" s="1" t="n">
        <v>45956</v>
      </c>
      <c r="D55" t="inlineStr">
        <is>
          <t>ÖSTERGÖTLANDS LÄN</t>
        </is>
      </c>
      <c r="E55" t="inlineStr">
        <is>
          <t>VALDEMARSVIK</t>
        </is>
      </c>
      <c r="G55" t="n">
        <v>0.8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8688-2022</t>
        </is>
      </c>
      <c r="B56" s="1" t="n">
        <v>44613.69971064815</v>
      </c>
      <c r="C56" s="1" t="n">
        <v>45956</v>
      </c>
      <c r="D56" t="inlineStr">
        <is>
          <t>ÖSTERGÖTLANDS LÄN</t>
        </is>
      </c>
      <c r="E56" t="inlineStr">
        <is>
          <t>VALDEMARSVIK</t>
        </is>
      </c>
      <c r="G56" t="n">
        <v>0.5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65726-2020</t>
        </is>
      </c>
      <c r="B57" s="1" t="n">
        <v>44172</v>
      </c>
      <c r="C57" s="1" t="n">
        <v>45956</v>
      </c>
      <c r="D57" t="inlineStr">
        <is>
          <t>ÖSTERGÖTLANDS LÄN</t>
        </is>
      </c>
      <c r="E57" t="inlineStr">
        <is>
          <t>VALDEMARSVIK</t>
        </is>
      </c>
      <c r="G57" t="n">
        <v>0.5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12094-2022</t>
        </is>
      </c>
      <c r="B58" s="1" t="n">
        <v>44636</v>
      </c>
      <c r="C58" s="1" t="n">
        <v>45956</v>
      </c>
      <c r="D58" t="inlineStr">
        <is>
          <t>ÖSTERGÖTLANDS LÄN</t>
        </is>
      </c>
      <c r="E58" t="inlineStr">
        <is>
          <t>VALDEMARSVIK</t>
        </is>
      </c>
      <c r="G58" t="n">
        <v>6.7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15115-2022</t>
        </is>
      </c>
      <c r="B59" s="1" t="n">
        <v>44658</v>
      </c>
      <c r="C59" s="1" t="n">
        <v>45956</v>
      </c>
      <c r="D59" t="inlineStr">
        <is>
          <t>ÖSTERGÖTLANDS LÄN</t>
        </is>
      </c>
      <c r="E59" t="inlineStr">
        <is>
          <t>VALDEMARSVIK</t>
        </is>
      </c>
      <c r="G59" t="n">
        <v>2.2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1527-2022</t>
        </is>
      </c>
      <c r="B60" s="1" t="n">
        <v>44573.57579861111</v>
      </c>
      <c r="C60" s="1" t="n">
        <v>45956</v>
      </c>
      <c r="D60" t="inlineStr">
        <is>
          <t>ÖSTERGÖTLANDS LÄN</t>
        </is>
      </c>
      <c r="E60" t="inlineStr">
        <is>
          <t>VALDEMARSVIK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21874-2021</t>
        </is>
      </c>
      <c r="B61" s="1" t="n">
        <v>44322</v>
      </c>
      <c r="C61" s="1" t="n">
        <v>45956</v>
      </c>
      <c r="D61" t="inlineStr">
        <is>
          <t>ÖSTERGÖTLANDS LÄN</t>
        </is>
      </c>
      <c r="E61" t="inlineStr">
        <is>
          <t>VALDEMARSVIK</t>
        </is>
      </c>
      <c r="G61" t="n">
        <v>0.8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59835-2020</t>
        </is>
      </c>
      <c r="B62" s="1" t="n">
        <v>44151</v>
      </c>
      <c r="C62" s="1" t="n">
        <v>45956</v>
      </c>
      <c r="D62" t="inlineStr">
        <is>
          <t>ÖSTERGÖTLANDS LÄN</t>
        </is>
      </c>
      <c r="E62" t="inlineStr">
        <is>
          <t>VALDEMARSVIK</t>
        </is>
      </c>
      <c r="F62" t="inlineStr">
        <is>
          <t>Kommuner</t>
        </is>
      </c>
      <c r="G62" t="n">
        <v>0.5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14518-2022</t>
        </is>
      </c>
      <c r="B63" s="1" t="n">
        <v>44656</v>
      </c>
      <c r="C63" s="1" t="n">
        <v>45956</v>
      </c>
      <c r="D63" t="inlineStr">
        <is>
          <t>ÖSTERGÖTLANDS LÄN</t>
        </is>
      </c>
      <c r="E63" t="inlineStr">
        <is>
          <t>VALDEMARSVIK</t>
        </is>
      </c>
      <c r="G63" t="n">
        <v>1.2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35659-2022</t>
        </is>
      </c>
      <c r="B64" s="1" t="n">
        <v>44799.58418981481</v>
      </c>
      <c r="C64" s="1" t="n">
        <v>45956</v>
      </c>
      <c r="D64" t="inlineStr">
        <is>
          <t>ÖSTERGÖTLANDS LÄN</t>
        </is>
      </c>
      <c r="E64" t="inlineStr">
        <is>
          <t>VALDEMARSVIK</t>
        </is>
      </c>
      <c r="G64" t="n">
        <v>0.8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7237-2024</t>
        </is>
      </c>
      <c r="B65" s="1" t="n">
        <v>45344</v>
      </c>
      <c r="C65" s="1" t="n">
        <v>45956</v>
      </c>
      <c r="D65" t="inlineStr">
        <is>
          <t>ÖSTERGÖTLANDS LÄN</t>
        </is>
      </c>
      <c r="E65" t="inlineStr">
        <is>
          <t>VALDEMARSVIK</t>
        </is>
      </c>
      <c r="G65" t="n">
        <v>0.4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4927-2022</t>
        </is>
      </c>
      <c r="B66" s="1" t="n">
        <v>44593</v>
      </c>
      <c r="C66" s="1" t="n">
        <v>45956</v>
      </c>
      <c r="D66" t="inlineStr">
        <is>
          <t>ÖSTERGÖTLANDS LÄN</t>
        </is>
      </c>
      <c r="E66" t="inlineStr">
        <is>
          <t>VALDEMARSVIK</t>
        </is>
      </c>
      <c r="G66" t="n">
        <v>0.9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22311-2022</t>
        </is>
      </c>
      <c r="B67" s="1" t="n">
        <v>44712</v>
      </c>
      <c r="C67" s="1" t="n">
        <v>45956</v>
      </c>
      <c r="D67" t="inlineStr">
        <is>
          <t>ÖSTERGÖTLANDS LÄN</t>
        </is>
      </c>
      <c r="E67" t="inlineStr">
        <is>
          <t>VALDEMARSVIK</t>
        </is>
      </c>
      <c r="G67" t="n">
        <v>0.3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6996-2022</t>
        </is>
      </c>
      <c r="B68" s="1" t="n">
        <v>44603</v>
      </c>
      <c r="C68" s="1" t="n">
        <v>45956</v>
      </c>
      <c r="D68" t="inlineStr">
        <is>
          <t>ÖSTERGÖTLANDS LÄN</t>
        </is>
      </c>
      <c r="E68" t="inlineStr">
        <is>
          <t>VALDEMARSVIK</t>
        </is>
      </c>
      <c r="F68" t="inlineStr">
        <is>
          <t>Övriga Aktiebolag</t>
        </is>
      </c>
      <c r="G68" t="n">
        <v>4.1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53782-2021</t>
        </is>
      </c>
      <c r="B69" s="1" t="n">
        <v>44463</v>
      </c>
      <c r="C69" s="1" t="n">
        <v>45956</v>
      </c>
      <c r="D69" t="inlineStr">
        <is>
          <t>ÖSTERGÖTLANDS LÄN</t>
        </is>
      </c>
      <c r="E69" t="inlineStr">
        <is>
          <t>VALDEMARSVIK</t>
        </is>
      </c>
      <c r="F69" t="inlineStr">
        <is>
          <t>Övriga Aktiebolag</t>
        </is>
      </c>
      <c r="G69" t="n">
        <v>1.3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56581-2021</t>
        </is>
      </c>
      <c r="B70" s="1" t="n">
        <v>44480.65591435185</v>
      </c>
      <c r="C70" s="1" t="n">
        <v>45956</v>
      </c>
      <c r="D70" t="inlineStr">
        <is>
          <t>ÖSTERGÖTLANDS LÄN</t>
        </is>
      </c>
      <c r="E70" t="inlineStr">
        <is>
          <t>VALDEMARSVIK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62914-2023</t>
        </is>
      </c>
      <c r="B71" s="1" t="n">
        <v>45271</v>
      </c>
      <c r="C71" s="1" t="n">
        <v>45956</v>
      </c>
      <c r="D71" t="inlineStr">
        <is>
          <t>ÖSTERGÖTLANDS LÄN</t>
        </is>
      </c>
      <c r="E71" t="inlineStr">
        <is>
          <t>VALDEMARSVIK</t>
        </is>
      </c>
      <c r="F71" t="inlineStr">
        <is>
          <t>Övriga Aktiebolag</t>
        </is>
      </c>
      <c r="G71" t="n">
        <v>11.1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58100-2021</t>
        </is>
      </c>
      <c r="B72" s="1" t="n">
        <v>44487</v>
      </c>
      <c r="C72" s="1" t="n">
        <v>45956</v>
      </c>
      <c r="D72" t="inlineStr">
        <is>
          <t>ÖSTERGÖTLANDS LÄN</t>
        </is>
      </c>
      <c r="E72" t="inlineStr">
        <is>
          <t>VALDEMARSVIK</t>
        </is>
      </c>
      <c r="G72" t="n">
        <v>2.3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55304-2022</t>
        </is>
      </c>
      <c r="B73" s="1" t="n">
        <v>44882</v>
      </c>
      <c r="C73" s="1" t="n">
        <v>45956</v>
      </c>
      <c r="D73" t="inlineStr">
        <is>
          <t>ÖSTERGÖTLANDS LÄN</t>
        </is>
      </c>
      <c r="E73" t="inlineStr">
        <is>
          <t>VALDEMARSVIK</t>
        </is>
      </c>
      <c r="F73" t="inlineStr">
        <is>
          <t>Övriga Aktiebolag</t>
        </is>
      </c>
      <c r="G73" t="n">
        <v>2.8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20534-2021</t>
        </is>
      </c>
      <c r="B74" s="1" t="n">
        <v>44315</v>
      </c>
      <c r="C74" s="1" t="n">
        <v>45956</v>
      </c>
      <c r="D74" t="inlineStr">
        <is>
          <t>ÖSTERGÖTLANDS LÄN</t>
        </is>
      </c>
      <c r="E74" t="inlineStr">
        <is>
          <t>VALDEMARSVIK</t>
        </is>
      </c>
      <c r="G74" t="n">
        <v>1.8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7125-2022</t>
        </is>
      </c>
      <c r="B75" s="1" t="n">
        <v>44603.67640046297</v>
      </c>
      <c r="C75" s="1" t="n">
        <v>45956</v>
      </c>
      <c r="D75" t="inlineStr">
        <is>
          <t>ÖSTERGÖTLANDS LÄN</t>
        </is>
      </c>
      <c r="E75" t="inlineStr">
        <is>
          <t>VALDEMARSVIK</t>
        </is>
      </c>
      <c r="G75" t="n">
        <v>2.4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10120-2025</t>
        </is>
      </c>
      <c r="B76" s="1" t="n">
        <v>45719.60015046296</v>
      </c>
      <c r="C76" s="1" t="n">
        <v>45956</v>
      </c>
      <c r="D76" t="inlineStr">
        <is>
          <t>ÖSTERGÖTLANDS LÄN</t>
        </is>
      </c>
      <c r="E76" t="inlineStr">
        <is>
          <t>VALDEMARSVIK</t>
        </is>
      </c>
      <c r="G76" t="n">
        <v>2.8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49299-2021</t>
        </is>
      </c>
      <c r="B77" s="1" t="n">
        <v>44454</v>
      </c>
      <c r="C77" s="1" t="n">
        <v>45956</v>
      </c>
      <c r="D77" t="inlineStr">
        <is>
          <t>ÖSTERGÖTLANDS LÄN</t>
        </is>
      </c>
      <c r="E77" t="inlineStr">
        <is>
          <t>VALDEMARSVIK</t>
        </is>
      </c>
      <c r="G77" t="n">
        <v>3.6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54230-2022</t>
        </is>
      </c>
      <c r="B78" s="1" t="n">
        <v>44881.90604166667</v>
      </c>
      <c r="C78" s="1" t="n">
        <v>45956</v>
      </c>
      <c r="D78" t="inlineStr">
        <is>
          <t>ÖSTERGÖTLANDS LÄN</t>
        </is>
      </c>
      <c r="E78" t="inlineStr">
        <is>
          <t>VALDEMARSVIK</t>
        </is>
      </c>
      <c r="G78" t="n">
        <v>0.9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11252-2022</t>
        </is>
      </c>
      <c r="B79" s="1" t="n">
        <v>44629</v>
      </c>
      <c r="C79" s="1" t="n">
        <v>45956</v>
      </c>
      <c r="D79" t="inlineStr">
        <is>
          <t>ÖSTERGÖTLANDS LÄN</t>
        </is>
      </c>
      <c r="E79" t="inlineStr">
        <is>
          <t>VALDEMARSVIK</t>
        </is>
      </c>
      <c r="G79" t="n">
        <v>1.6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6502-2024</t>
        </is>
      </c>
      <c r="B80" s="1" t="n">
        <v>45339</v>
      </c>
      <c r="C80" s="1" t="n">
        <v>45956</v>
      </c>
      <c r="D80" t="inlineStr">
        <is>
          <t>ÖSTERGÖTLANDS LÄN</t>
        </is>
      </c>
      <c r="E80" t="inlineStr">
        <is>
          <t>VALDEMARSVIK</t>
        </is>
      </c>
      <c r="G80" t="n">
        <v>1.7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7138-2022</t>
        </is>
      </c>
      <c r="B81" s="1" t="n">
        <v>44603.70393518519</v>
      </c>
      <c r="C81" s="1" t="n">
        <v>45956</v>
      </c>
      <c r="D81" t="inlineStr">
        <is>
          <t>ÖSTERGÖTLANDS LÄN</t>
        </is>
      </c>
      <c r="E81" t="inlineStr">
        <is>
          <t>VALDEMARSVIK</t>
        </is>
      </c>
      <c r="G81" t="n">
        <v>1.5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39864-2021</t>
        </is>
      </c>
      <c r="B82" s="1" t="n">
        <v>44417</v>
      </c>
      <c r="C82" s="1" t="n">
        <v>45956</v>
      </c>
      <c r="D82" t="inlineStr">
        <is>
          <t>ÖSTERGÖTLANDS LÄN</t>
        </is>
      </c>
      <c r="E82" t="inlineStr">
        <is>
          <t>VALDEMARSVIK</t>
        </is>
      </c>
      <c r="G82" t="n">
        <v>1.3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19050-2021</t>
        </is>
      </c>
      <c r="B83" s="1" t="n">
        <v>44308</v>
      </c>
      <c r="C83" s="1" t="n">
        <v>45956</v>
      </c>
      <c r="D83" t="inlineStr">
        <is>
          <t>ÖSTERGÖTLANDS LÄN</t>
        </is>
      </c>
      <c r="E83" t="inlineStr">
        <is>
          <t>VALDEMARSVIK</t>
        </is>
      </c>
      <c r="G83" t="n">
        <v>1.8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39961-2021</t>
        </is>
      </c>
      <c r="B84" s="1" t="n">
        <v>44417</v>
      </c>
      <c r="C84" s="1" t="n">
        <v>45956</v>
      </c>
      <c r="D84" t="inlineStr">
        <is>
          <t>ÖSTERGÖTLANDS LÄN</t>
        </is>
      </c>
      <c r="E84" t="inlineStr">
        <is>
          <t>VALDEMARSVIK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10050-2021</t>
        </is>
      </c>
      <c r="B85" s="1" t="n">
        <v>44256</v>
      </c>
      <c r="C85" s="1" t="n">
        <v>45956</v>
      </c>
      <c r="D85" t="inlineStr">
        <is>
          <t>ÖSTERGÖTLANDS LÄN</t>
        </is>
      </c>
      <c r="E85" t="inlineStr">
        <is>
          <t>VALDEMARSVIK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24971-2022</t>
        </is>
      </c>
      <c r="B86" s="1" t="n">
        <v>44728.68993055556</v>
      </c>
      <c r="C86" s="1" t="n">
        <v>45956</v>
      </c>
      <c r="D86" t="inlineStr">
        <is>
          <t>ÖSTERGÖTLANDS LÄN</t>
        </is>
      </c>
      <c r="E86" t="inlineStr">
        <is>
          <t>VALDEMARSVIK</t>
        </is>
      </c>
      <c r="G86" t="n">
        <v>0.5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14561-2021</t>
        </is>
      </c>
      <c r="B87" s="1" t="n">
        <v>44279.75896990741</v>
      </c>
      <c r="C87" s="1" t="n">
        <v>45956</v>
      </c>
      <c r="D87" t="inlineStr">
        <is>
          <t>ÖSTERGÖTLANDS LÄN</t>
        </is>
      </c>
      <c r="E87" t="inlineStr">
        <is>
          <t>VALDEMARSVIK</t>
        </is>
      </c>
      <c r="G87" t="n">
        <v>1.4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25702-2023</t>
        </is>
      </c>
      <c r="B88" s="1" t="n">
        <v>45090.31699074074</v>
      </c>
      <c r="C88" s="1" t="n">
        <v>45956</v>
      </c>
      <c r="D88" t="inlineStr">
        <is>
          <t>ÖSTERGÖTLANDS LÄN</t>
        </is>
      </c>
      <c r="E88" t="inlineStr">
        <is>
          <t>VALDEMARSVIK</t>
        </is>
      </c>
      <c r="G88" t="n">
        <v>5.2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32571-2021</t>
        </is>
      </c>
      <c r="B89" s="1" t="n">
        <v>44371</v>
      </c>
      <c r="C89" s="1" t="n">
        <v>45956</v>
      </c>
      <c r="D89" t="inlineStr">
        <is>
          <t>ÖSTERGÖTLANDS LÄN</t>
        </is>
      </c>
      <c r="E89" t="inlineStr">
        <is>
          <t>VALDEMARSVIK</t>
        </is>
      </c>
      <c r="F89" t="inlineStr">
        <is>
          <t>Övriga Aktiebolag</t>
        </is>
      </c>
      <c r="G89" t="n">
        <v>2.6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1606-2022</t>
        </is>
      </c>
      <c r="B90" s="1" t="n">
        <v>44573</v>
      </c>
      <c r="C90" s="1" t="n">
        <v>45956</v>
      </c>
      <c r="D90" t="inlineStr">
        <is>
          <t>ÖSTERGÖTLANDS LÄN</t>
        </is>
      </c>
      <c r="E90" t="inlineStr">
        <is>
          <t>VALDEMARSVIK</t>
        </is>
      </c>
      <c r="G90" t="n">
        <v>4.6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1424-2022</t>
        </is>
      </c>
      <c r="B91" s="1" t="n">
        <v>44573</v>
      </c>
      <c r="C91" s="1" t="n">
        <v>45956</v>
      </c>
      <c r="D91" t="inlineStr">
        <is>
          <t>ÖSTERGÖTLANDS LÄN</t>
        </is>
      </c>
      <c r="E91" t="inlineStr">
        <is>
          <t>VALDEMARSVIK</t>
        </is>
      </c>
      <c r="G91" t="n">
        <v>0.5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59516-2023</t>
        </is>
      </c>
      <c r="B92" s="1" t="n">
        <v>45254</v>
      </c>
      <c r="C92" s="1" t="n">
        <v>45956</v>
      </c>
      <c r="D92" t="inlineStr">
        <is>
          <t>ÖSTERGÖTLANDS LÄN</t>
        </is>
      </c>
      <c r="E92" t="inlineStr">
        <is>
          <t>VALDEMARSVIK</t>
        </is>
      </c>
      <c r="G92" t="n">
        <v>0.4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17114-2025</t>
        </is>
      </c>
      <c r="B93" s="1" t="n">
        <v>45755.6821875</v>
      </c>
      <c r="C93" s="1" t="n">
        <v>45956</v>
      </c>
      <c r="D93" t="inlineStr">
        <is>
          <t>ÖSTERGÖTLANDS LÄN</t>
        </is>
      </c>
      <c r="E93" t="inlineStr">
        <is>
          <t>VALDEMARSVIK</t>
        </is>
      </c>
      <c r="G93" t="n">
        <v>2.5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26968-2023</t>
        </is>
      </c>
      <c r="B94" s="1" t="n">
        <v>45093</v>
      </c>
      <c r="C94" s="1" t="n">
        <v>45956</v>
      </c>
      <c r="D94" t="inlineStr">
        <is>
          <t>ÖSTERGÖTLANDS LÄN</t>
        </is>
      </c>
      <c r="E94" t="inlineStr">
        <is>
          <t>VALDEMARSVIK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47354-2023</t>
        </is>
      </c>
      <c r="B95" s="1" t="n">
        <v>45202.58068287037</v>
      </c>
      <c r="C95" s="1" t="n">
        <v>45956</v>
      </c>
      <c r="D95" t="inlineStr">
        <is>
          <t>ÖSTERGÖTLANDS LÄN</t>
        </is>
      </c>
      <c r="E95" t="inlineStr">
        <is>
          <t>VALDEMARSVIK</t>
        </is>
      </c>
      <c r="G95" t="n">
        <v>7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4946-2022</t>
        </is>
      </c>
      <c r="B96" s="1" t="n">
        <v>44593</v>
      </c>
      <c r="C96" s="1" t="n">
        <v>45956</v>
      </c>
      <c r="D96" t="inlineStr">
        <is>
          <t>ÖSTERGÖTLANDS LÄN</t>
        </is>
      </c>
      <c r="E96" t="inlineStr">
        <is>
          <t>VALDEMARSVIK</t>
        </is>
      </c>
      <c r="G96" t="n">
        <v>4.2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3276-2024</t>
        </is>
      </c>
      <c r="B97" s="1" t="n">
        <v>45317.41827546297</v>
      </c>
      <c r="C97" s="1" t="n">
        <v>45956</v>
      </c>
      <c r="D97" t="inlineStr">
        <is>
          <t>ÖSTERGÖTLANDS LÄN</t>
        </is>
      </c>
      <c r="E97" t="inlineStr">
        <is>
          <t>VALDEMARSVIK</t>
        </is>
      </c>
      <c r="G97" t="n">
        <v>0.4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15648-2024</t>
        </is>
      </c>
      <c r="B98" s="1" t="n">
        <v>45404.35048611111</v>
      </c>
      <c r="C98" s="1" t="n">
        <v>45956</v>
      </c>
      <c r="D98" t="inlineStr">
        <is>
          <t>ÖSTERGÖTLANDS LÄN</t>
        </is>
      </c>
      <c r="E98" t="inlineStr">
        <is>
          <t>VALDEMARSVIK</t>
        </is>
      </c>
      <c r="G98" t="n">
        <v>6.2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8965-2023</t>
        </is>
      </c>
      <c r="B99" s="1" t="n">
        <v>44979.48650462963</v>
      </c>
      <c r="C99" s="1" t="n">
        <v>45956</v>
      </c>
      <c r="D99" t="inlineStr">
        <is>
          <t>ÖSTERGÖTLANDS LÄN</t>
        </is>
      </c>
      <c r="E99" t="inlineStr">
        <is>
          <t>VALDEMARSVIK</t>
        </is>
      </c>
      <c r="G99" t="n">
        <v>2.4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1338-2025</t>
        </is>
      </c>
      <c r="B100" s="1" t="n">
        <v>45667.58902777778</v>
      </c>
      <c r="C100" s="1" t="n">
        <v>45956</v>
      </c>
      <c r="D100" t="inlineStr">
        <is>
          <t>ÖSTERGÖTLANDS LÄN</t>
        </is>
      </c>
      <c r="E100" t="inlineStr">
        <is>
          <t>VALDEMARSVIK</t>
        </is>
      </c>
      <c r="G100" t="n">
        <v>1.6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25703-2023</t>
        </is>
      </c>
      <c r="B101" s="1" t="n">
        <v>45090.31920138889</v>
      </c>
      <c r="C101" s="1" t="n">
        <v>45956</v>
      </c>
      <c r="D101" t="inlineStr">
        <is>
          <t>ÖSTERGÖTLANDS LÄN</t>
        </is>
      </c>
      <c r="E101" t="inlineStr">
        <is>
          <t>VALDEMARSVIK</t>
        </is>
      </c>
      <c r="G101" t="n">
        <v>5.1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16771-2024</t>
        </is>
      </c>
      <c r="B102" s="1" t="n">
        <v>45411</v>
      </c>
      <c r="C102" s="1" t="n">
        <v>45956</v>
      </c>
      <c r="D102" t="inlineStr">
        <is>
          <t>ÖSTERGÖTLANDS LÄN</t>
        </is>
      </c>
      <c r="E102" t="inlineStr">
        <is>
          <t>VALDEMARSVIK</t>
        </is>
      </c>
      <c r="G102" t="n">
        <v>5.4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14417-2024</t>
        </is>
      </c>
      <c r="B103" s="1" t="n">
        <v>45394.42204861111</v>
      </c>
      <c r="C103" s="1" t="n">
        <v>45956</v>
      </c>
      <c r="D103" t="inlineStr">
        <is>
          <t>ÖSTERGÖTLANDS LÄN</t>
        </is>
      </c>
      <c r="E103" t="inlineStr">
        <is>
          <t>VALDEMARSVIK</t>
        </is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21396-2025</t>
        </is>
      </c>
      <c r="B104" s="1" t="n">
        <v>45782.48217592593</v>
      </c>
      <c r="C104" s="1" t="n">
        <v>45956</v>
      </c>
      <c r="D104" t="inlineStr">
        <is>
          <t>ÖSTERGÖTLANDS LÄN</t>
        </is>
      </c>
      <c r="E104" t="inlineStr">
        <is>
          <t>VALDEMARSVIK</t>
        </is>
      </c>
      <c r="G104" t="n">
        <v>1.4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21417-2025</t>
        </is>
      </c>
      <c r="B105" s="1" t="n">
        <v>45782.49773148148</v>
      </c>
      <c r="C105" s="1" t="n">
        <v>45956</v>
      </c>
      <c r="D105" t="inlineStr">
        <is>
          <t>ÖSTERGÖTLANDS LÄN</t>
        </is>
      </c>
      <c r="E105" t="inlineStr">
        <is>
          <t>VALDEMARSVIK</t>
        </is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14287-2025</t>
        </is>
      </c>
      <c r="B106" s="1" t="n">
        <v>45740</v>
      </c>
      <c r="C106" s="1" t="n">
        <v>45956</v>
      </c>
      <c r="D106" t="inlineStr">
        <is>
          <t>ÖSTERGÖTLANDS LÄN</t>
        </is>
      </c>
      <c r="E106" t="inlineStr">
        <is>
          <t>VALDEMARSVIK</t>
        </is>
      </c>
      <c r="G106" t="n">
        <v>2.2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14295-2025</t>
        </is>
      </c>
      <c r="B107" s="1" t="n">
        <v>45740</v>
      </c>
      <c r="C107" s="1" t="n">
        <v>45956</v>
      </c>
      <c r="D107" t="inlineStr">
        <is>
          <t>ÖSTERGÖTLANDS LÄN</t>
        </is>
      </c>
      <c r="E107" t="inlineStr">
        <is>
          <t>VALDEMARSVIK</t>
        </is>
      </c>
      <c r="G107" t="n">
        <v>1.5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54765-2022</t>
        </is>
      </c>
      <c r="B108" s="1" t="n">
        <v>44883.62292824074</v>
      </c>
      <c r="C108" s="1" t="n">
        <v>45956</v>
      </c>
      <c r="D108" t="inlineStr">
        <is>
          <t>ÖSTERGÖTLANDS LÄN</t>
        </is>
      </c>
      <c r="E108" t="inlineStr">
        <is>
          <t>VALDEMARSVIK</t>
        </is>
      </c>
      <c r="G108" t="n">
        <v>1.4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21523-2025</t>
        </is>
      </c>
      <c r="B109" s="1" t="n">
        <v>45782.64012731481</v>
      </c>
      <c r="C109" s="1" t="n">
        <v>45956</v>
      </c>
      <c r="D109" t="inlineStr">
        <is>
          <t>ÖSTERGÖTLANDS LÄN</t>
        </is>
      </c>
      <c r="E109" t="inlineStr">
        <is>
          <t>VALDEMARSVIK</t>
        </is>
      </c>
      <c r="G109" t="n">
        <v>0.7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21499-2025</t>
        </is>
      </c>
      <c r="B110" s="1" t="n">
        <v>45782.60745370371</v>
      </c>
      <c r="C110" s="1" t="n">
        <v>45956</v>
      </c>
      <c r="D110" t="inlineStr">
        <is>
          <t>ÖSTERGÖTLANDS LÄN</t>
        </is>
      </c>
      <c r="E110" t="inlineStr">
        <is>
          <t>VALDEMARSVIK</t>
        </is>
      </c>
      <c r="G110" t="n">
        <v>1.4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21525-2025</t>
        </is>
      </c>
      <c r="B111" s="1" t="n">
        <v>45782.64457175926</v>
      </c>
      <c r="C111" s="1" t="n">
        <v>45956</v>
      </c>
      <c r="D111" t="inlineStr">
        <is>
          <t>ÖSTERGÖTLANDS LÄN</t>
        </is>
      </c>
      <c r="E111" t="inlineStr">
        <is>
          <t>VALDEMARSVIK</t>
        </is>
      </c>
      <c r="G111" t="n">
        <v>2.3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21537-2025</t>
        </is>
      </c>
      <c r="B112" s="1" t="n">
        <v>45782.65953703703</v>
      </c>
      <c r="C112" s="1" t="n">
        <v>45956</v>
      </c>
      <c r="D112" t="inlineStr">
        <is>
          <t>ÖSTERGÖTLANDS LÄN</t>
        </is>
      </c>
      <c r="E112" t="inlineStr">
        <is>
          <t>VALDEMARSVIK</t>
        </is>
      </c>
      <c r="G112" t="n">
        <v>1.4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65113-2023</t>
        </is>
      </c>
      <c r="B113" s="1" t="n">
        <v>45287</v>
      </c>
      <c r="C113" s="1" t="n">
        <v>45956</v>
      </c>
      <c r="D113" t="inlineStr">
        <is>
          <t>ÖSTERGÖTLANDS LÄN</t>
        </is>
      </c>
      <c r="E113" t="inlineStr">
        <is>
          <t>VALDEMARSVIK</t>
        </is>
      </c>
      <c r="G113" t="n">
        <v>1.2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21390-2025</t>
        </is>
      </c>
      <c r="B114" s="1" t="n">
        <v>45782.47664351852</v>
      </c>
      <c r="C114" s="1" t="n">
        <v>45956</v>
      </c>
      <c r="D114" t="inlineStr">
        <is>
          <t>ÖSTERGÖTLANDS LÄN</t>
        </is>
      </c>
      <c r="E114" t="inlineStr">
        <is>
          <t>VALDEMARSVIK</t>
        </is>
      </c>
      <c r="G114" t="n">
        <v>3.1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21517-2025</t>
        </is>
      </c>
      <c r="B115" s="1" t="n">
        <v>45782.63564814815</v>
      </c>
      <c r="C115" s="1" t="n">
        <v>45956</v>
      </c>
      <c r="D115" t="inlineStr">
        <is>
          <t>ÖSTERGÖTLANDS LÄN</t>
        </is>
      </c>
      <c r="E115" t="inlineStr">
        <is>
          <t>VALDEMARSVIK</t>
        </is>
      </c>
      <c r="G115" t="n">
        <v>1.2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60288-2023</t>
        </is>
      </c>
      <c r="B116" s="1" t="n">
        <v>45258.70559027778</v>
      </c>
      <c r="C116" s="1" t="n">
        <v>45956</v>
      </c>
      <c r="D116" t="inlineStr">
        <is>
          <t>ÖSTERGÖTLANDS LÄN</t>
        </is>
      </c>
      <c r="E116" t="inlineStr">
        <is>
          <t>VALDEMARSVIK</t>
        </is>
      </c>
      <c r="G116" t="n">
        <v>1.1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46759-2025</t>
        </is>
      </c>
      <c r="B117" s="1" t="n">
        <v>45926.62104166667</v>
      </c>
      <c r="C117" s="1" t="n">
        <v>45956</v>
      </c>
      <c r="D117" t="inlineStr">
        <is>
          <t>ÖSTERGÖTLANDS LÄN</t>
        </is>
      </c>
      <c r="E117" t="inlineStr">
        <is>
          <t>VALDEMARSVIK</t>
        </is>
      </c>
      <c r="G117" t="n">
        <v>3.9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50992-2023</t>
        </is>
      </c>
      <c r="B118" s="1" t="n">
        <v>45218</v>
      </c>
      <c r="C118" s="1" t="n">
        <v>45956</v>
      </c>
      <c r="D118" t="inlineStr">
        <is>
          <t>ÖSTERGÖTLANDS LÄN</t>
        </is>
      </c>
      <c r="E118" t="inlineStr">
        <is>
          <t>VALDEMARSVIK</t>
        </is>
      </c>
      <c r="F118" t="inlineStr">
        <is>
          <t>Holmen skog AB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26939-2023</t>
        </is>
      </c>
      <c r="B119" s="1" t="n">
        <v>45093</v>
      </c>
      <c r="C119" s="1" t="n">
        <v>45956</v>
      </c>
      <c r="D119" t="inlineStr">
        <is>
          <t>ÖSTERGÖTLANDS LÄN</t>
        </is>
      </c>
      <c r="E119" t="inlineStr">
        <is>
          <t>VALDEMARSVIK</t>
        </is>
      </c>
      <c r="G119" t="n">
        <v>0.8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43509-2024</t>
        </is>
      </c>
      <c r="B120" s="1" t="n">
        <v>45569.31166666667</v>
      </c>
      <c r="C120" s="1" t="n">
        <v>45956</v>
      </c>
      <c r="D120" t="inlineStr">
        <is>
          <t>ÖSTERGÖTLANDS LÄN</t>
        </is>
      </c>
      <c r="E120" t="inlineStr">
        <is>
          <t>VALDEMARSVIK</t>
        </is>
      </c>
      <c r="G120" t="n">
        <v>0.7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18055-2025</t>
        </is>
      </c>
      <c r="B121" s="1" t="n">
        <v>45761.47571759259</v>
      </c>
      <c r="C121" s="1" t="n">
        <v>45956</v>
      </c>
      <c r="D121" t="inlineStr">
        <is>
          <t>ÖSTERGÖTLANDS LÄN</t>
        </is>
      </c>
      <c r="E121" t="inlineStr">
        <is>
          <t>VALDEMARSVIK</t>
        </is>
      </c>
      <c r="G121" t="n">
        <v>1.5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47679-2024</t>
        </is>
      </c>
      <c r="B122" s="1" t="n">
        <v>45588.41420138889</v>
      </c>
      <c r="C122" s="1" t="n">
        <v>45956</v>
      </c>
      <c r="D122" t="inlineStr">
        <is>
          <t>ÖSTERGÖTLANDS LÄN</t>
        </is>
      </c>
      <c r="E122" t="inlineStr">
        <is>
          <t>VALDEMARSVIK</t>
        </is>
      </c>
      <c r="G122" t="n">
        <v>5.5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46785-2025</t>
        </is>
      </c>
      <c r="B123" s="1" t="n">
        <v>45926.64467592593</v>
      </c>
      <c r="C123" s="1" t="n">
        <v>45956</v>
      </c>
      <c r="D123" t="inlineStr">
        <is>
          <t>ÖSTERGÖTLANDS LÄN</t>
        </is>
      </c>
      <c r="E123" t="inlineStr">
        <is>
          <t>VALDEMARSVIK</t>
        </is>
      </c>
      <c r="G123" t="n">
        <v>0.9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46187-2024</t>
        </is>
      </c>
      <c r="B124" s="1" t="n">
        <v>45581</v>
      </c>
      <c r="C124" s="1" t="n">
        <v>45956</v>
      </c>
      <c r="D124" t="inlineStr">
        <is>
          <t>ÖSTERGÖTLANDS LÄN</t>
        </is>
      </c>
      <c r="E124" t="inlineStr">
        <is>
          <t>VALDEMARSVIK</t>
        </is>
      </c>
      <c r="G124" t="n">
        <v>0.8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7634-2022</t>
        </is>
      </c>
      <c r="B125" s="1" t="n">
        <v>44607.71590277777</v>
      </c>
      <c r="C125" s="1" t="n">
        <v>45956</v>
      </c>
      <c r="D125" t="inlineStr">
        <is>
          <t>ÖSTERGÖTLANDS LÄN</t>
        </is>
      </c>
      <c r="E125" t="inlineStr">
        <is>
          <t>VALDEMARSVIK</t>
        </is>
      </c>
      <c r="G125" t="n">
        <v>2.3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8678-2024</t>
        </is>
      </c>
      <c r="B126" s="1" t="n">
        <v>45354</v>
      </c>
      <c r="C126" s="1" t="n">
        <v>45956</v>
      </c>
      <c r="D126" t="inlineStr">
        <is>
          <t>ÖSTERGÖTLANDS LÄN</t>
        </is>
      </c>
      <c r="E126" t="inlineStr">
        <is>
          <t>VALDEMARSVIK</t>
        </is>
      </c>
      <c r="G126" t="n">
        <v>1.7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46762-2025</t>
        </is>
      </c>
      <c r="B127" s="1" t="n">
        <v>45926.62353009259</v>
      </c>
      <c r="C127" s="1" t="n">
        <v>45956</v>
      </c>
      <c r="D127" t="inlineStr">
        <is>
          <t>ÖSTERGÖTLANDS LÄN</t>
        </is>
      </c>
      <c r="E127" t="inlineStr">
        <is>
          <t>VALDEMARSVIK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67492-2020</t>
        </is>
      </c>
      <c r="B128" s="1" t="n">
        <v>44181</v>
      </c>
      <c r="C128" s="1" t="n">
        <v>45956</v>
      </c>
      <c r="D128" t="inlineStr">
        <is>
          <t>ÖSTERGÖTLANDS LÄN</t>
        </is>
      </c>
      <c r="E128" t="inlineStr">
        <is>
          <t>VALDEMARSVIK</t>
        </is>
      </c>
      <c r="G128" t="n">
        <v>6.8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43225-2022</t>
        </is>
      </c>
      <c r="B129" s="1" t="n">
        <v>44833</v>
      </c>
      <c r="C129" s="1" t="n">
        <v>45956</v>
      </c>
      <c r="D129" t="inlineStr">
        <is>
          <t>ÖSTERGÖTLANDS LÄN</t>
        </is>
      </c>
      <c r="E129" t="inlineStr">
        <is>
          <t>VALDEMARSVIK</t>
        </is>
      </c>
      <c r="G129" t="n">
        <v>0.6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57862-2023</t>
        </is>
      </c>
      <c r="B130" s="1" t="n">
        <v>45247</v>
      </c>
      <c r="C130" s="1" t="n">
        <v>45956</v>
      </c>
      <c r="D130" t="inlineStr">
        <is>
          <t>ÖSTERGÖTLANDS LÄN</t>
        </is>
      </c>
      <c r="E130" t="inlineStr">
        <is>
          <t>VALDEMARSVIK</t>
        </is>
      </c>
      <c r="G130" t="n">
        <v>1.2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39583-2022</t>
        </is>
      </c>
      <c r="B131" s="1" t="n">
        <v>44818.60185185185</v>
      </c>
      <c r="C131" s="1" t="n">
        <v>45956</v>
      </c>
      <c r="D131" t="inlineStr">
        <is>
          <t>ÖSTERGÖTLANDS LÄN</t>
        </is>
      </c>
      <c r="E131" t="inlineStr">
        <is>
          <t>VALDEMARSVIK</t>
        </is>
      </c>
      <c r="G131" t="n">
        <v>2.9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21233-2023</t>
        </is>
      </c>
      <c r="B132" s="1" t="n">
        <v>45062</v>
      </c>
      <c r="C132" s="1" t="n">
        <v>45956</v>
      </c>
      <c r="D132" t="inlineStr">
        <is>
          <t>ÖSTERGÖTLANDS LÄN</t>
        </is>
      </c>
      <c r="E132" t="inlineStr">
        <is>
          <t>VALDEMARSVIK</t>
        </is>
      </c>
      <c r="G132" t="n">
        <v>3.3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46763-2025</t>
        </is>
      </c>
      <c r="B133" s="1" t="n">
        <v>45926.625</v>
      </c>
      <c r="C133" s="1" t="n">
        <v>45956</v>
      </c>
      <c r="D133" t="inlineStr">
        <is>
          <t>ÖSTERGÖTLANDS LÄN</t>
        </is>
      </c>
      <c r="E133" t="inlineStr">
        <is>
          <t>VALDEMARSVIK</t>
        </is>
      </c>
      <c r="G133" t="n">
        <v>1.5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252-2023</t>
        </is>
      </c>
      <c r="B134" s="1" t="n">
        <v>44922</v>
      </c>
      <c r="C134" s="1" t="n">
        <v>45956</v>
      </c>
      <c r="D134" t="inlineStr">
        <is>
          <t>ÖSTERGÖTLANDS LÄN</t>
        </is>
      </c>
      <c r="E134" t="inlineStr">
        <is>
          <t>VALDEMARSVIK</t>
        </is>
      </c>
      <c r="G134" t="n">
        <v>0.8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23576-2025</t>
        </is>
      </c>
      <c r="B135" s="1" t="n">
        <v>45792.62280092593</v>
      </c>
      <c r="C135" s="1" t="n">
        <v>45956</v>
      </c>
      <c r="D135" t="inlineStr">
        <is>
          <t>ÖSTERGÖTLANDS LÄN</t>
        </is>
      </c>
      <c r="E135" t="inlineStr">
        <is>
          <t>VALDEMARSVIK</t>
        </is>
      </c>
      <c r="G135" t="n">
        <v>1.7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23811-2025</t>
        </is>
      </c>
      <c r="B136" s="1" t="n">
        <v>45793.57041666667</v>
      </c>
      <c r="C136" s="1" t="n">
        <v>45956</v>
      </c>
      <c r="D136" t="inlineStr">
        <is>
          <t>ÖSTERGÖTLANDS LÄN</t>
        </is>
      </c>
      <c r="E136" t="inlineStr">
        <is>
          <t>VALDEMARSVIK</t>
        </is>
      </c>
      <c r="G136" t="n">
        <v>9.5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23672-2025</t>
        </is>
      </c>
      <c r="B137" s="1" t="n">
        <v>45793.29298611111</v>
      </c>
      <c r="C137" s="1" t="n">
        <v>45956</v>
      </c>
      <c r="D137" t="inlineStr">
        <is>
          <t>ÖSTERGÖTLANDS LÄN</t>
        </is>
      </c>
      <c r="E137" t="inlineStr">
        <is>
          <t>VALDEMARSVIK</t>
        </is>
      </c>
      <c r="G137" t="n">
        <v>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29041-2024</t>
        </is>
      </c>
      <c r="B138" s="1" t="n">
        <v>45481.61375</v>
      </c>
      <c r="C138" s="1" t="n">
        <v>45956</v>
      </c>
      <c r="D138" t="inlineStr">
        <is>
          <t>ÖSTERGÖTLANDS LÄN</t>
        </is>
      </c>
      <c r="E138" t="inlineStr">
        <is>
          <t>VALDEMARSVIK</t>
        </is>
      </c>
      <c r="G138" t="n">
        <v>3.9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46774-2025</t>
        </is>
      </c>
      <c r="B139" s="1" t="n">
        <v>45926.63296296296</v>
      </c>
      <c r="C139" s="1" t="n">
        <v>45956</v>
      </c>
      <c r="D139" t="inlineStr">
        <is>
          <t>ÖSTERGÖTLANDS LÄN</t>
        </is>
      </c>
      <c r="E139" t="inlineStr">
        <is>
          <t>VALDEMARSVIK</t>
        </is>
      </c>
      <c r="G139" t="n">
        <v>3.7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46787-2025</t>
        </is>
      </c>
      <c r="B140" s="1" t="n">
        <v>45926.64569444444</v>
      </c>
      <c r="C140" s="1" t="n">
        <v>45956</v>
      </c>
      <c r="D140" t="inlineStr">
        <is>
          <t>ÖSTERGÖTLANDS LÄN</t>
        </is>
      </c>
      <c r="E140" t="inlineStr">
        <is>
          <t>VALDEMARSVIK</t>
        </is>
      </c>
      <c r="G140" t="n">
        <v>0.9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62048-2022</t>
        </is>
      </c>
      <c r="B141" s="1" t="n">
        <v>44918.57138888889</v>
      </c>
      <c r="C141" s="1" t="n">
        <v>45956</v>
      </c>
      <c r="D141" t="inlineStr">
        <is>
          <t>ÖSTERGÖTLANDS LÄN</t>
        </is>
      </c>
      <c r="E141" t="inlineStr">
        <is>
          <t>VALDEMARSVIK</t>
        </is>
      </c>
      <c r="G141" t="n">
        <v>5.5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57864-2022</t>
        </is>
      </c>
      <c r="B142" s="1" t="n">
        <v>44899.50475694444</v>
      </c>
      <c r="C142" s="1" t="n">
        <v>45956</v>
      </c>
      <c r="D142" t="inlineStr">
        <is>
          <t>ÖSTERGÖTLANDS LÄN</t>
        </is>
      </c>
      <c r="E142" t="inlineStr">
        <is>
          <t>VALDEMARSVIK</t>
        </is>
      </c>
      <c r="G142" t="n">
        <v>0.7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23834-2025</t>
        </is>
      </c>
      <c r="B143" s="1" t="n">
        <v>45793.60377314815</v>
      </c>
      <c r="C143" s="1" t="n">
        <v>45956</v>
      </c>
      <c r="D143" t="inlineStr">
        <is>
          <t>ÖSTERGÖTLANDS LÄN</t>
        </is>
      </c>
      <c r="E143" t="inlineStr">
        <is>
          <t>VALDEMARSVIK</t>
        </is>
      </c>
      <c r="G143" t="n">
        <v>8.5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7582-2023</t>
        </is>
      </c>
      <c r="B144" s="1" t="n">
        <v>44972</v>
      </c>
      <c r="C144" s="1" t="n">
        <v>45956</v>
      </c>
      <c r="D144" t="inlineStr">
        <is>
          <t>ÖSTERGÖTLANDS LÄN</t>
        </is>
      </c>
      <c r="E144" t="inlineStr">
        <is>
          <t>VALDEMARSVIK</t>
        </is>
      </c>
      <c r="G144" t="n">
        <v>3.4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23673-2025</t>
        </is>
      </c>
      <c r="B145" s="1" t="n">
        <v>45793.29696759259</v>
      </c>
      <c r="C145" s="1" t="n">
        <v>45956</v>
      </c>
      <c r="D145" t="inlineStr">
        <is>
          <t>ÖSTERGÖTLANDS LÄN</t>
        </is>
      </c>
      <c r="E145" t="inlineStr">
        <is>
          <t>VALDEMARSVIK</t>
        </is>
      </c>
      <c r="G145" t="n">
        <v>1.6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4742-2022</t>
        </is>
      </c>
      <c r="B146" s="1" t="n">
        <v>44592.57141203704</v>
      </c>
      <c r="C146" s="1" t="n">
        <v>45956</v>
      </c>
      <c r="D146" t="inlineStr">
        <is>
          <t>ÖSTERGÖTLANDS LÄN</t>
        </is>
      </c>
      <c r="E146" t="inlineStr">
        <is>
          <t>VALDEMARSVIK</t>
        </is>
      </c>
      <c r="G146" t="n">
        <v>11.6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28259-2023</t>
        </is>
      </c>
      <c r="B147" s="1" t="n">
        <v>45099.60927083333</v>
      </c>
      <c r="C147" s="1" t="n">
        <v>45956</v>
      </c>
      <c r="D147" t="inlineStr">
        <is>
          <t>ÖSTERGÖTLANDS LÄN</t>
        </is>
      </c>
      <c r="E147" t="inlineStr">
        <is>
          <t>VALDEMARSVIK</t>
        </is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1620-2023</t>
        </is>
      </c>
      <c r="B148" s="1" t="n">
        <v>44937</v>
      </c>
      <c r="C148" s="1" t="n">
        <v>45956</v>
      </c>
      <c r="D148" t="inlineStr">
        <is>
          <t>ÖSTERGÖTLANDS LÄN</t>
        </is>
      </c>
      <c r="E148" t="inlineStr">
        <is>
          <t>VALDEMARSVIK</t>
        </is>
      </c>
      <c r="G148" t="n">
        <v>4.7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1621-2023</t>
        </is>
      </c>
      <c r="B149" s="1" t="n">
        <v>44937.72628472222</v>
      </c>
      <c r="C149" s="1" t="n">
        <v>45956</v>
      </c>
      <c r="D149" t="inlineStr">
        <is>
          <t>ÖSTERGÖTLANDS LÄN</t>
        </is>
      </c>
      <c r="E149" t="inlineStr">
        <is>
          <t>VALDEMARSVIK</t>
        </is>
      </c>
      <c r="G149" t="n">
        <v>1.3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48243-2024</t>
        </is>
      </c>
      <c r="B150" s="1" t="n">
        <v>45590.39403935185</v>
      </c>
      <c r="C150" s="1" t="n">
        <v>45956</v>
      </c>
      <c r="D150" t="inlineStr">
        <is>
          <t>ÖSTERGÖTLANDS LÄN</t>
        </is>
      </c>
      <c r="E150" t="inlineStr">
        <is>
          <t>VALDEMARSVIK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23819-2025</t>
        </is>
      </c>
      <c r="B151" s="1" t="n">
        <v>45793.58547453704</v>
      </c>
      <c r="C151" s="1" t="n">
        <v>45956</v>
      </c>
      <c r="D151" t="inlineStr">
        <is>
          <t>ÖSTERGÖTLANDS LÄN</t>
        </is>
      </c>
      <c r="E151" t="inlineStr">
        <is>
          <t>VALDEMARSVIK</t>
        </is>
      </c>
      <c r="G151" t="n">
        <v>0.6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24375-2025</t>
        </is>
      </c>
      <c r="B152" s="1" t="n">
        <v>45797.61721064815</v>
      </c>
      <c r="C152" s="1" t="n">
        <v>45956</v>
      </c>
      <c r="D152" t="inlineStr">
        <is>
          <t>ÖSTERGÖTLANDS LÄN</t>
        </is>
      </c>
      <c r="E152" t="inlineStr">
        <is>
          <t>VALDEMARSVIK</t>
        </is>
      </c>
      <c r="G152" t="n">
        <v>1.8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41881-2023</t>
        </is>
      </c>
      <c r="B153" s="1" t="n">
        <v>45176.67278935185</v>
      </c>
      <c r="C153" s="1" t="n">
        <v>45956</v>
      </c>
      <c r="D153" t="inlineStr">
        <is>
          <t>ÖSTERGÖTLANDS LÄN</t>
        </is>
      </c>
      <c r="E153" t="inlineStr">
        <is>
          <t>VALDEMARSVIK</t>
        </is>
      </c>
      <c r="G153" t="n">
        <v>2.1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19937-2024</t>
        </is>
      </c>
      <c r="B154" s="1" t="n">
        <v>45433.60840277778</v>
      </c>
      <c r="C154" s="1" t="n">
        <v>45956</v>
      </c>
      <c r="D154" t="inlineStr">
        <is>
          <t>ÖSTERGÖTLANDS LÄN</t>
        </is>
      </c>
      <c r="E154" t="inlineStr">
        <is>
          <t>VALDEMARSVIK</t>
        </is>
      </c>
      <c r="G154" t="n">
        <v>11.9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24367-2025</t>
        </is>
      </c>
      <c r="B155" s="1" t="n">
        <v>45797.60491898148</v>
      </c>
      <c r="C155" s="1" t="n">
        <v>45956</v>
      </c>
      <c r="D155" t="inlineStr">
        <is>
          <t>ÖSTERGÖTLANDS LÄN</t>
        </is>
      </c>
      <c r="E155" t="inlineStr">
        <is>
          <t>VALDEMARSVIK</t>
        </is>
      </c>
      <c r="G155" t="n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24371-2025</t>
        </is>
      </c>
      <c r="B156" s="1" t="n">
        <v>45797.60896990741</v>
      </c>
      <c r="C156" s="1" t="n">
        <v>45956</v>
      </c>
      <c r="D156" t="inlineStr">
        <is>
          <t>ÖSTERGÖTLANDS LÄN</t>
        </is>
      </c>
      <c r="E156" t="inlineStr">
        <is>
          <t>VALDEMARSVIK</t>
        </is>
      </c>
      <c r="G156" t="n">
        <v>1.9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40434-2021</t>
        </is>
      </c>
      <c r="B157" s="1" t="n">
        <v>44419</v>
      </c>
      <c r="C157" s="1" t="n">
        <v>45956</v>
      </c>
      <c r="D157" t="inlineStr">
        <is>
          <t>ÖSTERGÖTLANDS LÄN</t>
        </is>
      </c>
      <c r="E157" t="inlineStr">
        <is>
          <t>VALDEMARSVIK</t>
        </is>
      </c>
      <c r="G157" t="n">
        <v>2.7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2336-2024</t>
        </is>
      </c>
      <c r="B158" s="1" t="n">
        <v>45310.56167824074</v>
      </c>
      <c r="C158" s="1" t="n">
        <v>45956</v>
      </c>
      <c r="D158" t="inlineStr">
        <is>
          <t>ÖSTERGÖTLANDS LÄN</t>
        </is>
      </c>
      <c r="E158" t="inlineStr">
        <is>
          <t>VALDEMARSVIK</t>
        </is>
      </c>
      <c r="G158" t="n">
        <v>1.1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15660-2024</t>
        </is>
      </c>
      <c r="B159" s="1" t="n">
        <v>45404.37293981481</v>
      </c>
      <c r="C159" s="1" t="n">
        <v>45956</v>
      </c>
      <c r="D159" t="inlineStr">
        <is>
          <t>ÖSTERGÖTLANDS LÄN</t>
        </is>
      </c>
      <c r="E159" t="inlineStr">
        <is>
          <t>VALDEMARSVIK</t>
        </is>
      </c>
      <c r="G159" t="n">
        <v>2.9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25087-2025</t>
        </is>
      </c>
      <c r="B160" s="1" t="n">
        <v>45800.29532407408</v>
      </c>
      <c r="C160" s="1" t="n">
        <v>45956</v>
      </c>
      <c r="D160" t="inlineStr">
        <is>
          <t>ÖSTERGÖTLANDS LÄN</t>
        </is>
      </c>
      <c r="E160" t="inlineStr">
        <is>
          <t>VALDEMARSVIK</t>
        </is>
      </c>
      <c r="G160" t="n">
        <v>5.1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9337-2022</t>
        </is>
      </c>
      <c r="B161" s="1" t="n">
        <v>44616.56741898148</v>
      </c>
      <c r="C161" s="1" t="n">
        <v>45956</v>
      </c>
      <c r="D161" t="inlineStr">
        <is>
          <t>ÖSTERGÖTLANDS LÄN</t>
        </is>
      </c>
      <c r="E161" t="inlineStr">
        <is>
          <t>VALDEMARSVIK</t>
        </is>
      </c>
      <c r="G161" t="n">
        <v>0.6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43516-2024</t>
        </is>
      </c>
      <c r="B162" s="1" t="n">
        <v>45569.32538194444</v>
      </c>
      <c r="C162" s="1" t="n">
        <v>45956</v>
      </c>
      <c r="D162" t="inlineStr">
        <is>
          <t>ÖSTERGÖTLANDS LÄN</t>
        </is>
      </c>
      <c r="E162" t="inlineStr">
        <is>
          <t>VALDEMARSVIK</t>
        </is>
      </c>
      <c r="F162" t="inlineStr">
        <is>
          <t>Kyrkan</t>
        </is>
      </c>
      <c r="G162" t="n">
        <v>1.4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43518-2024</t>
        </is>
      </c>
      <c r="B163" s="1" t="n">
        <v>45569.32959490741</v>
      </c>
      <c r="C163" s="1" t="n">
        <v>45956</v>
      </c>
      <c r="D163" t="inlineStr">
        <is>
          <t>ÖSTERGÖTLANDS LÄN</t>
        </is>
      </c>
      <c r="E163" t="inlineStr">
        <is>
          <t>VALDEMARSVIK</t>
        </is>
      </c>
      <c r="F163" t="inlineStr">
        <is>
          <t>Kyrkan</t>
        </is>
      </c>
      <c r="G163" t="n">
        <v>2.1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25645-2025</t>
        </is>
      </c>
      <c r="B164" s="1" t="n">
        <v>45803.60685185185</v>
      </c>
      <c r="C164" s="1" t="n">
        <v>45956</v>
      </c>
      <c r="D164" t="inlineStr">
        <is>
          <t>ÖSTERGÖTLANDS LÄN</t>
        </is>
      </c>
      <c r="E164" t="inlineStr">
        <is>
          <t>VALDEMARSVIK</t>
        </is>
      </c>
      <c r="G164" t="n">
        <v>1.4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14637-2025</t>
        </is>
      </c>
      <c r="B165" s="1" t="n">
        <v>45742.44043981482</v>
      </c>
      <c r="C165" s="1" t="n">
        <v>45956</v>
      </c>
      <c r="D165" t="inlineStr">
        <is>
          <t>ÖSTERGÖTLANDS LÄN</t>
        </is>
      </c>
      <c r="E165" t="inlineStr">
        <is>
          <t>VALDEMARSVIK</t>
        </is>
      </c>
      <c r="G165" t="n">
        <v>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48247-2024</t>
        </is>
      </c>
      <c r="B166" s="1" t="n">
        <v>45590.40115740741</v>
      </c>
      <c r="C166" s="1" t="n">
        <v>45956</v>
      </c>
      <c r="D166" t="inlineStr">
        <is>
          <t>ÖSTERGÖTLANDS LÄN</t>
        </is>
      </c>
      <c r="E166" t="inlineStr">
        <is>
          <t>VALDEMARSVIK</t>
        </is>
      </c>
      <c r="G166" t="n">
        <v>0.5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4148-2024</t>
        </is>
      </c>
      <c r="B167" s="1" t="n">
        <v>45323</v>
      </c>
      <c r="C167" s="1" t="n">
        <v>45956</v>
      </c>
      <c r="D167" t="inlineStr">
        <is>
          <t>ÖSTERGÖTLANDS LÄN</t>
        </is>
      </c>
      <c r="E167" t="inlineStr">
        <is>
          <t>VALDEMARSVIK</t>
        </is>
      </c>
      <c r="G167" t="n">
        <v>2.4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1259-2025</t>
        </is>
      </c>
      <c r="B168" s="1" t="n">
        <v>45667.471875</v>
      </c>
      <c r="C168" s="1" t="n">
        <v>45956</v>
      </c>
      <c r="D168" t="inlineStr">
        <is>
          <t>ÖSTERGÖTLANDS LÄN</t>
        </is>
      </c>
      <c r="E168" t="inlineStr">
        <is>
          <t>VALDEMARSVIK</t>
        </is>
      </c>
      <c r="G168" t="n">
        <v>1.8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6336-2025</t>
        </is>
      </c>
      <c r="B169" s="1" t="n">
        <v>45698.96422453703</v>
      </c>
      <c r="C169" s="1" t="n">
        <v>45956</v>
      </c>
      <c r="D169" t="inlineStr">
        <is>
          <t>ÖSTERGÖTLANDS LÄN</t>
        </is>
      </c>
      <c r="E169" t="inlineStr">
        <is>
          <t>VALDEMARSVIK</t>
        </is>
      </c>
      <c r="G169" t="n">
        <v>3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38438-2024</t>
        </is>
      </c>
      <c r="B170" s="1" t="n">
        <v>45546.42262731482</v>
      </c>
      <c r="C170" s="1" t="n">
        <v>45956</v>
      </c>
      <c r="D170" t="inlineStr">
        <is>
          <t>ÖSTERGÖTLANDS LÄN</t>
        </is>
      </c>
      <c r="E170" t="inlineStr">
        <is>
          <t>VALDEMARSVIK</t>
        </is>
      </c>
      <c r="G170" t="n">
        <v>0.9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16184-2025</t>
        </is>
      </c>
      <c r="B171" s="1" t="n">
        <v>45750.58451388889</v>
      </c>
      <c r="C171" s="1" t="n">
        <v>45956</v>
      </c>
      <c r="D171" t="inlineStr">
        <is>
          <t>ÖSTERGÖTLANDS LÄN</t>
        </is>
      </c>
      <c r="E171" t="inlineStr">
        <is>
          <t>VALDEMARSVIK</t>
        </is>
      </c>
      <c r="G171" t="n">
        <v>1.9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43363-2024</t>
        </is>
      </c>
      <c r="B172" s="1" t="n">
        <v>45568</v>
      </c>
      <c r="C172" s="1" t="n">
        <v>45956</v>
      </c>
      <c r="D172" t="inlineStr">
        <is>
          <t>ÖSTERGÖTLANDS LÄN</t>
        </is>
      </c>
      <c r="E172" t="inlineStr">
        <is>
          <t>VALDEMARSVIK</t>
        </is>
      </c>
      <c r="G172" t="n">
        <v>1.7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34357-2023</t>
        </is>
      </c>
      <c r="B173" s="1" t="n">
        <v>45133</v>
      </c>
      <c r="C173" s="1" t="n">
        <v>45956</v>
      </c>
      <c r="D173" t="inlineStr">
        <is>
          <t>ÖSTERGÖTLANDS LÄN</t>
        </is>
      </c>
      <c r="E173" t="inlineStr">
        <is>
          <t>VALDEMARSVIK</t>
        </is>
      </c>
      <c r="G173" t="n">
        <v>1.7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65727-2020</t>
        </is>
      </c>
      <c r="B174" s="1" t="n">
        <v>44174</v>
      </c>
      <c r="C174" s="1" t="n">
        <v>45956</v>
      </c>
      <c r="D174" t="inlineStr">
        <is>
          <t>ÖSTERGÖTLANDS LÄN</t>
        </is>
      </c>
      <c r="E174" t="inlineStr">
        <is>
          <t>VALDEMARSVIK</t>
        </is>
      </c>
      <c r="G174" t="n">
        <v>7.5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38949-2025</t>
        </is>
      </c>
      <c r="B175" s="1" t="n">
        <v>45887.65681712963</v>
      </c>
      <c r="C175" s="1" t="n">
        <v>45956</v>
      </c>
      <c r="D175" t="inlineStr">
        <is>
          <t>ÖSTERGÖTLANDS LÄN</t>
        </is>
      </c>
      <c r="E175" t="inlineStr">
        <is>
          <t>VALDEMARSVIK</t>
        </is>
      </c>
      <c r="G175" t="n">
        <v>1.8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46951-2025</t>
        </is>
      </c>
      <c r="B176" s="1" t="n">
        <v>45929.46962962963</v>
      </c>
      <c r="C176" s="1" t="n">
        <v>45956</v>
      </c>
      <c r="D176" t="inlineStr">
        <is>
          <t>ÖSTERGÖTLANDS LÄN</t>
        </is>
      </c>
      <c r="E176" t="inlineStr">
        <is>
          <t>VALDEMARSVIK</t>
        </is>
      </c>
      <c r="G176" t="n">
        <v>1.6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57144-2024</t>
        </is>
      </c>
      <c r="B177" s="1" t="n">
        <v>45629.38939814815</v>
      </c>
      <c r="C177" s="1" t="n">
        <v>45956</v>
      </c>
      <c r="D177" t="inlineStr">
        <is>
          <t>ÖSTERGÖTLANDS LÄN</t>
        </is>
      </c>
      <c r="E177" t="inlineStr">
        <is>
          <t>VALDEMARSVIK</t>
        </is>
      </c>
      <c r="G177" t="n">
        <v>1.8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28213-2025</t>
        </is>
      </c>
      <c r="B178" s="1" t="n">
        <v>45818.46033564815</v>
      </c>
      <c r="C178" s="1" t="n">
        <v>45956</v>
      </c>
      <c r="D178" t="inlineStr">
        <is>
          <t>ÖSTERGÖTLANDS LÄN</t>
        </is>
      </c>
      <c r="E178" t="inlineStr">
        <is>
          <t>VALDEMARSVIK</t>
        </is>
      </c>
      <c r="G178" t="n">
        <v>4.9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19745-2024</t>
        </is>
      </c>
      <c r="B179" s="1" t="n">
        <v>45432.65179398148</v>
      </c>
      <c r="C179" s="1" t="n">
        <v>45956</v>
      </c>
      <c r="D179" t="inlineStr">
        <is>
          <t>ÖSTERGÖTLANDS LÄN</t>
        </is>
      </c>
      <c r="E179" t="inlineStr">
        <is>
          <t>VALDEMARSVIK</t>
        </is>
      </c>
      <c r="G179" t="n">
        <v>1.6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8179-2025</t>
        </is>
      </c>
      <c r="B180" s="1" t="n">
        <v>45708.39165509259</v>
      </c>
      <c r="C180" s="1" t="n">
        <v>45956</v>
      </c>
      <c r="D180" t="inlineStr">
        <is>
          <t>ÖSTERGÖTLANDS LÄN</t>
        </is>
      </c>
      <c r="E180" t="inlineStr">
        <is>
          <t>VALDEMARSVIK</t>
        </is>
      </c>
      <c r="G180" t="n">
        <v>2.4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14082-2023</t>
        </is>
      </c>
      <c r="B181" s="1" t="n">
        <v>45009</v>
      </c>
      <c r="C181" s="1" t="n">
        <v>45956</v>
      </c>
      <c r="D181" t="inlineStr">
        <is>
          <t>ÖSTERGÖTLANDS LÄN</t>
        </is>
      </c>
      <c r="E181" t="inlineStr">
        <is>
          <t>VALDEMARSVIK</t>
        </is>
      </c>
      <c r="G181" t="n">
        <v>0.6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46948-2025</t>
        </is>
      </c>
      <c r="B182" s="1" t="n">
        <v>45929.46505787037</v>
      </c>
      <c r="C182" s="1" t="n">
        <v>45956</v>
      </c>
      <c r="D182" t="inlineStr">
        <is>
          <t>ÖSTERGÖTLANDS LÄN</t>
        </is>
      </c>
      <c r="E182" t="inlineStr">
        <is>
          <t>VALDEMARSVIK</t>
        </is>
      </c>
      <c r="G182" t="n">
        <v>2.2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17590-2023</t>
        </is>
      </c>
      <c r="B183" s="1" t="n">
        <v>45036</v>
      </c>
      <c r="C183" s="1" t="n">
        <v>45956</v>
      </c>
      <c r="D183" t="inlineStr">
        <is>
          <t>ÖSTERGÖTLANDS LÄN</t>
        </is>
      </c>
      <c r="E183" t="inlineStr">
        <is>
          <t>VALDEMARSVIK</t>
        </is>
      </c>
      <c r="G183" t="n">
        <v>2.3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10184-2025</t>
        </is>
      </c>
      <c r="B184" s="1" t="n">
        <v>45719.6859375</v>
      </c>
      <c r="C184" s="1" t="n">
        <v>45956</v>
      </c>
      <c r="D184" t="inlineStr">
        <is>
          <t>ÖSTERGÖTLANDS LÄN</t>
        </is>
      </c>
      <c r="E184" t="inlineStr">
        <is>
          <t>VALDEMARSVIK</t>
        </is>
      </c>
      <c r="G184" t="n">
        <v>1.3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2355-2023</t>
        </is>
      </c>
      <c r="B185" s="1" t="n">
        <v>44942</v>
      </c>
      <c r="C185" s="1" t="n">
        <v>45956</v>
      </c>
      <c r="D185" t="inlineStr">
        <is>
          <t>ÖSTERGÖTLANDS LÄN</t>
        </is>
      </c>
      <c r="E185" t="inlineStr">
        <is>
          <t>VALDEMARSVIK</t>
        </is>
      </c>
      <c r="G185" t="n">
        <v>0.6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38431-2024</t>
        </is>
      </c>
      <c r="B186" s="1" t="n">
        <v>45546.39056712963</v>
      </c>
      <c r="C186" s="1" t="n">
        <v>45956</v>
      </c>
      <c r="D186" t="inlineStr">
        <is>
          <t>ÖSTERGÖTLANDS LÄN</t>
        </is>
      </c>
      <c r="E186" t="inlineStr">
        <is>
          <t>VALDEMARSVIK</t>
        </is>
      </c>
      <c r="G186" t="n">
        <v>4.2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39683-2025</t>
        </is>
      </c>
      <c r="B187" s="1" t="n">
        <v>45890.66296296296</v>
      </c>
      <c r="C187" s="1" t="n">
        <v>45956</v>
      </c>
      <c r="D187" t="inlineStr">
        <is>
          <t>ÖSTERGÖTLANDS LÄN</t>
        </is>
      </c>
      <c r="E187" t="inlineStr">
        <is>
          <t>VALDEMARSVIK</t>
        </is>
      </c>
      <c r="G187" t="n">
        <v>4.6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4856-2023</t>
        </is>
      </c>
      <c r="B188" s="1" t="n">
        <v>44957</v>
      </c>
      <c r="C188" s="1" t="n">
        <v>45956</v>
      </c>
      <c r="D188" t="inlineStr">
        <is>
          <t>ÖSTERGÖTLANDS LÄN</t>
        </is>
      </c>
      <c r="E188" t="inlineStr">
        <is>
          <t>VALDEMARSVIK</t>
        </is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45783-2023</t>
        </is>
      </c>
      <c r="B189" s="1" t="n">
        <v>45195</v>
      </c>
      <c r="C189" s="1" t="n">
        <v>45956</v>
      </c>
      <c r="D189" t="inlineStr">
        <is>
          <t>ÖSTERGÖTLANDS LÄN</t>
        </is>
      </c>
      <c r="E189" t="inlineStr">
        <is>
          <t>VALDEMARSVIK</t>
        </is>
      </c>
      <c r="G189" t="n">
        <v>1.8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56830-2024</t>
        </is>
      </c>
      <c r="B190" s="1" t="n">
        <v>45628.4957175926</v>
      </c>
      <c r="C190" s="1" t="n">
        <v>45956</v>
      </c>
      <c r="D190" t="inlineStr">
        <is>
          <t>ÖSTERGÖTLANDS LÄN</t>
        </is>
      </c>
      <c r="E190" t="inlineStr">
        <is>
          <t>VALDEMARSVIK</t>
        </is>
      </c>
      <c r="G190" t="n">
        <v>8.199999999999999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56855-2024</t>
        </is>
      </c>
      <c r="B191" s="1" t="n">
        <v>45628.54432870371</v>
      </c>
      <c r="C191" s="1" t="n">
        <v>45956</v>
      </c>
      <c r="D191" t="inlineStr">
        <is>
          <t>ÖSTERGÖTLANDS LÄN</t>
        </is>
      </c>
      <c r="E191" t="inlineStr">
        <is>
          <t>VALDEMARSVIK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48078-2025</t>
        </is>
      </c>
      <c r="B192" s="1" t="n">
        <v>45932.71884259259</v>
      </c>
      <c r="C192" s="1" t="n">
        <v>45956</v>
      </c>
      <c r="D192" t="inlineStr">
        <is>
          <t>ÖSTERGÖTLANDS LÄN</t>
        </is>
      </c>
      <c r="E192" t="inlineStr">
        <is>
          <t>VALDEMARSVIK</t>
        </is>
      </c>
      <c r="G192" t="n">
        <v>1.6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49934-2024</t>
        </is>
      </c>
      <c r="B193" s="1" t="n">
        <v>45597.58349537037</v>
      </c>
      <c r="C193" s="1" t="n">
        <v>45956</v>
      </c>
      <c r="D193" t="inlineStr">
        <is>
          <t>ÖSTERGÖTLANDS LÄN</t>
        </is>
      </c>
      <c r="E193" t="inlineStr">
        <is>
          <t>VALDEMARSVIK</t>
        </is>
      </c>
      <c r="F193" t="inlineStr">
        <is>
          <t>Holmen skog AB</t>
        </is>
      </c>
      <c r="G193" t="n">
        <v>1.5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21511-2025</t>
        </is>
      </c>
      <c r="B194" s="1" t="n">
        <v>45782</v>
      </c>
      <c r="C194" s="1" t="n">
        <v>45956</v>
      </c>
      <c r="D194" t="inlineStr">
        <is>
          <t>ÖSTERGÖTLANDS LÄN</t>
        </is>
      </c>
      <c r="E194" t="inlineStr">
        <is>
          <t>VALDEMARSVIK</t>
        </is>
      </c>
      <c r="G194" t="n">
        <v>3.3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39669-2025</t>
        </is>
      </c>
      <c r="B195" s="1" t="n">
        <v>45890.64196759259</v>
      </c>
      <c r="C195" s="1" t="n">
        <v>45956</v>
      </c>
      <c r="D195" t="inlineStr">
        <is>
          <t>ÖSTERGÖTLANDS LÄN</t>
        </is>
      </c>
      <c r="E195" t="inlineStr">
        <is>
          <t>VALDEMARSVIK</t>
        </is>
      </c>
      <c r="G195" t="n">
        <v>0.8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39674-2025</t>
        </is>
      </c>
      <c r="B196" s="1" t="n">
        <v>45890.64568287037</v>
      </c>
      <c r="C196" s="1" t="n">
        <v>45956</v>
      </c>
      <c r="D196" t="inlineStr">
        <is>
          <t>ÖSTERGÖTLANDS LÄN</t>
        </is>
      </c>
      <c r="E196" t="inlineStr">
        <is>
          <t>VALDEMARSVIK</t>
        </is>
      </c>
      <c r="G196" t="n">
        <v>3.9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39675-2025</t>
        </is>
      </c>
      <c r="B197" s="1" t="n">
        <v>45890.64841435185</v>
      </c>
      <c r="C197" s="1" t="n">
        <v>45956</v>
      </c>
      <c r="D197" t="inlineStr">
        <is>
          <t>ÖSTERGÖTLANDS LÄN</t>
        </is>
      </c>
      <c r="E197" t="inlineStr">
        <is>
          <t>VALDEMARSVIK</t>
        </is>
      </c>
      <c r="G197" t="n">
        <v>1.7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39678-2025</t>
        </is>
      </c>
      <c r="B198" s="1" t="n">
        <v>45890.65094907407</v>
      </c>
      <c r="C198" s="1" t="n">
        <v>45956</v>
      </c>
      <c r="D198" t="inlineStr">
        <is>
          <t>ÖSTERGÖTLANDS LÄN</t>
        </is>
      </c>
      <c r="E198" t="inlineStr">
        <is>
          <t>VALDEMARSVIK</t>
        </is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39661-2025</t>
        </is>
      </c>
      <c r="B199" s="1" t="n">
        <v>45890.63361111111</v>
      </c>
      <c r="C199" s="1" t="n">
        <v>45956</v>
      </c>
      <c r="D199" t="inlineStr">
        <is>
          <t>ÖSTERGÖTLANDS LÄN</t>
        </is>
      </c>
      <c r="E199" t="inlineStr">
        <is>
          <t>VALDEMARSVIK</t>
        </is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35908-2023</t>
        </is>
      </c>
      <c r="B200" s="1" t="n">
        <v>45148.63856481481</v>
      </c>
      <c r="C200" s="1" t="n">
        <v>45956</v>
      </c>
      <c r="D200" t="inlineStr">
        <is>
          <t>ÖSTERGÖTLANDS LÄN</t>
        </is>
      </c>
      <c r="E200" t="inlineStr">
        <is>
          <t>VALDEMARSVIK</t>
        </is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12707-2025</t>
        </is>
      </c>
      <c r="B201" s="1" t="n">
        <v>45733</v>
      </c>
      <c r="C201" s="1" t="n">
        <v>45956</v>
      </c>
      <c r="D201" t="inlineStr">
        <is>
          <t>ÖSTERGÖTLANDS LÄN</t>
        </is>
      </c>
      <c r="E201" t="inlineStr">
        <is>
          <t>VALDEMARSVIK</t>
        </is>
      </c>
      <c r="G201" t="n">
        <v>2.6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14213-2025</t>
        </is>
      </c>
      <c r="B202" s="1" t="n">
        <v>45740</v>
      </c>
      <c r="C202" s="1" t="n">
        <v>45956</v>
      </c>
      <c r="D202" t="inlineStr">
        <is>
          <t>ÖSTERGÖTLANDS LÄN</t>
        </is>
      </c>
      <c r="E202" t="inlineStr">
        <is>
          <t>VALDEMARSVIK</t>
        </is>
      </c>
      <c r="G202" t="n">
        <v>1.9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  <c r="U202">
        <f>HYPERLINK("https://klasma.github.io/Logging_0563/knärot/A 14213-2025 karta knärot.png", "A 14213-2025")</f>
        <v/>
      </c>
      <c r="V202">
        <f>HYPERLINK("https://klasma.github.io/Logging_0563/klagomål/A 14213-2025 FSC-klagomål.docx", "A 14213-2025")</f>
        <v/>
      </c>
      <c r="W202">
        <f>HYPERLINK("https://klasma.github.io/Logging_0563/klagomålsmail/A 14213-2025 FSC-klagomål mail.docx", "A 14213-2025")</f>
        <v/>
      </c>
      <c r="X202">
        <f>HYPERLINK("https://klasma.github.io/Logging_0563/tillsyn/A 14213-2025 tillsynsbegäran.docx", "A 14213-2025")</f>
        <v/>
      </c>
      <c r="Y202">
        <f>HYPERLINK("https://klasma.github.io/Logging_0563/tillsynsmail/A 14213-2025 tillsynsbegäran mail.docx", "A 14213-2025")</f>
        <v/>
      </c>
    </row>
    <row r="203" ht="15" customHeight="1">
      <c r="A203" t="inlineStr">
        <is>
          <t>A 48428-2025</t>
        </is>
      </c>
      <c r="B203" s="1" t="n">
        <v>45934.78538194444</v>
      </c>
      <c r="C203" s="1" t="n">
        <v>45956</v>
      </c>
      <c r="D203" t="inlineStr">
        <is>
          <t>ÖSTERGÖTLANDS LÄN</t>
        </is>
      </c>
      <c r="E203" t="inlineStr">
        <is>
          <t>VALDEMARSVIK</t>
        </is>
      </c>
      <c r="G203" t="n">
        <v>2.9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40874-2023</t>
        </is>
      </c>
      <c r="B204" s="1" t="n">
        <v>45173.36244212963</v>
      </c>
      <c r="C204" s="1" t="n">
        <v>45956</v>
      </c>
      <c r="D204" t="inlineStr">
        <is>
          <t>ÖSTERGÖTLANDS LÄN</t>
        </is>
      </c>
      <c r="E204" t="inlineStr">
        <is>
          <t>VALDEMARSVIK</t>
        </is>
      </c>
      <c r="G204" t="n">
        <v>1.5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49931-2024</t>
        </is>
      </c>
      <c r="B205" s="1" t="n">
        <v>45597.58015046296</v>
      </c>
      <c r="C205" s="1" t="n">
        <v>45956</v>
      </c>
      <c r="D205" t="inlineStr">
        <is>
          <t>ÖSTERGÖTLANDS LÄN</t>
        </is>
      </c>
      <c r="E205" t="inlineStr">
        <is>
          <t>VALDEMARSVIK</t>
        </is>
      </c>
      <c r="F205" t="inlineStr">
        <is>
          <t>Holmen skog AB</t>
        </is>
      </c>
      <c r="G205" t="n">
        <v>1.2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39830-2025</t>
        </is>
      </c>
      <c r="B206" s="1" t="n">
        <v>45891</v>
      </c>
      <c r="C206" s="1" t="n">
        <v>45956</v>
      </c>
      <c r="D206" t="inlineStr">
        <is>
          <t>ÖSTERGÖTLANDS LÄN</t>
        </is>
      </c>
      <c r="E206" t="inlineStr">
        <is>
          <t>VALDEMARSVIK</t>
        </is>
      </c>
      <c r="G206" t="n">
        <v>4.1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50442-2024</t>
        </is>
      </c>
      <c r="B207" s="1" t="n">
        <v>45601.42112268518</v>
      </c>
      <c r="C207" s="1" t="n">
        <v>45956</v>
      </c>
      <c r="D207" t="inlineStr">
        <is>
          <t>ÖSTERGÖTLANDS LÄN</t>
        </is>
      </c>
      <c r="E207" t="inlineStr">
        <is>
          <t>VALDEMARSVIK</t>
        </is>
      </c>
      <c r="G207" t="n">
        <v>0.8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39848-2025</t>
        </is>
      </c>
      <c r="B208" s="1" t="n">
        <v>45891</v>
      </c>
      <c r="C208" s="1" t="n">
        <v>45956</v>
      </c>
      <c r="D208" t="inlineStr">
        <is>
          <t>ÖSTERGÖTLANDS LÄN</t>
        </is>
      </c>
      <c r="E208" t="inlineStr">
        <is>
          <t>VALDEMARSVIK</t>
        </is>
      </c>
      <c r="G208" t="n">
        <v>1.1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7254-2023</t>
        </is>
      </c>
      <c r="B209" s="1" t="n">
        <v>44970</v>
      </c>
      <c r="C209" s="1" t="n">
        <v>45956</v>
      </c>
      <c r="D209" t="inlineStr">
        <is>
          <t>ÖSTERGÖTLANDS LÄN</t>
        </is>
      </c>
      <c r="E209" t="inlineStr">
        <is>
          <t>VALDEMARSVIK</t>
        </is>
      </c>
      <c r="G209" t="n">
        <v>1.8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7266-2023</t>
        </is>
      </c>
      <c r="B210" s="1" t="n">
        <v>44970</v>
      </c>
      <c r="C210" s="1" t="n">
        <v>45956</v>
      </c>
      <c r="D210" t="inlineStr">
        <is>
          <t>ÖSTERGÖTLANDS LÄN</t>
        </is>
      </c>
      <c r="E210" t="inlineStr">
        <is>
          <t>VALDEMARSVIK</t>
        </is>
      </c>
      <c r="G210" t="n">
        <v>3.4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4027-2022</t>
        </is>
      </c>
      <c r="B211" s="1" t="n">
        <v>44587</v>
      </c>
      <c r="C211" s="1" t="n">
        <v>45956</v>
      </c>
      <c r="D211" t="inlineStr">
        <is>
          <t>ÖSTERGÖTLANDS LÄN</t>
        </is>
      </c>
      <c r="E211" t="inlineStr">
        <is>
          <t>VALDEMARSVIK</t>
        </is>
      </c>
      <c r="G211" t="n">
        <v>6.3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41314-2023</t>
        </is>
      </c>
      <c r="B212" s="1" t="n">
        <v>45173</v>
      </c>
      <c r="C212" s="1" t="n">
        <v>45956</v>
      </c>
      <c r="D212" t="inlineStr">
        <is>
          <t>ÖSTERGÖTLANDS LÄN</t>
        </is>
      </c>
      <c r="E212" t="inlineStr">
        <is>
          <t>VALDEMARSVIK</t>
        </is>
      </c>
      <c r="G212" t="n">
        <v>1.2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1974-2022</t>
        </is>
      </c>
      <c r="B213" s="1" t="n">
        <v>44575</v>
      </c>
      <c r="C213" s="1" t="n">
        <v>45956</v>
      </c>
      <c r="D213" t="inlineStr">
        <is>
          <t>ÖSTERGÖTLANDS LÄN</t>
        </is>
      </c>
      <c r="E213" t="inlineStr">
        <is>
          <t>VALDEMARSVIK</t>
        </is>
      </c>
      <c r="G213" t="n">
        <v>1.2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3894-2022</t>
        </is>
      </c>
      <c r="B214" s="1" t="n">
        <v>44587</v>
      </c>
      <c r="C214" s="1" t="n">
        <v>45956</v>
      </c>
      <c r="D214" t="inlineStr">
        <is>
          <t>ÖSTERGÖTLANDS LÄN</t>
        </is>
      </c>
      <c r="E214" t="inlineStr">
        <is>
          <t>VALDEMARSVIK</t>
        </is>
      </c>
      <c r="G214" t="n">
        <v>1.1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14950-2025</t>
        </is>
      </c>
      <c r="B215" s="1" t="n">
        <v>45743.5756712963</v>
      </c>
      <c r="C215" s="1" t="n">
        <v>45956</v>
      </c>
      <c r="D215" t="inlineStr">
        <is>
          <t>ÖSTERGÖTLANDS LÄN</t>
        </is>
      </c>
      <c r="E215" t="inlineStr">
        <is>
          <t>VALDEMARSVIK</t>
        </is>
      </c>
      <c r="G215" t="n">
        <v>1.3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57680-2022</t>
        </is>
      </c>
      <c r="B216" s="1" t="n">
        <v>44897</v>
      </c>
      <c r="C216" s="1" t="n">
        <v>45956</v>
      </c>
      <c r="D216" t="inlineStr">
        <is>
          <t>ÖSTERGÖTLANDS LÄN</t>
        </is>
      </c>
      <c r="E216" t="inlineStr">
        <is>
          <t>VALDEMARSVIK</t>
        </is>
      </c>
      <c r="G216" t="n">
        <v>2.1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39517-2023</t>
        </is>
      </c>
      <c r="B217" s="1" t="n">
        <v>45167</v>
      </c>
      <c r="C217" s="1" t="n">
        <v>45956</v>
      </c>
      <c r="D217" t="inlineStr">
        <is>
          <t>ÖSTERGÖTLANDS LÄN</t>
        </is>
      </c>
      <c r="E217" t="inlineStr">
        <is>
          <t>VALDEMARSVIK</t>
        </is>
      </c>
      <c r="G217" t="n">
        <v>2.4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40760-2025</t>
        </is>
      </c>
      <c r="B218" s="1" t="n">
        <v>45897.39159722222</v>
      </c>
      <c r="C218" s="1" t="n">
        <v>45956</v>
      </c>
      <c r="D218" t="inlineStr">
        <is>
          <t>ÖSTERGÖTLANDS LÄN</t>
        </is>
      </c>
      <c r="E218" t="inlineStr">
        <is>
          <t>VALDEMARSVIK</t>
        </is>
      </c>
      <c r="G218" t="n">
        <v>5.2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1423-2022</t>
        </is>
      </c>
      <c r="B219" s="1" t="n">
        <v>44573</v>
      </c>
      <c r="C219" s="1" t="n">
        <v>45956</v>
      </c>
      <c r="D219" t="inlineStr">
        <is>
          <t>ÖSTERGÖTLANDS LÄN</t>
        </is>
      </c>
      <c r="E219" t="inlineStr">
        <is>
          <t>VALDEMARSVIK</t>
        </is>
      </c>
      <c r="G219" t="n">
        <v>1.3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31862-2022</t>
        </is>
      </c>
      <c r="B220" s="1" t="n">
        <v>44777</v>
      </c>
      <c r="C220" s="1" t="n">
        <v>45956</v>
      </c>
      <c r="D220" t="inlineStr">
        <is>
          <t>ÖSTERGÖTLANDS LÄN</t>
        </is>
      </c>
      <c r="E220" t="inlineStr">
        <is>
          <t>VALDEMARSVIK</t>
        </is>
      </c>
      <c r="G220" t="n">
        <v>2.1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50606-2024</t>
        </is>
      </c>
      <c r="B221" s="1" t="n">
        <v>45601.62434027778</v>
      </c>
      <c r="C221" s="1" t="n">
        <v>45956</v>
      </c>
      <c r="D221" t="inlineStr">
        <is>
          <t>ÖSTERGÖTLANDS LÄN</t>
        </is>
      </c>
      <c r="E221" t="inlineStr">
        <is>
          <t>VALDEMARSVIK</t>
        </is>
      </c>
      <c r="G221" t="n">
        <v>4.8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1284-2025</t>
        </is>
      </c>
      <c r="B222" s="1" t="n">
        <v>45667.50155092592</v>
      </c>
      <c r="C222" s="1" t="n">
        <v>45956</v>
      </c>
      <c r="D222" t="inlineStr">
        <is>
          <t>ÖSTERGÖTLANDS LÄN</t>
        </is>
      </c>
      <c r="E222" t="inlineStr">
        <is>
          <t>VALDEMARSVIK</t>
        </is>
      </c>
      <c r="G222" t="n">
        <v>2.4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1320-2025</t>
        </is>
      </c>
      <c r="B223" s="1" t="n">
        <v>45667.56914351852</v>
      </c>
      <c r="C223" s="1" t="n">
        <v>45956</v>
      </c>
      <c r="D223" t="inlineStr">
        <is>
          <t>ÖSTERGÖTLANDS LÄN</t>
        </is>
      </c>
      <c r="E223" t="inlineStr">
        <is>
          <t>VALDEMARSVIK</t>
        </is>
      </c>
      <c r="G223" t="n">
        <v>0.6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56859-2024</t>
        </is>
      </c>
      <c r="B224" s="1" t="n">
        <v>45628.54787037037</v>
      </c>
      <c r="C224" s="1" t="n">
        <v>45956</v>
      </c>
      <c r="D224" t="inlineStr">
        <is>
          <t>ÖSTERGÖTLANDS LÄN</t>
        </is>
      </c>
      <c r="E224" t="inlineStr">
        <is>
          <t>VALDEMARSVIK</t>
        </is>
      </c>
      <c r="G224" t="n">
        <v>1.2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47219-2022</t>
        </is>
      </c>
      <c r="B225" s="1" t="n">
        <v>44852</v>
      </c>
      <c r="C225" s="1" t="n">
        <v>45956</v>
      </c>
      <c r="D225" t="inlineStr">
        <is>
          <t>ÖSTERGÖTLANDS LÄN</t>
        </is>
      </c>
      <c r="E225" t="inlineStr">
        <is>
          <t>VALDEMARSVIK</t>
        </is>
      </c>
      <c r="G225" t="n">
        <v>0.8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40798-2025</t>
        </is>
      </c>
      <c r="B226" s="1" t="n">
        <v>45897.44991898148</v>
      </c>
      <c r="C226" s="1" t="n">
        <v>45956</v>
      </c>
      <c r="D226" t="inlineStr">
        <is>
          <t>ÖSTERGÖTLANDS LÄN</t>
        </is>
      </c>
      <c r="E226" t="inlineStr">
        <is>
          <t>VALDEMARSVIK</t>
        </is>
      </c>
      <c r="G226" t="n">
        <v>1.1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24878-2023</t>
        </is>
      </c>
      <c r="B227" s="1" t="n">
        <v>45085.4334837963</v>
      </c>
      <c r="C227" s="1" t="n">
        <v>45956</v>
      </c>
      <c r="D227" t="inlineStr">
        <is>
          <t>ÖSTERGÖTLANDS LÄN</t>
        </is>
      </c>
      <c r="E227" t="inlineStr">
        <is>
          <t>VALDEMARSVIK</t>
        </is>
      </c>
      <c r="G227" t="n">
        <v>1.3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50269-2025</t>
        </is>
      </c>
      <c r="B228" s="1" t="n">
        <v>45944.35180555555</v>
      </c>
      <c r="C228" s="1" t="n">
        <v>45956</v>
      </c>
      <c r="D228" t="inlineStr">
        <is>
          <t>ÖSTERGÖTLANDS LÄN</t>
        </is>
      </c>
      <c r="E228" t="inlineStr">
        <is>
          <t>VALDEMARSVIK</t>
        </is>
      </c>
      <c r="G228" t="n">
        <v>0.8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59741-2023</t>
        </is>
      </c>
      <c r="B229" s="1" t="n">
        <v>45257</v>
      </c>
      <c r="C229" s="1" t="n">
        <v>45956</v>
      </c>
      <c r="D229" t="inlineStr">
        <is>
          <t>ÖSTERGÖTLANDS LÄN</t>
        </is>
      </c>
      <c r="E229" t="inlineStr">
        <is>
          <t>VALDEMARSVIK</t>
        </is>
      </c>
      <c r="G229" t="n">
        <v>0.6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41843-2025</t>
        </is>
      </c>
      <c r="B230" s="1" t="n">
        <v>45902.72295138889</v>
      </c>
      <c r="C230" s="1" t="n">
        <v>45956</v>
      </c>
      <c r="D230" t="inlineStr">
        <is>
          <t>ÖSTERGÖTLANDS LÄN</t>
        </is>
      </c>
      <c r="E230" t="inlineStr">
        <is>
          <t>VALDEMARSVIK</t>
        </is>
      </c>
      <c r="G230" t="n">
        <v>1.5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47959-2023</t>
        </is>
      </c>
      <c r="B231" s="1" t="n">
        <v>45204.59734953703</v>
      </c>
      <c r="C231" s="1" t="n">
        <v>45956</v>
      </c>
      <c r="D231" t="inlineStr">
        <is>
          <t>ÖSTERGÖTLANDS LÄN</t>
        </is>
      </c>
      <c r="E231" t="inlineStr">
        <is>
          <t>VALDEMARSVIK</t>
        </is>
      </c>
      <c r="G231" t="n">
        <v>0.4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41469-2025</t>
        </is>
      </c>
      <c r="B232" s="1" t="n">
        <v>45901</v>
      </c>
      <c r="C232" s="1" t="n">
        <v>45956</v>
      </c>
      <c r="D232" t="inlineStr">
        <is>
          <t>ÖSTERGÖTLANDS LÄN</t>
        </is>
      </c>
      <c r="E232" t="inlineStr">
        <is>
          <t>VALDEMARSVIK</t>
        </is>
      </c>
      <c r="G232" t="n">
        <v>0.8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33283-2025</t>
        </is>
      </c>
      <c r="B233" s="1" t="n">
        <v>45840.71472222222</v>
      </c>
      <c r="C233" s="1" t="n">
        <v>45956</v>
      </c>
      <c r="D233" t="inlineStr">
        <is>
          <t>ÖSTERGÖTLANDS LÄN</t>
        </is>
      </c>
      <c r="E233" t="inlineStr">
        <is>
          <t>VALDEMARSVIK</t>
        </is>
      </c>
      <c r="G233" t="n">
        <v>0.8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41844-2025</t>
        </is>
      </c>
      <c r="B234" s="1" t="n">
        <v>45902.72454861111</v>
      </c>
      <c r="C234" s="1" t="n">
        <v>45956</v>
      </c>
      <c r="D234" t="inlineStr">
        <is>
          <t>ÖSTERGÖTLANDS LÄN</t>
        </is>
      </c>
      <c r="E234" t="inlineStr">
        <is>
          <t>VALDEMARSVIK</t>
        </is>
      </c>
      <c r="G234" t="n">
        <v>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56303-2024</t>
        </is>
      </c>
      <c r="B235" s="1" t="n">
        <v>45624.6911574074</v>
      </c>
      <c r="C235" s="1" t="n">
        <v>45956</v>
      </c>
      <c r="D235" t="inlineStr">
        <is>
          <t>ÖSTERGÖTLANDS LÄN</t>
        </is>
      </c>
      <c r="E235" t="inlineStr">
        <is>
          <t>VALDEMARSVIK</t>
        </is>
      </c>
      <c r="G235" t="n">
        <v>1.3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41536-2025</t>
        </is>
      </c>
      <c r="B236" s="1" t="n">
        <v>45901.56068287037</v>
      </c>
      <c r="C236" s="1" t="n">
        <v>45956</v>
      </c>
      <c r="D236" t="inlineStr">
        <is>
          <t>ÖSTERGÖTLANDS LÄN</t>
        </is>
      </c>
      <c r="E236" t="inlineStr">
        <is>
          <t>VALDEMARSVIK</t>
        </is>
      </c>
      <c r="G236" t="n">
        <v>2.7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41834-2025</t>
        </is>
      </c>
      <c r="B237" s="1" t="n">
        <v>45902.70725694444</v>
      </c>
      <c r="C237" s="1" t="n">
        <v>45956</v>
      </c>
      <c r="D237" t="inlineStr">
        <is>
          <t>ÖSTERGÖTLANDS LÄN</t>
        </is>
      </c>
      <c r="E237" t="inlineStr">
        <is>
          <t>VALDEMARSVIK</t>
        </is>
      </c>
      <c r="G237" t="n">
        <v>1.1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41836-2025</t>
        </is>
      </c>
      <c r="B238" s="1" t="n">
        <v>45902.7112037037</v>
      </c>
      <c r="C238" s="1" t="n">
        <v>45956</v>
      </c>
      <c r="D238" t="inlineStr">
        <is>
          <t>ÖSTERGÖTLANDS LÄN</t>
        </is>
      </c>
      <c r="E238" t="inlineStr">
        <is>
          <t>VALDEMARSVIK</t>
        </is>
      </c>
      <c r="G238" t="n">
        <v>4.3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41840-2025</t>
        </is>
      </c>
      <c r="B239" s="1" t="n">
        <v>45902.71890046296</v>
      </c>
      <c r="C239" s="1" t="n">
        <v>45956</v>
      </c>
      <c r="D239" t="inlineStr">
        <is>
          <t>ÖSTERGÖTLANDS LÄN</t>
        </is>
      </c>
      <c r="E239" t="inlineStr">
        <is>
          <t>VALDEMARSVIK</t>
        </is>
      </c>
      <c r="G239" t="n">
        <v>0.8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41842-2025</t>
        </is>
      </c>
      <c r="B240" s="1" t="n">
        <v>45902.72226851852</v>
      </c>
      <c r="C240" s="1" t="n">
        <v>45956</v>
      </c>
      <c r="D240" t="inlineStr">
        <is>
          <t>ÖSTERGÖTLANDS LÄN</t>
        </is>
      </c>
      <c r="E240" t="inlineStr">
        <is>
          <t>VALDEMARSVIK</t>
        </is>
      </c>
      <c r="G240" t="n">
        <v>2.6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41845-2025</t>
        </is>
      </c>
      <c r="B241" s="1" t="n">
        <v>45902.72586805555</v>
      </c>
      <c r="C241" s="1" t="n">
        <v>45956</v>
      </c>
      <c r="D241" t="inlineStr">
        <is>
          <t>ÖSTERGÖTLANDS LÄN</t>
        </is>
      </c>
      <c r="E241" t="inlineStr">
        <is>
          <t>VALDEMARSVIK</t>
        </is>
      </c>
      <c r="G241" t="n">
        <v>0.6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41839-2025</t>
        </is>
      </c>
      <c r="B242" s="1" t="n">
        <v>45902.71751157408</v>
      </c>
      <c r="C242" s="1" t="n">
        <v>45956</v>
      </c>
      <c r="D242" t="inlineStr">
        <is>
          <t>ÖSTERGÖTLANDS LÄN</t>
        </is>
      </c>
      <c r="E242" t="inlineStr">
        <is>
          <t>VALDEMARSVIK</t>
        </is>
      </c>
      <c r="G242" t="n">
        <v>1.3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4047-2023</t>
        </is>
      </c>
      <c r="B243" s="1" t="n">
        <v>44952</v>
      </c>
      <c r="C243" s="1" t="n">
        <v>45956</v>
      </c>
      <c r="D243" t="inlineStr">
        <is>
          <t>ÖSTERGÖTLANDS LÄN</t>
        </is>
      </c>
      <c r="E243" t="inlineStr">
        <is>
          <t>VALDEMARSVIK</t>
        </is>
      </c>
      <c r="G243" t="n">
        <v>6.5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49345-2023</t>
        </is>
      </c>
      <c r="B244" s="1" t="n">
        <v>45211.3163425926</v>
      </c>
      <c r="C244" s="1" t="n">
        <v>45956</v>
      </c>
      <c r="D244" t="inlineStr">
        <is>
          <t>ÖSTERGÖTLANDS LÄN</t>
        </is>
      </c>
      <c r="E244" t="inlineStr">
        <is>
          <t>VALDEMARSVIK</t>
        </is>
      </c>
      <c r="G244" t="n">
        <v>3.8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49348-2023</t>
        </is>
      </c>
      <c r="B245" s="1" t="n">
        <v>45211</v>
      </c>
      <c r="C245" s="1" t="n">
        <v>45956</v>
      </c>
      <c r="D245" t="inlineStr">
        <is>
          <t>ÖSTERGÖTLANDS LÄN</t>
        </is>
      </c>
      <c r="E245" t="inlineStr">
        <is>
          <t>VALDEMARSVIK</t>
        </is>
      </c>
      <c r="G245" t="n">
        <v>0.8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39965-2021</t>
        </is>
      </c>
      <c r="B246" s="1" t="n">
        <v>44417</v>
      </c>
      <c r="C246" s="1" t="n">
        <v>45956</v>
      </c>
      <c r="D246" t="inlineStr">
        <is>
          <t>ÖSTERGÖTLANDS LÄN</t>
        </is>
      </c>
      <c r="E246" t="inlineStr">
        <is>
          <t>VALDEMARSVIK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58979-2022</t>
        </is>
      </c>
      <c r="B247" s="1" t="n">
        <v>44903</v>
      </c>
      <c r="C247" s="1" t="n">
        <v>45956</v>
      </c>
      <c r="D247" t="inlineStr">
        <is>
          <t>ÖSTERGÖTLANDS LÄN</t>
        </is>
      </c>
      <c r="E247" t="inlineStr">
        <is>
          <t>VALDEMARSVIK</t>
        </is>
      </c>
      <c r="G247" t="n">
        <v>0.6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41837-2025</t>
        </is>
      </c>
      <c r="B248" s="1" t="n">
        <v>45902.71278935186</v>
      </c>
      <c r="C248" s="1" t="n">
        <v>45956</v>
      </c>
      <c r="D248" t="inlineStr">
        <is>
          <t>ÖSTERGÖTLANDS LÄN</t>
        </is>
      </c>
      <c r="E248" t="inlineStr">
        <is>
          <t>VALDEMARSVIK</t>
        </is>
      </c>
      <c r="G248" t="n">
        <v>2.4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41838-2025</t>
        </is>
      </c>
      <c r="B249" s="1" t="n">
        <v>45902.71516203704</v>
      </c>
      <c r="C249" s="1" t="n">
        <v>45956</v>
      </c>
      <c r="D249" t="inlineStr">
        <is>
          <t>ÖSTERGÖTLANDS LÄN</t>
        </is>
      </c>
      <c r="E249" t="inlineStr">
        <is>
          <t>VALDEMARSVIK</t>
        </is>
      </c>
      <c r="G249" t="n">
        <v>1.2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50807-2025</t>
        </is>
      </c>
      <c r="B250" s="1" t="n">
        <v>45946.50857638889</v>
      </c>
      <c r="C250" s="1" t="n">
        <v>45956</v>
      </c>
      <c r="D250" t="inlineStr">
        <is>
          <t>ÖSTERGÖTLANDS LÄN</t>
        </is>
      </c>
      <c r="E250" t="inlineStr">
        <is>
          <t>VALDEMARSVIK</t>
        </is>
      </c>
      <c r="G250" t="n">
        <v>0.5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45873-2023</t>
        </is>
      </c>
      <c r="B251" s="1" t="n">
        <v>45195.63581018519</v>
      </c>
      <c r="C251" s="1" t="n">
        <v>45956</v>
      </c>
      <c r="D251" t="inlineStr">
        <is>
          <t>ÖSTERGÖTLANDS LÄN</t>
        </is>
      </c>
      <c r="E251" t="inlineStr">
        <is>
          <t>VALDEMARSVIK</t>
        </is>
      </c>
      <c r="G251" t="n">
        <v>15.8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4331-2023</t>
        </is>
      </c>
      <c r="B252" s="1" t="n">
        <v>44953</v>
      </c>
      <c r="C252" s="1" t="n">
        <v>45956</v>
      </c>
      <c r="D252" t="inlineStr">
        <is>
          <t>ÖSTERGÖTLANDS LÄN</t>
        </is>
      </c>
      <c r="E252" t="inlineStr">
        <is>
          <t>VALDEMARSVIK</t>
        </is>
      </c>
      <c r="G252" t="n">
        <v>1.8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66424-2021</t>
        </is>
      </c>
      <c r="B253" s="1" t="n">
        <v>44518</v>
      </c>
      <c r="C253" s="1" t="n">
        <v>45956</v>
      </c>
      <c r="D253" t="inlineStr">
        <is>
          <t>ÖSTERGÖTLANDS LÄN</t>
        </is>
      </c>
      <c r="E253" t="inlineStr">
        <is>
          <t>VALDEMARSVIK</t>
        </is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1238-2025</t>
        </is>
      </c>
      <c r="B254" s="1" t="n">
        <v>45667.45136574074</v>
      </c>
      <c r="C254" s="1" t="n">
        <v>45956</v>
      </c>
      <c r="D254" t="inlineStr">
        <is>
          <t>ÖSTERGÖTLANDS LÄN</t>
        </is>
      </c>
      <c r="E254" t="inlineStr">
        <is>
          <t>VALDEMARSVIK</t>
        </is>
      </c>
      <c r="G254" t="n">
        <v>0.9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53785-2021</t>
        </is>
      </c>
      <c r="B255" s="1" t="n">
        <v>44463</v>
      </c>
      <c r="C255" s="1" t="n">
        <v>45956</v>
      </c>
      <c r="D255" t="inlineStr">
        <is>
          <t>ÖSTERGÖTLANDS LÄN</t>
        </is>
      </c>
      <c r="E255" t="inlineStr">
        <is>
          <t>VALDEMARSVIK</t>
        </is>
      </c>
      <c r="F255" t="inlineStr">
        <is>
          <t>Övriga Aktiebolag</t>
        </is>
      </c>
      <c r="G255" t="n">
        <v>6.9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15541-2023</t>
        </is>
      </c>
      <c r="B256" s="1" t="n">
        <v>45020.56628472222</v>
      </c>
      <c r="C256" s="1" t="n">
        <v>45956</v>
      </c>
      <c r="D256" t="inlineStr">
        <is>
          <t>ÖSTERGÖTLANDS LÄN</t>
        </is>
      </c>
      <c r="E256" t="inlineStr">
        <is>
          <t>VALDEMARSVIK</t>
        </is>
      </c>
      <c r="G256" t="n">
        <v>1.5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59399-2021</t>
        </is>
      </c>
      <c r="B257" s="1" t="n">
        <v>44491.40493055555</v>
      </c>
      <c r="C257" s="1" t="n">
        <v>45956</v>
      </c>
      <c r="D257" t="inlineStr">
        <is>
          <t>ÖSTERGÖTLANDS LÄN</t>
        </is>
      </c>
      <c r="E257" t="inlineStr">
        <is>
          <t>VALDEMARSVIK</t>
        </is>
      </c>
      <c r="G257" t="n">
        <v>1.6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24972-2022</t>
        </is>
      </c>
      <c r="B258" s="1" t="n">
        <v>44728</v>
      </c>
      <c r="C258" s="1" t="n">
        <v>45956</v>
      </c>
      <c r="D258" t="inlineStr">
        <is>
          <t>ÖSTERGÖTLANDS LÄN</t>
        </is>
      </c>
      <c r="E258" t="inlineStr">
        <is>
          <t>VALDEMARSVIK</t>
        </is>
      </c>
      <c r="G258" t="n">
        <v>1.5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34572-2024</t>
        </is>
      </c>
      <c r="B259" s="1" t="n">
        <v>45526.35109953704</v>
      </c>
      <c r="C259" s="1" t="n">
        <v>45956</v>
      </c>
      <c r="D259" t="inlineStr">
        <is>
          <t>ÖSTERGÖTLANDS LÄN</t>
        </is>
      </c>
      <c r="E259" t="inlineStr">
        <is>
          <t>VALDEMARSVIK</t>
        </is>
      </c>
      <c r="G259" t="n">
        <v>0.8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23827-2022</t>
        </is>
      </c>
      <c r="B260" s="1" t="n">
        <v>44722</v>
      </c>
      <c r="C260" s="1" t="n">
        <v>45956</v>
      </c>
      <c r="D260" t="inlineStr">
        <is>
          <t>ÖSTERGÖTLANDS LÄN</t>
        </is>
      </c>
      <c r="E260" t="inlineStr">
        <is>
          <t>VALDEMARSVIK</t>
        </is>
      </c>
      <c r="G260" t="n">
        <v>1.6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1330-2025</t>
        </is>
      </c>
      <c r="B261" s="1" t="n">
        <v>45667.57810185185</v>
      </c>
      <c r="C261" s="1" t="n">
        <v>45956</v>
      </c>
      <c r="D261" t="inlineStr">
        <is>
          <t>ÖSTERGÖTLANDS LÄN</t>
        </is>
      </c>
      <c r="E261" t="inlineStr">
        <is>
          <t>VALDEMARSVIK</t>
        </is>
      </c>
      <c r="G261" t="n">
        <v>1.7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21371-2021</t>
        </is>
      </c>
      <c r="B262" s="1" t="n">
        <v>44321</v>
      </c>
      <c r="C262" s="1" t="n">
        <v>45956</v>
      </c>
      <c r="D262" t="inlineStr">
        <is>
          <t>ÖSTERGÖTLANDS LÄN</t>
        </is>
      </c>
      <c r="E262" t="inlineStr">
        <is>
          <t>VALDEMARSVIK</t>
        </is>
      </c>
      <c r="G262" t="n">
        <v>2.2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42771-2025</t>
        </is>
      </c>
      <c r="B263" s="1" t="n">
        <v>45908.48112268518</v>
      </c>
      <c r="C263" s="1" t="n">
        <v>45956</v>
      </c>
      <c r="D263" t="inlineStr">
        <is>
          <t>ÖSTERGÖTLANDS LÄN</t>
        </is>
      </c>
      <c r="E263" t="inlineStr">
        <is>
          <t>VALDEMARSVIK</t>
        </is>
      </c>
      <c r="G263" t="n">
        <v>2.1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51449-2025</t>
        </is>
      </c>
      <c r="B264" s="1" t="n">
        <v>45950.58934027778</v>
      </c>
      <c r="C264" s="1" t="n">
        <v>45956</v>
      </c>
      <c r="D264" t="inlineStr">
        <is>
          <t>ÖSTERGÖTLANDS LÄN</t>
        </is>
      </c>
      <c r="E264" t="inlineStr">
        <is>
          <t>VALDEMARSVIK</t>
        </is>
      </c>
      <c r="G264" t="n">
        <v>4.4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24234-2022</t>
        </is>
      </c>
      <c r="B265" s="1" t="n">
        <v>44725</v>
      </c>
      <c r="C265" s="1" t="n">
        <v>45956</v>
      </c>
      <c r="D265" t="inlineStr">
        <is>
          <t>ÖSTERGÖTLANDS LÄN</t>
        </is>
      </c>
      <c r="E265" t="inlineStr">
        <is>
          <t>VALDEMARSVIK</t>
        </is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43151-2023</t>
        </is>
      </c>
      <c r="B266" s="1" t="n">
        <v>45183.32618055555</v>
      </c>
      <c r="C266" s="1" t="n">
        <v>45956</v>
      </c>
      <c r="D266" t="inlineStr">
        <is>
          <t>ÖSTERGÖTLANDS LÄN</t>
        </is>
      </c>
      <c r="E266" t="inlineStr">
        <is>
          <t>VALDEMARSVIK</t>
        </is>
      </c>
      <c r="G266" t="n">
        <v>0.5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4125-2025</t>
        </is>
      </c>
      <c r="B267" s="1" t="n">
        <v>45685.3190625</v>
      </c>
      <c r="C267" s="1" t="n">
        <v>45956</v>
      </c>
      <c r="D267" t="inlineStr">
        <is>
          <t>ÖSTERGÖTLANDS LÄN</t>
        </is>
      </c>
      <c r="E267" t="inlineStr">
        <is>
          <t>VALDEMARSVIK</t>
        </is>
      </c>
      <c r="G267" t="n">
        <v>0.7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4126-2025</t>
        </is>
      </c>
      <c r="B268" s="1" t="n">
        <v>45685.3234837963</v>
      </c>
      <c r="C268" s="1" t="n">
        <v>45956</v>
      </c>
      <c r="D268" t="inlineStr">
        <is>
          <t>ÖSTERGÖTLANDS LÄN</t>
        </is>
      </c>
      <c r="E268" t="inlineStr">
        <is>
          <t>VALDEMARSVIK</t>
        </is>
      </c>
      <c r="G268" t="n">
        <v>0.5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34312-2025</t>
        </is>
      </c>
      <c r="B269" s="1" t="n">
        <v>45846.3959375</v>
      </c>
      <c r="C269" s="1" t="n">
        <v>45956</v>
      </c>
      <c r="D269" t="inlineStr">
        <is>
          <t>ÖSTERGÖTLANDS LÄN</t>
        </is>
      </c>
      <c r="E269" t="inlineStr">
        <is>
          <t>VALDEMARSVIK</t>
        </is>
      </c>
      <c r="G269" t="n">
        <v>1.2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17717-2025</t>
        </is>
      </c>
      <c r="B270" s="1" t="n">
        <v>45758.44706018519</v>
      </c>
      <c r="C270" s="1" t="n">
        <v>45956</v>
      </c>
      <c r="D270" t="inlineStr">
        <is>
          <t>ÖSTERGÖTLANDS LÄN</t>
        </is>
      </c>
      <c r="E270" t="inlineStr">
        <is>
          <t>VALDEMARSVIK</t>
        </is>
      </c>
      <c r="G270" t="n">
        <v>0.9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60080-2024</t>
        </is>
      </c>
      <c r="B271" s="1" t="n">
        <v>45639</v>
      </c>
      <c r="C271" s="1" t="n">
        <v>45956</v>
      </c>
      <c r="D271" t="inlineStr">
        <is>
          <t>ÖSTERGÖTLANDS LÄN</t>
        </is>
      </c>
      <c r="E271" t="inlineStr">
        <is>
          <t>VALDEMARSVIK</t>
        </is>
      </c>
      <c r="G271" t="n">
        <v>2.9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6580-2025</t>
        </is>
      </c>
      <c r="B272" s="1" t="n">
        <v>45699.88890046296</v>
      </c>
      <c r="C272" s="1" t="n">
        <v>45956</v>
      </c>
      <c r="D272" t="inlineStr">
        <is>
          <t>ÖSTERGÖTLANDS LÄN</t>
        </is>
      </c>
      <c r="E272" t="inlineStr">
        <is>
          <t>VALDEMARSVIK</t>
        </is>
      </c>
      <c r="G272" t="n">
        <v>2.2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22974-2025</t>
        </is>
      </c>
      <c r="B273" s="1" t="n">
        <v>45790.56094907408</v>
      </c>
      <c r="C273" s="1" t="n">
        <v>45956</v>
      </c>
      <c r="D273" t="inlineStr">
        <is>
          <t>ÖSTERGÖTLANDS LÄN</t>
        </is>
      </c>
      <c r="E273" t="inlineStr">
        <is>
          <t>VALDEMARSVIK</t>
        </is>
      </c>
      <c r="G273" t="n">
        <v>6.6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49302-2021</t>
        </is>
      </c>
      <c r="B274" s="1" t="n">
        <v>44454.49141203704</v>
      </c>
      <c r="C274" s="1" t="n">
        <v>45956</v>
      </c>
      <c r="D274" t="inlineStr">
        <is>
          <t>ÖSTERGÖTLANDS LÄN</t>
        </is>
      </c>
      <c r="E274" t="inlineStr">
        <is>
          <t>VALDEMARSVIK</t>
        </is>
      </c>
      <c r="G274" t="n">
        <v>14.6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42772-2025</t>
        </is>
      </c>
      <c r="B275" s="1" t="n">
        <v>45908.48502314815</v>
      </c>
      <c r="C275" s="1" t="n">
        <v>45956</v>
      </c>
      <c r="D275" t="inlineStr">
        <is>
          <t>ÖSTERGÖTLANDS LÄN</t>
        </is>
      </c>
      <c r="E275" t="inlineStr">
        <is>
          <t>VALDEMARSVIK</t>
        </is>
      </c>
      <c r="G275" t="n">
        <v>0.9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37524-2023</t>
        </is>
      </c>
      <c r="B276" s="1" t="n">
        <v>45158</v>
      </c>
      <c r="C276" s="1" t="n">
        <v>45956</v>
      </c>
      <c r="D276" t="inlineStr">
        <is>
          <t>ÖSTERGÖTLANDS LÄN</t>
        </is>
      </c>
      <c r="E276" t="inlineStr">
        <is>
          <t>VALDEMARSVIK</t>
        </is>
      </c>
      <c r="G276" t="n">
        <v>0.4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45377-2023</t>
        </is>
      </c>
      <c r="B277" s="1" t="n">
        <v>45193</v>
      </c>
      <c r="C277" s="1" t="n">
        <v>45956</v>
      </c>
      <c r="D277" t="inlineStr">
        <is>
          <t>ÖSTERGÖTLANDS LÄN</t>
        </is>
      </c>
      <c r="E277" t="inlineStr">
        <is>
          <t>VALDEMARSVIK</t>
        </is>
      </c>
      <c r="G277" t="n">
        <v>2.7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1315-2025</t>
        </is>
      </c>
      <c r="B278" s="1" t="n">
        <v>45667.56173611111</v>
      </c>
      <c r="C278" s="1" t="n">
        <v>45956</v>
      </c>
      <c r="D278" t="inlineStr">
        <is>
          <t>ÖSTERGÖTLANDS LÄN</t>
        </is>
      </c>
      <c r="E278" t="inlineStr">
        <is>
          <t>VALDEMARSVIK</t>
        </is>
      </c>
      <c r="G278" t="n">
        <v>4.8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55620-2023</t>
        </is>
      </c>
      <c r="B279" s="1" t="n">
        <v>45238.85070601852</v>
      </c>
      <c r="C279" s="1" t="n">
        <v>45956</v>
      </c>
      <c r="D279" t="inlineStr">
        <is>
          <t>ÖSTERGÖTLANDS LÄN</t>
        </is>
      </c>
      <c r="E279" t="inlineStr">
        <is>
          <t>VALDEMARSVIK</t>
        </is>
      </c>
      <c r="G279" t="n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44640-2023</t>
        </is>
      </c>
      <c r="B280" s="1" t="n">
        <v>45189</v>
      </c>
      <c r="C280" s="1" t="n">
        <v>45956</v>
      </c>
      <c r="D280" t="inlineStr">
        <is>
          <t>ÖSTERGÖTLANDS LÄN</t>
        </is>
      </c>
      <c r="E280" t="inlineStr">
        <is>
          <t>VALDEMARSVIK</t>
        </is>
      </c>
      <c r="G280" t="n">
        <v>4.6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6334-2025</t>
        </is>
      </c>
      <c r="B281" s="1" t="n">
        <v>45698.95604166666</v>
      </c>
      <c r="C281" s="1" t="n">
        <v>45956</v>
      </c>
      <c r="D281" t="inlineStr">
        <is>
          <t>ÖSTERGÖTLANDS LÄN</t>
        </is>
      </c>
      <c r="E281" t="inlineStr">
        <is>
          <t>VALDEMARSVIK</t>
        </is>
      </c>
      <c r="G281" t="n">
        <v>0.9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6335-2025</t>
        </is>
      </c>
      <c r="B282" s="1" t="n">
        <v>45698.96091435185</v>
      </c>
      <c r="C282" s="1" t="n">
        <v>45956</v>
      </c>
      <c r="D282" t="inlineStr">
        <is>
          <t>ÖSTERGÖTLANDS LÄN</t>
        </is>
      </c>
      <c r="E282" t="inlineStr">
        <is>
          <t>VALDEMARSVIK</t>
        </is>
      </c>
      <c r="G282" t="n">
        <v>2.9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44559-2023</t>
        </is>
      </c>
      <c r="B283" s="1" t="n">
        <v>45183</v>
      </c>
      <c r="C283" s="1" t="n">
        <v>45956</v>
      </c>
      <c r="D283" t="inlineStr">
        <is>
          <t>ÖSTERGÖTLANDS LÄN</t>
        </is>
      </c>
      <c r="E283" t="inlineStr">
        <is>
          <t>VALDEMARSVIK</t>
        </is>
      </c>
      <c r="G283" t="n">
        <v>0.9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44565-2023</t>
        </is>
      </c>
      <c r="B284" s="1" t="n">
        <v>45183</v>
      </c>
      <c r="C284" s="1" t="n">
        <v>45956</v>
      </c>
      <c r="D284" t="inlineStr">
        <is>
          <t>ÖSTERGÖTLANDS LÄN</t>
        </is>
      </c>
      <c r="E284" t="inlineStr">
        <is>
          <t>VALDEMARSVIK</t>
        </is>
      </c>
      <c r="G284" t="n">
        <v>1.3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46184-2024</t>
        </is>
      </c>
      <c r="B285" s="1" t="n">
        <v>45581</v>
      </c>
      <c r="C285" s="1" t="n">
        <v>45956</v>
      </c>
      <c r="D285" t="inlineStr">
        <is>
          <t>ÖSTERGÖTLANDS LÄN</t>
        </is>
      </c>
      <c r="E285" t="inlineStr">
        <is>
          <t>VALDEMARSVIK</t>
        </is>
      </c>
      <c r="G285" t="n">
        <v>0.6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28997-2022</t>
        </is>
      </c>
      <c r="B286" s="1" t="n">
        <v>44749</v>
      </c>
      <c r="C286" s="1" t="n">
        <v>45956</v>
      </c>
      <c r="D286" t="inlineStr">
        <is>
          <t>ÖSTERGÖTLANDS LÄN</t>
        </is>
      </c>
      <c r="E286" t="inlineStr">
        <is>
          <t>VALDEMARSVIK</t>
        </is>
      </c>
      <c r="G286" t="n">
        <v>6.6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10135-2025</t>
        </is>
      </c>
      <c r="B287" s="1" t="n">
        <v>45719.61589120371</v>
      </c>
      <c r="C287" s="1" t="n">
        <v>45956</v>
      </c>
      <c r="D287" t="inlineStr">
        <is>
          <t>ÖSTERGÖTLANDS LÄN</t>
        </is>
      </c>
      <c r="E287" t="inlineStr">
        <is>
          <t>VALDEMARSVIK</t>
        </is>
      </c>
      <c r="G287" t="n">
        <v>10.3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54849-2023</t>
        </is>
      </c>
      <c r="B288" s="1" t="n">
        <v>45236.58795138889</v>
      </c>
      <c r="C288" s="1" t="n">
        <v>45956</v>
      </c>
      <c r="D288" t="inlineStr">
        <is>
          <t>ÖSTERGÖTLANDS LÄN</t>
        </is>
      </c>
      <c r="E288" t="inlineStr">
        <is>
          <t>VALDEMARSVIK</t>
        </is>
      </c>
      <c r="G288" t="n">
        <v>1.2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50041-2023</t>
        </is>
      </c>
      <c r="B289" s="1" t="n">
        <v>45215.49336805556</v>
      </c>
      <c r="C289" s="1" t="n">
        <v>45956</v>
      </c>
      <c r="D289" t="inlineStr">
        <is>
          <t>ÖSTERGÖTLANDS LÄN</t>
        </is>
      </c>
      <c r="E289" t="inlineStr">
        <is>
          <t>VALDEMARSVIK</t>
        </is>
      </c>
      <c r="G289" t="n">
        <v>1.4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1272-2025</t>
        </is>
      </c>
      <c r="B290" s="1" t="n">
        <v>45667.48078703704</v>
      </c>
      <c r="C290" s="1" t="n">
        <v>45956</v>
      </c>
      <c r="D290" t="inlineStr">
        <is>
          <t>ÖSTERGÖTLANDS LÄN</t>
        </is>
      </c>
      <c r="E290" t="inlineStr">
        <is>
          <t>VALDEMARSVIK</t>
        </is>
      </c>
      <c r="G290" t="n">
        <v>0.8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1280-2025</t>
        </is>
      </c>
      <c r="B291" s="1" t="n">
        <v>45667.49322916667</v>
      </c>
      <c r="C291" s="1" t="n">
        <v>45956</v>
      </c>
      <c r="D291" t="inlineStr">
        <is>
          <t>ÖSTERGÖTLANDS LÄN</t>
        </is>
      </c>
      <c r="E291" t="inlineStr">
        <is>
          <t>VALDEMARSVIK</t>
        </is>
      </c>
      <c r="G291" t="n">
        <v>2.4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42401-2022</t>
        </is>
      </c>
      <c r="B292" s="1" t="n">
        <v>44830</v>
      </c>
      <c r="C292" s="1" t="n">
        <v>45956</v>
      </c>
      <c r="D292" t="inlineStr">
        <is>
          <t>ÖSTERGÖTLANDS LÄN</t>
        </is>
      </c>
      <c r="E292" t="inlineStr">
        <is>
          <t>VALDEMARSVIK</t>
        </is>
      </c>
      <c r="G292" t="n">
        <v>0.9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8143-2023</t>
        </is>
      </c>
      <c r="B293" s="1" t="n">
        <v>44974</v>
      </c>
      <c r="C293" s="1" t="n">
        <v>45956</v>
      </c>
      <c r="D293" t="inlineStr">
        <is>
          <t>ÖSTERGÖTLANDS LÄN</t>
        </is>
      </c>
      <c r="E293" t="inlineStr">
        <is>
          <t>VALDEMARSVIK</t>
        </is>
      </c>
      <c r="G293" t="n">
        <v>0.7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66182-2020</t>
        </is>
      </c>
      <c r="B294" s="1" t="n">
        <v>44174</v>
      </c>
      <c r="C294" s="1" t="n">
        <v>45956</v>
      </c>
      <c r="D294" t="inlineStr">
        <is>
          <t>ÖSTERGÖTLANDS LÄN</t>
        </is>
      </c>
      <c r="E294" t="inlineStr">
        <is>
          <t>VALDEMARSVIK</t>
        </is>
      </c>
      <c r="G294" t="n">
        <v>2.8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37237-2025</t>
        </is>
      </c>
      <c r="B295" s="1" t="n">
        <v>45876</v>
      </c>
      <c r="C295" s="1" t="n">
        <v>45956</v>
      </c>
      <c r="D295" t="inlineStr">
        <is>
          <t>ÖSTERGÖTLANDS LÄN</t>
        </is>
      </c>
      <c r="E295" t="inlineStr">
        <is>
          <t>VALDEMARSVIK</t>
        </is>
      </c>
      <c r="G295" t="n">
        <v>2.1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65720-2020</t>
        </is>
      </c>
      <c r="B296" s="1" t="n">
        <v>44172</v>
      </c>
      <c r="C296" s="1" t="n">
        <v>45956</v>
      </c>
      <c r="D296" t="inlineStr">
        <is>
          <t>ÖSTERGÖTLANDS LÄN</t>
        </is>
      </c>
      <c r="E296" t="inlineStr">
        <is>
          <t>VALDEMARSVIK</t>
        </is>
      </c>
      <c r="G296" t="n">
        <v>1.5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17711-2025</t>
        </is>
      </c>
      <c r="B297" s="1" t="n">
        <v>45758.44194444444</v>
      </c>
      <c r="C297" s="1" t="n">
        <v>45956</v>
      </c>
      <c r="D297" t="inlineStr">
        <is>
          <t>ÖSTERGÖTLANDS LÄN</t>
        </is>
      </c>
      <c r="E297" t="inlineStr">
        <is>
          <t>VALDEMARSVIK</t>
        </is>
      </c>
      <c r="G297" t="n">
        <v>1.9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40728-2023</t>
        </is>
      </c>
      <c r="B298" s="1" t="n">
        <v>45170</v>
      </c>
      <c r="C298" s="1" t="n">
        <v>45956</v>
      </c>
      <c r="D298" t="inlineStr">
        <is>
          <t>ÖSTERGÖTLANDS LÄN</t>
        </is>
      </c>
      <c r="E298" t="inlineStr">
        <is>
          <t>VALDEMARSVIK</t>
        </is>
      </c>
      <c r="G298" t="n">
        <v>0.5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58262-2022</t>
        </is>
      </c>
      <c r="B299" s="1" t="n">
        <v>44894</v>
      </c>
      <c r="C299" s="1" t="n">
        <v>45956</v>
      </c>
      <c r="D299" t="inlineStr">
        <is>
          <t>ÖSTERGÖTLANDS LÄN</t>
        </is>
      </c>
      <c r="E299" t="inlineStr">
        <is>
          <t>VALDEMARSVIK</t>
        </is>
      </c>
      <c r="G299" t="n">
        <v>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67525-2020</t>
        </is>
      </c>
      <c r="B300" s="1" t="n">
        <v>44181</v>
      </c>
      <c r="C300" s="1" t="n">
        <v>45956</v>
      </c>
      <c r="D300" t="inlineStr">
        <is>
          <t>ÖSTERGÖTLANDS LÄN</t>
        </is>
      </c>
      <c r="E300" t="inlineStr">
        <is>
          <t>VALDEMARSVIK</t>
        </is>
      </c>
      <c r="G300" t="n">
        <v>20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21399-2023</t>
        </is>
      </c>
      <c r="B301" s="1" t="n">
        <v>45063.3709375</v>
      </c>
      <c r="C301" s="1" t="n">
        <v>45956</v>
      </c>
      <c r="D301" t="inlineStr">
        <is>
          <t>ÖSTERGÖTLANDS LÄN</t>
        </is>
      </c>
      <c r="E301" t="inlineStr">
        <is>
          <t>VALDEMARSVIK</t>
        </is>
      </c>
      <c r="G301" t="n">
        <v>0.6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1543-2022</t>
        </is>
      </c>
      <c r="B302" s="1" t="n">
        <v>44573</v>
      </c>
      <c r="C302" s="1" t="n">
        <v>45956</v>
      </c>
      <c r="D302" t="inlineStr">
        <is>
          <t>ÖSTERGÖTLANDS LÄN</t>
        </is>
      </c>
      <c r="E302" t="inlineStr">
        <is>
          <t>VALDEMARSVIK</t>
        </is>
      </c>
      <c r="G302" t="n">
        <v>6.5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6022-2024</t>
        </is>
      </c>
      <c r="B303" s="1" t="n">
        <v>45336.62203703704</v>
      </c>
      <c r="C303" s="1" t="n">
        <v>45956</v>
      </c>
      <c r="D303" t="inlineStr">
        <is>
          <t>ÖSTERGÖTLANDS LÄN</t>
        </is>
      </c>
      <c r="E303" t="inlineStr">
        <is>
          <t>VALDEMARSVIK</t>
        </is>
      </c>
      <c r="G303" t="n">
        <v>1.1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52223-2021</t>
        </is>
      </c>
      <c r="B304" s="1" t="n">
        <v>44463</v>
      </c>
      <c r="C304" s="1" t="n">
        <v>45956</v>
      </c>
      <c r="D304" t="inlineStr">
        <is>
          <t>ÖSTERGÖTLANDS LÄN</t>
        </is>
      </c>
      <c r="E304" t="inlineStr">
        <is>
          <t>VALDEMARSVIK</t>
        </is>
      </c>
      <c r="F304" t="inlineStr">
        <is>
          <t>Övriga Aktiebolag</t>
        </is>
      </c>
      <c r="G304" t="n">
        <v>10.8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17585-2023</t>
        </is>
      </c>
      <c r="B305" s="1" t="n">
        <v>45036</v>
      </c>
      <c r="C305" s="1" t="n">
        <v>45956</v>
      </c>
      <c r="D305" t="inlineStr">
        <is>
          <t>ÖSTERGÖTLANDS LÄN</t>
        </is>
      </c>
      <c r="E305" t="inlineStr">
        <is>
          <t>VALDEMARSVIK</t>
        </is>
      </c>
      <c r="G305" t="n">
        <v>0.4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8685-2022</t>
        </is>
      </c>
      <c r="B306" s="1" t="n">
        <v>44613.69353009259</v>
      </c>
      <c r="C306" s="1" t="n">
        <v>45956</v>
      </c>
      <c r="D306" t="inlineStr">
        <is>
          <t>ÖSTERGÖTLANDS LÄN</t>
        </is>
      </c>
      <c r="E306" t="inlineStr">
        <is>
          <t>VALDEMARSVIK</t>
        </is>
      </c>
      <c r="G306" t="n">
        <v>4.7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49303-2021</t>
        </is>
      </c>
      <c r="B307" s="1" t="n">
        <v>44454</v>
      </c>
      <c r="C307" s="1" t="n">
        <v>45956</v>
      </c>
      <c r="D307" t="inlineStr">
        <is>
          <t>ÖSTERGÖTLANDS LÄN</t>
        </is>
      </c>
      <c r="E307" t="inlineStr">
        <is>
          <t>VALDEMARSVIK</t>
        </is>
      </c>
      <c r="G307" t="n">
        <v>1.5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26821-2023</t>
        </is>
      </c>
      <c r="B308" s="1" t="n">
        <v>45093</v>
      </c>
      <c r="C308" s="1" t="n">
        <v>45956</v>
      </c>
      <c r="D308" t="inlineStr">
        <is>
          <t>ÖSTERGÖTLANDS LÄN</t>
        </is>
      </c>
      <c r="E308" t="inlineStr">
        <is>
          <t>VALDEMARSVIK</t>
        </is>
      </c>
      <c r="G308" t="n">
        <v>1.7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3267-2023</t>
        </is>
      </c>
      <c r="B309" s="1" t="n">
        <v>44949</v>
      </c>
      <c r="C309" s="1" t="n">
        <v>45956</v>
      </c>
      <c r="D309" t="inlineStr">
        <is>
          <t>ÖSTERGÖTLANDS LÄN</t>
        </is>
      </c>
      <c r="E309" t="inlineStr">
        <is>
          <t>VALDEMARSVIK</t>
        </is>
      </c>
      <c r="G309" t="n">
        <v>0.6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33901-2021</t>
        </is>
      </c>
      <c r="B310" s="1" t="n">
        <v>44378.65817129629</v>
      </c>
      <c r="C310" s="1" t="n">
        <v>45956</v>
      </c>
      <c r="D310" t="inlineStr">
        <is>
          <t>ÖSTERGÖTLANDS LÄN</t>
        </is>
      </c>
      <c r="E310" t="inlineStr">
        <is>
          <t>VALDEMARSVIK</t>
        </is>
      </c>
      <c r="G310" t="n">
        <v>0.9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3276-2023</t>
        </is>
      </c>
      <c r="B311" s="1" t="n">
        <v>44949.34574074074</v>
      </c>
      <c r="C311" s="1" t="n">
        <v>45956</v>
      </c>
      <c r="D311" t="inlineStr">
        <is>
          <t>ÖSTERGÖTLANDS LÄN</t>
        </is>
      </c>
      <c r="E311" t="inlineStr">
        <is>
          <t>VALDEMARSVIK</t>
        </is>
      </c>
      <c r="G311" t="n">
        <v>0.5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53786-2021</t>
        </is>
      </c>
      <c r="B312" s="1" t="n">
        <v>44463</v>
      </c>
      <c r="C312" s="1" t="n">
        <v>45956</v>
      </c>
      <c r="D312" t="inlineStr">
        <is>
          <t>ÖSTERGÖTLANDS LÄN</t>
        </is>
      </c>
      <c r="E312" t="inlineStr">
        <is>
          <t>VALDEMARSVIK</t>
        </is>
      </c>
      <c r="F312" t="inlineStr">
        <is>
          <t>Övriga Aktiebolag</t>
        </is>
      </c>
      <c r="G312" t="n">
        <v>4.9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29424-2022</t>
        </is>
      </c>
      <c r="B313" s="1" t="n">
        <v>44753</v>
      </c>
      <c r="C313" s="1" t="n">
        <v>45956</v>
      </c>
      <c r="D313" t="inlineStr">
        <is>
          <t>ÖSTERGÖTLANDS LÄN</t>
        </is>
      </c>
      <c r="E313" t="inlineStr">
        <is>
          <t>VALDEMARSVIK</t>
        </is>
      </c>
      <c r="G313" t="n">
        <v>5.4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53111-2023</t>
        </is>
      </c>
      <c r="B314" s="1" t="n">
        <v>45228.75215277778</v>
      </c>
      <c r="C314" s="1" t="n">
        <v>45956</v>
      </c>
      <c r="D314" t="inlineStr">
        <is>
          <t>ÖSTERGÖTLANDS LÄN</t>
        </is>
      </c>
      <c r="E314" t="inlineStr">
        <is>
          <t>VALDEMARSVIK</t>
        </is>
      </c>
      <c r="G314" t="n">
        <v>0.6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4321-2025</t>
        </is>
      </c>
      <c r="B315" s="1" t="n">
        <v>45685.7069212963</v>
      </c>
      <c r="C315" s="1" t="n">
        <v>45956</v>
      </c>
      <c r="D315" t="inlineStr">
        <is>
          <t>ÖSTERGÖTLANDS LÄN</t>
        </is>
      </c>
      <c r="E315" t="inlineStr">
        <is>
          <t>VALDEMARSVIK</t>
        </is>
      </c>
      <c r="G315" t="n">
        <v>2.3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19925-2024</t>
        </is>
      </c>
      <c r="B316" s="1" t="n">
        <v>45433.5965625</v>
      </c>
      <c r="C316" s="1" t="n">
        <v>45956</v>
      </c>
      <c r="D316" t="inlineStr">
        <is>
          <t>ÖSTERGÖTLANDS LÄN</t>
        </is>
      </c>
      <c r="E316" t="inlineStr">
        <is>
          <t>VALDEMARSVIK</t>
        </is>
      </c>
      <c r="G316" t="n">
        <v>2.4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14429-2022</t>
        </is>
      </c>
      <c r="B317" s="1" t="n">
        <v>44652.90847222223</v>
      </c>
      <c r="C317" s="1" t="n">
        <v>45956</v>
      </c>
      <c r="D317" t="inlineStr">
        <is>
          <t>ÖSTERGÖTLANDS LÄN</t>
        </is>
      </c>
      <c r="E317" t="inlineStr">
        <is>
          <t>VALDEMARSVIK</t>
        </is>
      </c>
      <c r="G317" t="n">
        <v>1.6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17296-2023</t>
        </is>
      </c>
      <c r="B318" s="1" t="n">
        <v>45035</v>
      </c>
      <c r="C318" s="1" t="n">
        <v>45956</v>
      </c>
      <c r="D318" t="inlineStr">
        <is>
          <t>ÖSTERGÖTLANDS LÄN</t>
        </is>
      </c>
      <c r="E318" t="inlineStr">
        <is>
          <t>VALDEMARSVIK</t>
        </is>
      </c>
      <c r="F318" t="inlineStr">
        <is>
          <t>Holmen skog AB</t>
        </is>
      </c>
      <c r="G318" t="n">
        <v>1.5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46186-2024</t>
        </is>
      </c>
      <c r="B319" s="1" t="n">
        <v>45581</v>
      </c>
      <c r="C319" s="1" t="n">
        <v>45956</v>
      </c>
      <c r="D319" t="inlineStr">
        <is>
          <t>ÖSTERGÖTLANDS LÄN</t>
        </is>
      </c>
      <c r="E319" t="inlineStr">
        <is>
          <t>VALDEMARSVIK</t>
        </is>
      </c>
      <c r="G319" t="n">
        <v>0.9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46188-2024</t>
        </is>
      </c>
      <c r="B320" s="1" t="n">
        <v>45581</v>
      </c>
      <c r="C320" s="1" t="n">
        <v>45956</v>
      </c>
      <c r="D320" t="inlineStr">
        <is>
          <t>ÖSTERGÖTLANDS LÄN</t>
        </is>
      </c>
      <c r="E320" t="inlineStr">
        <is>
          <t>VALDEMARSVIK</t>
        </is>
      </c>
      <c r="G320" t="n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4627-2025</t>
        </is>
      </c>
      <c r="B321" s="1" t="n">
        <v>45687.62237268518</v>
      </c>
      <c r="C321" s="1" t="n">
        <v>45956</v>
      </c>
      <c r="D321" t="inlineStr">
        <is>
          <t>ÖSTERGÖTLANDS LÄN</t>
        </is>
      </c>
      <c r="E321" t="inlineStr">
        <is>
          <t>VALDEMARSVIK</t>
        </is>
      </c>
      <c r="G321" t="n">
        <v>3.1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21397-2023</t>
        </is>
      </c>
      <c r="B322" s="1" t="n">
        <v>45063.36952546296</v>
      </c>
      <c r="C322" s="1" t="n">
        <v>45956</v>
      </c>
      <c r="D322" t="inlineStr">
        <is>
          <t>ÖSTERGÖTLANDS LÄN</t>
        </is>
      </c>
      <c r="E322" t="inlineStr">
        <is>
          <t>VALDEMARSVIK</t>
        </is>
      </c>
      <c r="G322" t="n">
        <v>1.4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60285-2023</t>
        </is>
      </c>
      <c r="B323" s="1" t="n">
        <v>45258.70151620371</v>
      </c>
      <c r="C323" s="1" t="n">
        <v>45956</v>
      </c>
      <c r="D323" t="inlineStr">
        <is>
          <t>ÖSTERGÖTLANDS LÄN</t>
        </is>
      </c>
      <c r="E323" t="inlineStr">
        <is>
          <t>VALDEMARSVIK</t>
        </is>
      </c>
      <c r="G323" t="n">
        <v>2.5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14157-2025</t>
        </is>
      </c>
      <c r="B324" s="1" t="n">
        <v>45740.49797453704</v>
      </c>
      <c r="C324" s="1" t="n">
        <v>45956</v>
      </c>
      <c r="D324" t="inlineStr">
        <is>
          <t>ÖSTERGÖTLANDS LÄN</t>
        </is>
      </c>
      <c r="E324" t="inlineStr">
        <is>
          <t>VALDEMARSVIK</t>
        </is>
      </c>
      <c r="G324" t="n">
        <v>1.9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2826-2023</t>
        </is>
      </c>
      <c r="B325" s="1" t="n">
        <v>44945</v>
      </c>
      <c r="C325" s="1" t="n">
        <v>45956</v>
      </c>
      <c r="D325" t="inlineStr">
        <is>
          <t>ÖSTERGÖTLANDS LÄN</t>
        </is>
      </c>
      <c r="E325" t="inlineStr">
        <is>
          <t>VALDEMARSVIK</t>
        </is>
      </c>
      <c r="G325" t="n">
        <v>1.1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18200-2025</t>
        </is>
      </c>
      <c r="B326" s="1" t="n">
        <v>45761.68189814815</v>
      </c>
      <c r="C326" s="1" t="n">
        <v>45956</v>
      </c>
      <c r="D326" t="inlineStr">
        <is>
          <t>ÖSTERGÖTLANDS LÄN</t>
        </is>
      </c>
      <c r="E326" t="inlineStr">
        <is>
          <t>VALDEMARSVIK</t>
        </is>
      </c>
      <c r="G326" t="n">
        <v>0.9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50609-2024</t>
        </is>
      </c>
      <c r="B327" s="1" t="n">
        <v>45601.62701388889</v>
      </c>
      <c r="C327" s="1" t="n">
        <v>45956</v>
      </c>
      <c r="D327" t="inlineStr">
        <is>
          <t>ÖSTERGÖTLANDS LÄN</t>
        </is>
      </c>
      <c r="E327" t="inlineStr">
        <is>
          <t>VALDEMARSVIK</t>
        </is>
      </c>
      <c r="G327" t="n">
        <v>2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10122-2025</t>
        </is>
      </c>
      <c r="B328" s="1" t="n">
        <v>45719.60188657408</v>
      </c>
      <c r="C328" s="1" t="n">
        <v>45956</v>
      </c>
      <c r="D328" t="inlineStr">
        <is>
          <t>ÖSTERGÖTLANDS LÄN</t>
        </is>
      </c>
      <c r="E328" t="inlineStr">
        <is>
          <t>VALDEMARSVIK</t>
        </is>
      </c>
      <c r="G328" t="n">
        <v>1.1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9971-2023</t>
        </is>
      </c>
      <c r="B329" s="1" t="n">
        <v>44985</v>
      </c>
      <c r="C329" s="1" t="n">
        <v>45956</v>
      </c>
      <c r="D329" t="inlineStr">
        <is>
          <t>ÖSTERGÖTLANDS LÄN</t>
        </is>
      </c>
      <c r="E329" t="inlineStr">
        <is>
          <t>VALDEMARSVIK</t>
        </is>
      </c>
      <c r="G329" t="n">
        <v>4.6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17937-2023</t>
        </is>
      </c>
      <c r="B330" s="1" t="n">
        <v>45040</v>
      </c>
      <c r="C330" s="1" t="n">
        <v>45956</v>
      </c>
      <c r="D330" t="inlineStr">
        <is>
          <t>ÖSTERGÖTLANDS LÄN</t>
        </is>
      </c>
      <c r="E330" t="inlineStr">
        <is>
          <t>VALDEMARSVIK</t>
        </is>
      </c>
      <c r="F330" t="inlineStr">
        <is>
          <t>Holmen skog AB</t>
        </is>
      </c>
      <c r="G330" t="n">
        <v>1.2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15779-2024</t>
        </is>
      </c>
      <c r="B331" s="1" t="n">
        <v>45404.60186342592</v>
      </c>
      <c r="C331" s="1" t="n">
        <v>45956</v>
      </c>
      <c r="D331" t="inlineStr">
        <is>
          <t>ÖSTERGÖTLANDS LÄN</t>
        </is>
      </c>
      <c r="E331" t="inlineStr">
        <is>
          <t>VALDEMARSVIK</t>
        </is>
      </c>
      <c r="G331" t="n">
        <v>2.4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18059-2025</t>
        </is>
      </c>
      <c r="B332" s="1" t="n">
        <v>45761.47806712963</v>
      </c>
      <c r="C332" s="1" t="n">
        <v>45956</v>
      </c>
      <c r="D332" t="inlineStr">
        <is>
          <t>ÖSTERGÖTLANDS LÄN</t>
        </is>
      </c>
      <c r="E332" t="inlineStr">
        <is>
          <t>VALDEMARSVIK</t>
        </is>
      </c>
      <c r="G332" t="n">
        <v>0.6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21483-2023</t>
        </is>
      </c>
      <c r="B333" s="1" t="n">
        <v>45063</v>
      </c>
      <c r="C333" s="1" t="n">
        <v>45956</v>
      </c>
      <c r="D333" t="inlineStr">
        <is>
          <t>ÖSTERGÖTLANDS LÄN</t>
        </is>
      </c>
      <c r="E333" t="inlineStr">
        <is>
          <t>VALDEMARSVIK</t>
        </is>
      </c>
      <c r="G333" t="n">
        <v>2.6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46057-2025</t>
        </is>
      </c>
      <c r="B334" s="1" t="n">
        <v>45924.46423611111</v>
      </c>
      <c r="C334" s="1" t="n">
        <v>45956</v>
      </c>
      <c r="D334" t="inlineStr">
        <is>
          <t>ÖSTERGÖTLANDS LÄN</t>
        </is>
      </c>
      <c r="E334" t="inlineStr">
        <is>
          <t>VALDEMARSVIK</t>
        </is>
      </c>
      <c r="G334" t="n">
        <v>4.9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9292-2023</t>
        </is>
      </c>
      <c r="B335" s="1" t="n">
        <v>44980</v>
      </c>
      <c r="C335" s="1" t="n">
        <v>45956</v>
      </c>
      <c r="D335" t="inlineStr">
        <is>
          <t>ÖSTERGÖTLANDS LÄN</t>
        </is>
      </c>
      <c r="E335" t="inlineStr">
        <is>
          <t>VALDEMARSVIK</t>
        </is>
      </c>
      <c r="G335" t="n">
        <v>6.4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50148-2023</t>
        </is>
      </c>
      <c r="B336" s="1" t="n">
        <v>45215.67923611111</v>
      </c>
      <c r="C336" s="1" t="n">
        <v>45956</v>
      </c>
      <c r="D336" t="inlineStr">
        <is>
          <t>ÖSTERGÖTLANDS LÄN</t>
        </is>
      </c>
      <c r="E336" t="inlineStr">
        <is>
          <t>VALDEMARSVIK</t>
        </is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19747-2024</t>
        </is>
      </c>
      <c r="B337" s="1" t="n">
        <v>45432.6571875</v>
      </c>
      <c r="C337" s="1" t="n">
        <v>45956</v>
      </c>
      <c r="D337" t="inlineStr">
        <is>
          <t>ÖSTERGÖTLANDS LÄN</t>
        </is>
      </c>
      <c r="E337" t="inlineStr">
        <is>
          <t>VALDEMARSVIK</t>
        </is>
      </c>
      <c r="G337" t="n">
        <v>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54812-2022</t>
        </is>
      </c>
      <c r="B338" s="1" t="n">
        <v>44883</v>
      </c>
      <c r="C338" s="1" t="n">
        <v>45956</v>
      </c>
      <c r="D338" t="inlineStr">
        <is>
          <t>ÖSTERGÖTLANDS LÄN</t>
        </is>
      </c>
      <c r="E338" t="inlineStr">
        <is>
          <t>VALDEMARSVIK</t>
        </is>
      </c>
      <c r="G338" t="n">
        <v>0.4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6522-2025</t>
        </is>
      </c>
      <c r="B339" s="1" t="n">
        <v>45699</v>
      </c>
      <c r="C339" s="1" t="n">
        <v>45956</v>
      </c>
      <c r="D339" t="inlineStr">
        <is>
          <t>ÖSTERGÖTLANDS LÄN</t>
        </is>
      </c>
      <c r="E339" t="inlineStr">
        <is>
          <t>VALDEMARSVIK</t>
        </is>
      </c>
      <c r="G339" t="n">
        <v>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16342-2023</t>
        </is>
      </c>
      <c r="B340" s="1" t="n">
        <v>45028</v>
      </c>
      <c r="C340" s="1" t="n">
        <v>45956</v>
      </c>
      <c r="D340" t="inlineStr">
        <is>
          <t>ÖSTERGÖTLANDS LÄN</t>
        </is>
      </c>
      <c r="E340" t="inlineStr">
        <is>
          <t>VALDEMARSVIK</t>
        </is>
      </c>
      <c r="G340" t="n">
        <v>4.1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1397-2025</t>
        </is>
      </c>
      <c r="B341" s="1" t="n">
        <v>45667.69849537037</v>
      </c>
      <c r="C341" s="1" t="n">
        <v>45956</v>
      </c>
      <c r="D341" t="inlineStr">
        <is>
          <t>ÖSTERGÖTLANDS LÄN</t>
        </is>
      </c>
      <c r="E341" t="inlineStr">
        <is>
          <t>VALDEMARSVIK</t>
        </is>
      </c>
      <c r="G341" t="n">
        <v>3.9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47962-2023</t>
        </is>
      </c>
      <c r="B342" s="1" t="n">
        <v>45204.59921296296</v>
      </c>
      <c r="C342" s="1" t="n">
        <v>45956</v>
      </c>
      <c r="D342" t="inlineStr">
        <is>
          <t>ÖSTERGÖTLANDS LÄN</t>
        </is>
      </c>
      <c r="E342" t="inlineStr">
        <is>
          <t>VALDEMARSVIK</t>
        </is>
      </c>
      <c r="G342" t="n">
        <v>1.3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29008-2022</t>
        </is>
      </c>
      <c r="B343" s="1" t="n">
        <v>44749.69370370371</v>
      </c>
      <c r="C343" s="1" t="n">
        <v>45956</v>
      </c>
      <c r="D343" t="inlineStr">
        <is>
          <t>ÖSTERGÖTLANDS LÄN</t>
        </is>
      </c>
      <c r="E343" t="inlineStr">
        <is>
          <t>VALDEMARSVIK</t>
        </is>
      </c>
      <c r="G343" t="n">
        <v>1.7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8328-2024</t>
        </is>
      </c>
      <c r="B344" s="1" t="n">
        <v>45352.4880787037</v>
      </c>
      <c r="C344" s="1" t="n">
        <v>45956</v>
      </c>
      <c r="D344" t="inlineStr">
        <is>
          <t>ÖSTERGÖTLANDS LÄN</t>
        </is>
      </c>
      <c r="E344" t="inlineStr">
        <is>
          <t>VALDEMARSVIK</t>
        </is>
      </c>
      <c r="G344" t="n">
        <v>3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26811-2023</t>
        </is>
      </c>
      <c r="B345" s="1" t="n">
        <v>45093</v>
      </c>
      <c r="C345" s="1" t="n">
        <v>45956</v>
      </c>
      <c r="D345" t="inlineStr">
        <is>
          <t>ÖSTERGÖTLANDS LÄN</t>
        </is>
      </c>
      <c r="E345" t="inlineStr">
        <is>
          <t>VALDEMARSVIK</t>
        </is>
      </c>
      <c r="G345" t="n">
        <v>4.4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48158-2023</t>
        </is>
      </c>
      <c r="B346" s="1" t="n">
        <v>45205.41054398148</v>
      </c>
      <c r="C346" s="1" t="n">
        <v>45956</v>
      </c>
      <c r="D346" t="inlineStr">
        <is>
          <t>ÖSTERGÖTLANDS LÄN</t>
        </is>
      </c>
      <c r="E346" t="inlineStr">
        <is>
          <t>VALDEMARSVIK</t>
        </is>
      </c>
      <c r="F346" t="inlineStr">
        <is>
          <t>Kommuner</t>
        </is>
      </c>
      <c r="G346" t="n">
        <v>1.9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58105-2023</t>
        </is>
      </c>
      <c r="B347" s="1" t="n">
        <v>45249</v>
      </c>
      <c r="C347" s="1" t="n">
        <v>45956</v>
      </c>
      <c r="D347" t="inlineStr">
        <is>
          <t>ÖSTERGÖTLANDS LÄN</t>
        </is>
      </c>
      <c r="E347" t="inlineStr">
        <is>
          <t>VALDEMARSVIK</t>
        </is>
      </c>
      <c r="G347" t="n">
        <v>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60242-2022</t>
        </is>
      </c>
      <c r="B348" s="1" t="n">
        <v>44910.45991898148</v>
      </c>
      <c r="C348" s="1" t="n">
        <v>45956</v>
      </c>
      <c r="D348" t="inlineStr">
        <is>
          <t>ÖSTERGÖTLANDS LÄN</t>
        </is>
      </c>
      <c r="E348" t="inlineStr">
        <is>
          <t>VALDEMARSVIK</t>
        </is>
      </c>
      <c r="G348" t="n">
        <v>3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21487-2023</t>
        </is>
      </c>
      <c r="B349" s="1" t="n">
        <v>45063</v>
      </c>
      <c r="C349" s="1" t="n">
        <v>45956</v>
      </c>
      <c r="D349" t="inlineStr">
        <is>
          <t>ÖSTERGÖTLANDS LÄN</t>
        </is>
      </c>
      <c r="E349" t="inlineStr">
        <is>
          <t>VALDEMARSVIK</t>
        </is>
      </c>
      <c r="G349" t="n">
        <v>1.6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6548-2022</t>
        </is>
      </c>
      <c r="B350" s="1" t="n">
        <v>44601.54333333333</v>
      </c>
      <c r="C350" s="1" t="n">
        <v>45956</v>
      </c>
      <c r="D350" t="inlineStr">
        <is>
          <t>ÖSTERGÖTLANDS LÄN</t>
        </is>
      </c>
      <c r="E350" t="inlineStr">
        <is>
          <t>VALDEMARSVIK</t>
        </is>
      </c>
      <c r="G350" t="n">
        <v>2.1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8176-2025</t>
        </is>
      </c>
      <c r="B351" s="1" t="n">
        <v>45708.38859953704</v>
      </c>
      <c r="C351" s="1" t="n">
        <v>45956</v>
      </c>
      <c r="D351" t="inlineStr">
        <is>
          <t>ÖSTERGÖTLANDS LÄN</t>
        </is>
      </c>
      <c r="E351" t="inlineStr">
        <is>
          <t>VALDEMARSVIK</t>
        </is>
      </c>
      <c r="G351" t="n">
        <v>6.8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18961-2022</t>
        </is>
      </c>
      <c r="B352" s="1" t="n">
        <v>44690</v>
      </c>
      <c r="C352" s="1" t="n">
        <v>45956</v>
      </c>
      <c r="D352" t="inlineStr">
        <is>
          <t>ÖSTERGÖTLANDS LÄN</t>
        </is>
      </c>
      <c r="E352" t="inlineStr">
        <is>
          <t>VALDEMARSVIK</t>
        </is>
      </c>
      <c r="G352" t="n">
        <v>2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58247-2024</t>
        </is>
      </c>
      <c r="B353" s="1" t="n">
        <v>45632.55439814815</v>
      </c>
      <c r="C353" s="1" t="n">
        <v>45956</v>
      </c>
      <c r="D353" t="inlineStr">
        <is>
          <t>ÖSTERGÖTLANDS LÄN</t>
        </is>
      </c>
      <c r="E353" t="inlineStr">
        <is>
          <t>VALDEMARSVIK</t>
        </is>
      </c>
      <c r="G353" t="n">
        <v>8.4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41889-2023</t>
        </is>
      </c>
      <c r="B354" s="1" t="n">
        <v>45176</v>
      </c>
      <c r="C354" s="1" t="n">
        <v>45956</v>
      </c>
      <c r="D354" t="inlineStr">
        <is>
          <t>ÖSTERGÖTLANDS LÄN</t>
        </is>
      </c>
      <c r="E354" t="inlineStr">
        <is>
          <t>VALDEMARSVIK</t>
        </is>
      </c>
      <c r="G354" t="n">
        <v>3.2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47205-2023</t>
        </is>
      </c>
      <c r="B355" s="1" t="n">
        <v>45202</v>
      </c>
      <c r="C355" s="1" t="n">
        <v>45956</v>
      </c>
      <c r="D355" t="inlineStr">
        <is>
          <t>ÖSTERGÖTLANDS LÄN</t>
        </is>
      </c>
      <c r="E355" t="inlineStr">
        <is>
          <t>VALDEMARSVIK</t>
        </is>
      </c>
      <c r="G355" t="n">
        <v>4.4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6357-2023</t>
        </is>
      </c>
      <c r="B356" s="1" t="n">
        <v>44965.57659722222</v>
      </c>
      <c r="C356" s="1" t="n">
        <v>45956</v>
      </c>
      <c r="D356" t="inlineStr">
        <is>
          <t>ÖSTERGÖTLANDS LÄN</t>
        </is>
      </c>
      <c r="E356" t="inlineStr">
        <is>
          <t>VALDEMARSVIK</t>
        </is>
      </c>
      <c r="G356" t="n">
        <v>0.5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57513-2022</t>
        </is>
      </c>
      <c r="B357" s="1" t="n">
        <v>44896</v>
      </c>
      <c r="C357" s="1" t="n">
        <v>45956</v>
      </c>
      <c r="D357" t="inlineStr">
        <is>
          <t>ÖSTERGÖTLANDS LÄN</t>
        </is>
      </c>
      <c r="E357" t="inlineStr">
        <is>
          <t>VALDEMARSVIK</t>
        </is>
      </c>
      <c r="G357" t="n">
        <v>5.6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37421-2024</t>
        </is>
      </c>
      <c r="B358" s="1" t="n">
        <v>45540.64366898148</v>
      </c>
      <c r="C358" s="1" t="n">
        <v>45956</v>
      </c>
      <c r="D358" t="inlineStr">
        <is>
          <t>ÖSTERGÖTLANDS LÄN</t>
        </is>
      </c>
      <c r="E358" t="inlineStr">
        <is>
          <t>VALDEMARSVIK</t>
        </is>
      </c>
      <c r="G358" t="n">
        <v>3.5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3280-2023</t>
        </is>
      </c>
      <c r="B359" s="1" t="n">
        <v>44949.35385416666</v>
      </c>
      <c r="C359" s="1" t="n">
        <v>45956</v>
      </c>
      <c r="D359" t="inlineStr">
        <is>
          <t>ÖSTERGÖTLANDS LÄN</t>
        </is>
      </c>
      <c r="E359" t="inlineStr">
        <is>
          <t>VALDEMARSVIK</t>
        </is>
      </c>
      <c r="G359" t="n">
        <v>0.9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8890-2024</t>
        </is>
      </c>
      <c r="B360" s="1" t="n">
        <v>45357.30267361111</v>
      </c>
      <c r="C360" s="1" t="n">
        <v>45956</v>
      </c>
      <c r="D360" t="inlineStr">
        <is>
          <t>ÖSTERGÖTLANDS LÄN</t>
        </is>
      </c>
      <c r="E360" t="inlineStr">
        <is>
          <t>VALDEMARSVIK</t>
        </is>
      </c>
      <c r="G360" t="n">
        <v>7.4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3533-2022</t>
        </is>
      </c>
      <c r="B361" s="1" t="n">
        <v>44585</v>
      </c>
      <c r="C361" s="1" t="n">
        <v>45956</v>
      </c>
      <c r="D361" t="inlineStr">
        <is>
          <t>ÖSTERGÖTLANDS LÄN</t>
        </is>
      </c>
      <c r="E361" t="inlineStr">
        <is>
          <t>VALDEMARSVIK</t>
        </is>
      </c>
      <c r="G361" t="n">
        <v>0.7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42623-2024</t>
        </is>
      </c>
      <c r="B362" s="1" t="n">
        <v>45565.84452546296</v>
      </c>
      <c r="C362" s="1" t="n">
        <v>45956</v>
      </c>
      <c r="D362" t="inlineStr">
        <is>
          <t>ÖSTERGÖTLANDS LÄN</t>
        </is>
      </c>
      <c r="E362" t="inlineStr">
        <is>
          <t>VALDEMARSVIK</t>
        </is>
      </c>
      <c r="G362" t="n">
        <v>0.8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7646-2025</t>
        </is>
      </c>
      <c r="B363" s="1" t="n">
        <v>45705.83746527778</v>
      </c>
      <c r="C363" s="1" t="n">
        <v>45956</v>
      </c>
      <c r="D363" t="inlineStr">
        <is>
          <t>ÖSTERGÖTLANDS LÄN</t>
        </is>
      </c>
      <c r="E363" t="inlineStr">
        <is>
          <t>VALDEMARSVIK</t>
        </is>
      </c>
      <c r="G363" t="n">
        <v>1.8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7647-2025</t>
        </is>
      </c>
      <c r="B364" s="1" t="n">
        <v>45705.84123842593</v>
      </c>
      <c r="C364" s="1" t="n">
        <v>45956</v>
      </c>
      <c r="D364" t="inlineStr">
        <is>
          <t>ÖSTERGÖTLANDS LÄN</t>
        </is>
      </c>
      <c r="E364" t="inlineStr">
        <is>
          <t>VALDEMARSVIK</t>
        </is>
      </c>
      <c r="G364" t="n">
        <v>0.8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>
      <c r="A365" t="inlineStr">
        <is>
          <t>A 61436-2022</t>
        </is>
      </c>
      <c r="B365" s="1" t="n">
        <v>44916</v>
      </c>
      <c r="C365" s="1" t="n">
        <v>45956</v>
      </c>
      <c r="D365" t="inlineStr">
        <is>
          <t>ÖSTERGÖTLANDS LÄN</t>
        </is>
      </c>
      <c r="E365" t="inlineStr">
        <is>
          <t>VALDEMARSVIK</t>
        </is>
      </c>
      <c r="G365" t="n">
        <v>1.9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2025-10-26T09:27:17Z</dcterms:created>
  <dcterms:modified xmlns:dcterms="http://purl.org/dc/terms/" xmlns:xsi="http://www.w3.org/2001/XMLSchema-instance" xsi:type="dcterms:W3CDTF">2025-10-26T09:27:17Z</dcterms:modified>
</cp:coreProperties>
</file>