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48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49715-2024</t>
        </is>
      </c>
      <c r="B2" s="1" t="n">
        <v>45596.71262731482</v>
      </c>
      <c r="C2" s="1" t="n">
        <v>45951</v>
      </c>
      <c r="D2" t="inlineStr">
        <is>
          <t>ÖSTERGÖTLANDS LÄN</t>
        </is>
      </c>
      <c r="E2" t="inlineStr">
        <is>
          <t>MOTALA</t>
        </is>
      </c>
      <c r="F2" t="inlineStr">
        <is>
          <t>Kyrkan</t>
        </is>
      </c>
      <c r="G2" t="n">
        <v>14.1</v>
      </c>
      <c r="H2" t="n">
        <v>3</v>
      </c>
      <c r="I2" t="n">
        <v>4</v>
      </c>
      <c r="J2" t="n">
        <v>3</v>
      </c>
      <c r="K2" t="n">
        <v>0</v>
      </c>
      <c r="L2" t="n">
        <v>0</v>
      </c>
      <c r="M2" t="n">
        <v>0</v>
      </c>
      <c r="N2" t="n">
        <v>0</v>
      </c>
      <c r="O2" t="n">
        <v>3</v>
      </c>
      <c r="P2" t="n">
        <v>0</v>
      </c>
      <c r="Q2" t="n">
        <v>8</v>
      </c>
      <c r="R2" s="2" t="inlineStr">
        <is>
          <t>Motaggsvamp
Spillkråka
Talltita
Bronshjon
Dropptaggsvamp
Flagellkvastmossa
Grovticka
Orre</t>
        </is>
      </c>
      <c r="S2">
        <f>HYPERLINK("https://klasma.github.io/Logging_0583/artfynd/A 49715-2024 artfynd.xlsx", "A 49715-2024")</f>
        <v/>
      </c>
      <c r="T2">
        <f>HYPERLINK("https://klasma.github.io/Logging_0583/kartor/A 49715-2024 karta.png", "A 49715-2024")</f>
        <v/>
      </c>
      <c r="V2">
        <f>HYPERLINK("https://klasma.github.io/Logging_0583/klagomål/A 49715-2024 FSC-klagomål.docx", "A 49715-2024")</f>
        <v/>
      </c>
      <c r="W2">
        <f>HYPERLINK("https://klasma.github.io/Logging_0583/klagomålsmail/A 49715-2024 FSC-klagomål mail.docx", "A 49715-2024")</f>
        <v/>
      </c>
      <c r="X2">
        <f>HYPERLINK("https://klasma.github.io/Logging_0583/tillsyn/A 49715-2024 tillsynsbegäran.docx", "A 49715-2024")</f>
        <v/>
      </c>
      <c r="Y2">
        <f>HYPERLINK("https://klasma.github.io/Logging_0583/tillsynsmail/A 49715-2024 tillsynsbegäran mail.docx", "A 49715-2024")</f>
        <v/>
      </c>
      <c r="Z2">
        <f>HYPERLINK("https://klasma.github.io/Logging_0583/fåglar/A 49715-2024 prioriterade fågelarter.docx", "A 49715-2024")</f>
        <v/>
      </c>
    </row>
    <row r="3" ht="15" customHeight="1">
      <c r="A3" t="inlineStr">
        <is>
          <t>A 30637-2022</t>
        </is>
      </c>
      <c r="B3" s="1" t="n">
        <v>44763</v>
      </c>
      <c r="C3" s="1" t="n">
        <v>45951</v>
      </c>
      <c r="D3" t="inlineStr">
        <is>
          <t>ÖSTERGÖTLANDS LÄN</t>
        </is>
      </c>
      <c r="E3" t="inlineStr">
        <is>
          <t>MOTALA</t>
        </is>
      </c>
      <c r="F3" t="inlineStr">
        <is>
          <t>Sveaskog</t>
        </is>
      </c>
      <c r="G3" t="n">
        <v>5.1</v>
      </c>
      <c r="H3" t="n">
        <v>2</v>
      </c>
      <c r="I3" t="n">
        <v>2</v>
      </c>
      <c r="J3" t="n">
        <v>2</v>
      </c>
      <c r="K3" t="n">
        <v>1</v>
      </c>
      <c r="L3" t="n">
        <v>0</v>
      </c>
      <c r="M3" t="n">
        <v>0</v>
      </c>
      <c r="N3" t="n">
        <v>0</v>
      </c>
      <c r="O3" t="n">
        <v>3</v>
      </c>
      <c r="P3" t="n">
        <v>1</v>
      </c>
      <c r="Q3" t="n">
        <v>6</v>
      </c>
      <c r="R3" s="2" t="inlineStr">
        <is>
          <t>Knärot
Scharlakansvaxing
Ullticka
Blodvaxing
Skuggmossa
Blåsippa</t>
        </is>
      </c>
      <c r="S3">
        <f>HYPERLINK("https://klasma.github.io/Logging_0583/artfynd/A 30637-2022 artfynd.xlsx", "A 30637-2022")</f>
        <v/>
      </c>
      <c r="T3">
        <f>HYPERLINK("https://klasma.github.io/Logging_0583/kartor/A 30637-2022 karta.png", "A 30637-2022")</f>
        <v/>
      </c>
      <c r="U3">
        <f>HYPERLINK("https://klasma.github.io/Logging_0583/knärot/A 30637-2022 karta knärot.png", "A 30637-2022")</f>
        <v/>
      </c>
      <c r="V3">
        <f>HYPERLINK("https://klasma.github.io/Logging_0583/klagomål/A 30637-2022 FSC-klagomål.docx", "A 30637-2022")</f>
        <v/>
      </c>
      <c r="W3">
        <f>HYPERLINK("https://klasma.github.io/Logging_0583/klagomålsmail/A 30637-2022 FSC-klagomål mail.docx", "A 30637-2022")</f>
        <v/>
      </c>
      <c r="X3">
        <f>HYPERLINK("https://klasma.github.io/Logging_0583/tillsyn/A 30637-2022 tillsynsbegäran.docx", "A 30637-2022")</f>
        <v/>
      </c>
      <c r="Y3">
        <f>HYPERLINK("https://klasma.github.io/Logging_0583/tillsynsmail/A 30637-2022 tillsynsbegäran mail.docx", "A 30637-2022")</f>
        <v/>
      </c>
    </row>
    <row r="4" ht="15" customHeight="1">
      <c r="A4" t="inlineStr">
        <is>
          <t>A 40801-2025</t>
        </is>
      </c>
      <c r="B4" s="1" t="n">
        <v>45897.45741898148</v>
      </c>
      <c r="C4" s="1" t="n">
        <v>45951</v>
      </c>
      <c r="D4" t="inlineStr">
        <is>
          <t>ÖSTERGÖTLANDS LÄN</t>
        </is>
      </c>
      <c r="E4" t="inlineStr">
        <is>
          <t>MOTALA</t>
        </is>
      </c>
      <c r="G4" t="n">
        <v>11.4</v>
      </c>
      <c r="H4" t="n">
        <v>2</v>
      </c>
      <c r="I4" t="n">
        <v>3</v>
      </c>
      <c r="J4" t="n">
        <v>2</v>
      </c>
      <c r="K4" t="n">
        <v>1</v>
      </c>
      <c r="L4" t="n">
        <v>0</v>
      </c>
      <c r="M4" t="n">
        <v>0</v>
      </c>
      <c r="N4" t="n">
        <v>0</v>
      </c>
      <c r="O4" t="n">
        <v>3</v>
      </c>
      <c r="P4" t="n">
        <v>1</v>
      </c>
      <c r="Q4" t="n">
        <v>6</v>
      </c>
      <c r="R4" s="2" t="inlineStr">
        <is>
          <t>Raggbock
Spillkråka
Talltita
Dropptaggsvamp
Mindre märgborre
Vågbandad barkbock</t>
        </is>
      </c>
      <c r="S4">
        <f>HYPERLINK("https://klasma.github.io/Logging_0583/artfynd/A 40801-2025 artfynd.xlsx", "A 40801-2025")</f>
        <v/>
      </c>
      <c r="T4">
        <f>HYPERLINK("https://klasma.github.io/Logging_0583/kartor/A 40801-2025 karta.png", "A 40801-2025")</f>
        <v/>
      </c>
      <c r="V4">
        <f>HYPERLINK("https://klasma.github.io/Logging_0583/klagomål/A 40801-2025 FSC-klagomål.docx", "A 40801-2025")</f>
        <v/>
      </c>
      <c r="W4">
        <f>HYPERLINK("https://klasma.github.io/Logging_0583/klagomålsmail/A 40801-2025 FSC-klagomål mail.docx", "A 40801-2025")</f>
        <v/>
      </c>
      <c r="X4">
        <f>HYPERLINK("https://klasma.github.io/Logging_0583/tillsyn/A 40801-2025 tillsynsbegäran.docx", "A 40801-2025")</f>
        <v/>
      </c>
      <c r="Y4">
        <f>HYPERLINK("https://klasma.github.io/Logging_0583/tillsynsmail/A 40801-2025 tillsynsbegäran mail.docx", "A 40801-2025")</f>
        <v/>
      </c>
      <c r="Z4">
        <f>HYPERLINK("https://klasma.github.io/Logging_0583/fåglar/A 40801-2025 prioriterade fågelarter.docx", "A 40801-2025")</f>
        <v/>
      </c>
    </row>
    <row r="5" ht="15" customHeight="1">
      <c r="A5" t="inlineStr">
        <is>
          <t>A 15070-2025</t>
        </is>
      </c>
      <c r="B5" s="1" t="n">
        <v>45743.77388888889</v>
      </c>
      <c r="C5" s="1" t="n">
        <v>45951</v>
      </c>
      <c r="D5" t="inlineStr">
        <is>
          <t>ÖSTERGÖTLANDS LÄN</t>
        </is>
      </c>
      <c r="E5" t="inlineStr">
        <is>
          <t>MOTALA</t>
        </is>
      </c>
      <c r="F5" t="inlineStr">
        <is>
          <t>Sveaskog</t>
        </is>
      </c>
      <c r="G5" t="n">
        <v>7.7</v>
      </c>
      <c r="H5" t="n">
        <v>5</v>
      </c>
      <c r="I5" t="n">
        <v>0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5</v>
      </c>
      <c r="R5" s="2" t="inlineStr">
        <is>
          <t>Entita
Järpe
Grönsiska
Kungsfågel
Tjäder</t>
        </is>
      </c>
      <c r="S5">
        <f>HYPERLINK("https://klasma.github.io/Logging_0583/artfynd/A 15070-2025 artfynd.xlsx", "A 15070-2025")</f>
        <v/>
      </c>
      <c r="T5">
        <f>HYPERLINK("https://klasma.github.io/Logging_0583/kartor/A 15070-2025 karta.png", "A 15070-2025")</f>
        <v/>
      </c>
      <c r="V5">
        <f>HYPERLINK("https://klasma.github.io/Logging_0583/klagomål/A 15070-2025 FSC-klagomål.docx", "A 15070-2025")</f>
        <v/>
      </c>
      <c r="W5">
        <f>HYPERLINK("https://klasma.github.io/Logging_0583/klagomålsmail/A 15070-2025 FSC-klagomål mail.docx", "A 15070-2025")</f>
        <v/>
      </c>
      <c r="X5">
        <f>HYPERLINK("https://klasma.github.io/Logging_0583/tillsyn/A 15070-2025 tillsynsbegäran.docx", "A 15070-2025")</f>
        <v/>
      </c>
      <c r="Y5">
        <f>HYPERLINK("https://klasma.github.io/Logging_0583/tillsynsmail/A 15070-2025 tillsynsbegäran mail.docx", "A 15070-2025")</f>
        <v/>
      </c>
      <c r="Z5">
        <f>HYPERLINK("https://klasma.github.io/Logging_0583/fåglar/A 15070-2025 prioriterade fågelarter.docx", "A 15070-2025")</f>
        <v/>
      </c>
    </row>
    <row r="6" ht="15" customHeight="1">
      <c r="A6" t="inlineStr">
        <is>
          <t>A 3721-2023</t>
        </is>
      </c>
      <c r="B6" s="1" t="n">
        <v>44951</v>
      </c>
      <c r="C6" s="1" t="n">
        <v>45951</v>
      </c>
      <c r="D6" t="inlineStr">
        <is>
          <t>ÖSTERGÖTLANDS LÄN</t>
        </is>
      </c>
      <c r="E6" t="inlineStr">
        <is>
          <t>MOTALA</t>
        </is>
      </c>
      <c r="F6" t="inlineStr">
        <is>
          <t>Kommuner</t>
        </is>
      </c>
      <c r="G6" t="n">
        <v>4.7</v>
      </c>
      <c r="H6" t="n">
        <v>1</v>
      </c>
      <c r="I6" t="n">
        <v>2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3</v>
      </c>
      <c r="R6" s="2" t="inlineStr">
        <is>
          <t>Flagellkvastmossa
Kornknutmossa
Kungsfågel</t>
        </is>
      </c>
      <c r="S6">
        <f>HYPERLINK("https://klasma.github.io/Logging_0583/artfynd/A 3721-2023 artfynd.xlsx", "A 3721-2023")</f>
        <v/>
      </c>
      <c r="T6">
        <f>HYPERLINK("https://klasma.github.io/Logging_0583/kartor/A 3721-2023 karta.png", "A 3721-2023")</f>
        <v/>
      </c>
      <c r="U6">
        <f>HYPERLINK("https://klasma.github.io/Logging_0583/knärot/A 3721-2023 karta knärot.png", "A 3721-2023")</f>
        <v/>
      </c>
      <c r="V6">
        <f>HYPERLINK("https://klasma.github.io/Logging_0583/klagomål/A 3721-2023 FSC-klagomål.docx", "A 3721-2023")</f>
        <v/>
      </c>
      <c r="W6">
        <f>HYPERLINK("https://klasma.github.io/Logging_0583/klagomålsmail/A 3721-2023 FSC-klagomål mail.docx", "A 3721-2023")</f>
        <v/>
      </c>
      <c r="X6">
        <f>HYPERLINK("https://klasma.github.io/Logging_0583/tillsyn/A 3721-2023 tillsynsbegäran.docx", "A 3721-2023")</f>
        <v/>
      </c>
      <c r="Y6">
        <f>HYPERLINK("https://klasma.github.io/Logging_0583/tillsynsmail/A 3721-2023 tillsynsbegäran mail.docx", "A 3721-2023")</f>
        <v/>
      </c>
      <c r="Z6">
        <f>HYPERLINK("https://klasma.github.io/Logging_0583/fåglar/A 3721-2023 prioriterade fågelarter.docx", "A 3721-2023")</f>
        <v/>
      </c>
    </row>
    <row r="7" ht="15" customHeight="1">
      <c r="A7" t="inlineStr">
        <is>
          <t>A 49690-2024</t>
        </is>
      </c>
      <c r="B7" s="1" t="n">
        <v>45596.68342592593</v>
      </c>
      <c r="C7" s="1" t="n">
        <v>45951</v>
      </c>
      <c r="D7" t="inlineStr">
        <is>
          <t>ÖSTERGÖTLANDS LÄN</t>
        </is>
      </c>
      <c r="E7" t="inlineStr">
        <is>
          <t>MOTALA</t>
        </is>
      </c>
      <c r="F7" t="inlineStr">
        <is>
          <t>Kyrkan</t>
        </is>
      </c>
      <c r="G7" t="n">
        <v>11.4</v>
      </c>
      <c r="H7" t="n">
        <v>1</v>
      </c>
      <c r="I7" t="n">
        <v>1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3</v>
      </c>
      <c r="R7" s="2" t="inlineStr">
        <is>
          <t>Tallticka
Mindre märgborre
Revlummer</t>
        </is>
      </c>
      <c r="S7">
        <f>HYPERLINK("https://klasma.github.io/Logging_0583/artfynd/A 49690-2024 artfynd.xlsx", "A 49690-2024")</f>
        <v/>
      </c>
      <c r="T7">
        <f>HYPERLINK("https://klasma.github.io/Logging_0583/kartor/A 49690-2024 karta.png", "A 49690-2024")</f>
        <v/>
      </c>
      <c r="V7">
        <f>HYPERLINK("https://klasma.github.io/Logging_0583/klagomål/A 49690-2024 FSC-klagomål.docx", "A 49690-2024")</f>
        <v/>
      </c>
      <c r="W7">
        <f>HYPERLINK("https://klasma.github.io/Logging_0583/klagomålsmail/A 49690-2024 FSC-klagomål mail.docx", "A 49690-2024")</f>
        <v/>
      </c>
      <c r="X7">
        <f>HYPERLINK("https://klasma.github.io/Logging_0583/tillsyn/A 49690-2024 tillsynsbegäran.docx", "A 49690-2024")</f>
        <v/>
      </c>
      <c r="Y7">
        <f>HYPERLINK("https://klasma.github.io/Logging_0583/tillsynsmail/A 49690-2024 tillsynsbegäran mail.docx", "A 49690-2024")</f>
        <v/>
      </c>
    </row>
    <row r="8" ht="15" customHeight="1">
      <c r="A8" t="inlineStr">
        <is>
          <t>A 35797-2025</t>
        </is>
      </c>
      <c r="B8" s="1" t="n">
        <v>45861.36827546296</v>
      </c>
      <c r="C8" s="1" t="n">
        <v>45951</v>
      </c>
      <c r="D8" t="inlineStr">
        <is>
          <t>ÖSTERGÖTLANDS LÄN</t>
        </is>
      </c>
      <c r="E8" t="inlineStr">
        <is>
          <t>MOTALA</t>
        </is>
      </c>
      <c r="F8" t="inlineStr">
        <is>
          <t>Sveaskog</t>
        </is>
      </c>
      <c r="G8" t="n">
        <v>2</v>
      </c>
      <c r="H8" t="n">
        <v>1</v>
      </c>
      <c r="I8" t="n">
        <v>2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3</v>
      </c>
      <c r="R8" s="2" t="inlineStr">
        <is>
          <t>Spillkråka
Grönpyrola
Zontaggsvamp</t>
        </is>
      </c>
      <c r="S8">
        <f>HYPERLINK("https://klasma.github.io/Logging_0583/artfynd/A 35797-2025 artfynd.xlsx", "A 35797-2025")</f>
        <v/>
      </c>
      <c r="T8">
        <f>HYPERLINK("https://klasma.github.io/Logging_0583/kartor/A 35797-2025 karta.png", "A 35797-2025")</f>
        <v/>
      </c>
      <c r="V8">
        <f>HYPERLINK("https://klasma.github.io/Logging_0583/klagomål/A 35797-2025 FSC-klagomål.docx", "A 35797-2025")</f>
        <v/>
      </c>
      <c r="W8">
        <f>HYPERLINK("https://klasma.github.io/Logging_0583/klagomålsmail/A 35797-2025 FSC-klagomål mail.docx", "A 35797-2025")</f>
        <v/>
      </c>
      <c r="X8">
        <f>HYPERLINK("https://klasma.github.io/Logging_0583/tillsyn/A 35797-2025 tillsynsbegäran.docx", "A 35797-2025")</f>
        <v/>
      </c>
      <c r="Y8">
        <f>HYPERLINK("https://klasma.github.io/Logging_0583/tillsynsmail/A 35797-2025 tillsynsbegäran mail.docx", "A 35797-2025")</f>
        <v/>
      </c>
      <c r="Z8">
        <f>HYPERLINK("https://klasma.github.io/Logging_0583/fåglar/A 35797-2025 prioriterade fågelarter.docx", "A 35797-2025")</f>
        <v/>
      </c>
    </row>
    <row r="9" ht="15" customHeight="1">
      <c r="A9" t="inlineStr">
        <is>
          <t>A 35798-2025</t>
        </is>
      </c>
      <c r="B9" s="1" t="n">
        <v>45861.36917824074</v>
      </c>
      <c r="C9" s="1" t="n">
        <v>45951</v>
      </c>
      <c r="D9" t="inlineStr">
        <is>
          <t>ÖSTERGÖTLANDS LÄN</t>
        </is>
      </c>
      <c r="E9" t="inlineStr">
        <is>
          <t>MOTALA</t>
        </is>
      </c>
      <c r="F9" t="inlineStr">
        <is>
          <t>Sveaskog</t>
        </is>
      </c>
      <c r="G9" t="n">
        <v>3.8</v>
      </c>
      <c r="H9" t="n">
        <v>2</v>
      </c>
      <c r="I9" t="n">
        <v>1</v>
      </c>
      <c r="J9" t="n">
        <v>1</v>
      </c>
      <c r="K9" t="n">
        <v>1</v>
      </c>
      <c r="L9" t="n">
        <v>0</v>
      </c>
      <c r="M9" t="n">
        <v>0</v>
      </c>
      <c r="N9" t="n">
        <v>0</v>
      </c>
      <c r="O9" t="n">
        <v>2</v>
      </c>
      <c r="P9" t="n">
        <v>1</v>
      </c>
      <c r="Q9" t="n">
        <v>3</v>
      </c>
      <c r="R9" s="2" t="inlineStr">
        <is>
          <t>Knärot
Spillkråka
Mindre märgborre</t>
        </is>
      </c>
      <c r="S9">
        <f>HYPERLINK("https://klasma.github.io/Logging_0583/artfynd/A 35798-2025 artfynd.xlsx", "A 35798-2025")</f>
        <v/>
      </c>
      <c r="T9">
        <f>HYPERLINK("https://klasma.github.io/Logging_0583/kartor/A 35798-2025 karta.png", "A 35798-2025")</f>
        <v/>
      </c>
      <c r="U9">
        <f>HYPERLINK("https://klasma.github.io/Logging_0583/knärot/A 35798-2025 karta knärot.png", "A 35798-2025")</f>
        <v/>
      </c>
      <c r="V9">
        <f>HYPERLINK("https://klasma.github.io/Logging_0583/klagomål/A 35798-2025 FSC-klagomål.docx", "A 35798-2025")</f>
        <v/>
      </c>
      <c r="W9">
        <f>HYPERLINK("https://klasma.github.io/Logging_0583/klagomålsmail/A 35798-2025 FSC-klagomål mail.docx", "A 35798-2025")</f>
        <v/>
      </c>
      <c r="X9">
        <f>HYPERLINK("https://klasma.github.io/Logging_0583/tillsyn/A 35798-2025 tillsynsbegäran.docx", "A 35798-2025")</f>
        <v/>
      </c>
      <c r="Y9">
        <f>HYPERLINK("https://klasma.github.io/Logging_0583/tillsynsmail/A 35798-2025 tillsynsbegäran mail.docx", "A 35798-2025")</f>
        <v/>
      </c>
      <c r="Z9">
        <f>HYPERLINK("https://klasma.github.io/Logging_0583/fåglar/A 35798-2025 prioriterade fågelarter.docx", "A 35798-2025")</f>
        <v/>
      </c>
    </row>
    <row r="10" ht="15" customHeight="1">
      <c r="A10" t="inlineStr">
        <is>
          <t>A 49937-2024</t>
        </is>
      </c>
      <c r="B10" s="1" t="n">
        <v>45597.58802083333</v>
      </c>
      <c r="C10" s="1" t="n">
        <v>45951</v>
      </c>
      <c r="D10" t="inlineStr">
        <is>
          <t>ÖSTERGÖTLANDS LÄN</t>
        </is>
      </c>
      <c r="E10" t="inlineStr">
        <is>
          <t>MOTALA</t>
        </is>
      </c>
      <c r="F10" t="inlineStr">
        <is>
          <t>Sveaskog</t>
        </is>
      </c>
      <c r="G10" t="n">
        <v>2.6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1</v>
      </c>
      <c r="N10" t="n">
        <v>0</v>
      </c>
      <c r="O10" t="n">
        <v>1</v>
      </c>
      <c r="P10" t="n">
        <v>1</v>
      </c>
      <c r="Q10" t="n">
        <v>2</v>
      </c>
      <c r="R10" s="2" t="inlineStr">
        <is>
          <t>Skogsalm
Tibast</t>
        </is>
      </c>
      <c r="S10">
        <f>HYPERLINK("https://klasma.github.io/Logging_0583/artfynd/A 49937-2024 artfynd.xlsx", "A 49937-2024")</f>
        <v/>
      </c>
      <c r="T10">
        <f>HYPERLINK("https://klasma.github.io/Logging_0583/kartor/A 49937-2024 karta.png", "A 49937-2024")</f>
        <v/>
      </c>
      <c r="V10">
        <f>HYPERLINK("https://klasma.github.io/Logging_0583/klagomål/A 49937-2024 FSC-klagomål.docx", "A 49937-2024")</f>
        <v/>
      </c>
      <c r="W10">
        <f>HYPERLINK("https://klasma.github.io/Logging_0583/klagomålsmail/A 49937-2024 FSC-klagomål mail.docx", "A 49937-2024")</f>
        <v/>
      </c>
      <c r="X10">
        <f>HYPERLINK("https://klasma.github.io/Logging_0583/tillsyn/A 49937-2024 tillsynsbegäran.docx", "A 49937-2024")</f>
        <v/>
      </c>
      <c r="Y10">
        <f>HYPERLINK("https://klasma.github.io/Logging_0583/tillsynsmail/A 49937-2024 tillsynsbegäran mail.docx", "A 49937-2024")</f>
        <v/>
      </c>
    </row>
    <row r="11" ht="15" customHeight="1">
      <c r="A11" t="inlineStr">
        <is>
          <t>A 18894-2023</t>
        </is>
      </c>
      <c r="B11" s="1" t="n">
        <v>45044</v>
      </c>
      <c r="C11" s="1" t="n">
        <v>45951</v>
      </c>
      <c r="D11" t="inlineStr">
        <is>
          <t>ÖSTERGÖTLANDS LÄN</t>
        </is>
      </c>
      <c r="E11" t="inlineStr">
        <is>
          <t>MOTALA</t>
        </is>
      </c>
      <c r="G11" t="n">
        <v>2.3</v>
      </c>
      <c r="H11" t="n">
        <v>0</v>
      </c>
      <c r="I11" t="n">
        <v>0</v>
      </c>
      <c r="J11" t="n">
        <v>0</v>
      </c>
      <c r="K11" t="n">
        <v>0</v>
      </c>
      <c r="L11" t="n">
        <v>1</v>
      </c>
      <c r="M11" t="n">
        <v>1</v>
      </c>
      <c r="N11" t="n">
        <v>0</v>
      </c>
      <c r="O11" t="n">
        <v>2</v>
      </c>
      <c r="P11" t="n">
        <v>2</v>
      </c>
      <c r="Q11" t="n">
        <v>2</v>
      </c>
      <c r="R11" s="2" t="inlineStr">
        <is>
          <t>Skogsalm
Ask</t>
        </is>
      </c>
      <c r="S11">
        <f>HYPERLINK("https://klasma.github.io/Logging_0583/artfynd/A 18894-2023 artfynd.xlsx", "A 18894-2023")</f>
        <v/>
      </c>
      <c r="T11">
        <f>HYPERLINK("https://klasma.github.io/Logging_0583/kartor/A 18894-2023 karta.png", "A 18894-2023")</f>
        <v/>
      </c>
      <c r="V11">
        <f>HYPERLINK("https://klasma.github.io/Logging_0583/klagomål/A 18894-2023 FSC-klagomål.docx", "A 18894-2023")</f>
        <v/>
      </c>
      <c r="W11">
        <f>HYPERLINK("https://klasma.github.io/Logging_0583/klagomålsmail/A 18894-2023 FSC-klagomål mail.docx", "A 18894-2023")</f>
        <v/>
      </c>
      <c r="X11">
        <f>HYPERLINK("https://klasma.github.io/Logging_0583/tillsyn/A 18894-2023 tillsynsbegäran.docx", "A 18894-2023")</f>
        <v/>
      </c>
      <c r="Y11">
        <f>HYPERLINK("https://klasma.github.io/Logging_0583/tillsynsmail/A 18894-2023 tillsynsbegäran mail.docx", "A 18894-2023")</f>
        <v/>
      </c>
    </row>
    <row r="12" ht="15" customHeight="1">
      <c r="A12" t="inlineStr">
        <is>
          <t>A 1931-2025</t>
        </is>
      </c>
      <c r="B12" s="1" t="n">
        <v>45671.74186342592</v>
      </c>
      <c r="C12" s="1" t="n">
        <v>45951</v>
      </c>
      <c r="D12" t="inlineStr">
        <is>
          <t>ÖSTERGÖTLANDS LÄN</t>
        </is>
      </c>
      <c r="E12" t="inlineStr">
        <is>
          <t>MOTALA</t>
        </is>
      </c>
      <c r="F12" t="inlineStr">
        <is>
          <t>Allmännings- och besparingsskogar</t>
        </is>
      </c>
      <c r="G12" t="n">
        <v>17.4</v>
      </c>
      <c r="H12" t="n">
        <v>1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2</v>
      </c>
      <c r="R12" s="2" t="inlineStr">
        <is>
          <t>Grovticka
Nattviol</t>
        </is>
      </c>
      <c r="S12">
        <f>HYPERLINK("https://klasma.github.io/Logging_0583/artfynd/A 1931-2025 artfynd.xlsx", "A 1931-2025")</f>
        <v/>
      </c>
      <c r="T12">
        <f>HYPERLINK("https://klasma.github.io/Logging_0583/kartor/A 1931-2025 karta.png", "A 1931-2025")</f>
        <v/>
      </c>
      <c r="V12">
        <f>HYPERLINK("https://klasma.github.io/Logging_0583/klagomål/A 1931-2025 FSC-klagomål.docx", "A 1931-2025")</f>
        <v/>
      </c>
      <c r="W12">
        <f>HYPERLINK("https://klasma.github.io/Logging_0583/klagomålsmail/A 1931-2025 FSC-klagomål mail.docx", "A 1931-2025")</f>
        <v/>
      </c>
      <c r="X12">
        <f>HYPERLINK("https://klasma.github.io/Logging_0583/tillsyn/A 1931-2025 tillsynsbegäran.docx", "A 1931-2025")</f>
        <v/>
      </c>
      <c r="Y12">
        <f>HYPERLINK("https://klasma.github.io/Logging_0583/tillsynsmail/A 1931-2025 tillsynsbegäran mail.docx", "A 1931-2025")</f>
        <v/>
      </c>
    </row>
    <row r="13" ht="15" customHeight="1">
      <c r="A13" t="inlineStr">
        <is>
          <t>A 49665-2024</t>
        </is>
      </c>
      <c r="B13" s="1" t="n">
        <v>45596.64424768519</v>
      </c>
      <c r="C13" s="1" t="n">
        <v>45951</v>
      </c>
      <c r="D13" t="inlineStr">
        <is>
          <t>ÖSTERGÖTLANDS LÄN</t>
        </is>
      </c>
      <c r="E13" t="inlineStr">
        <is>
          <t>MOTALA</t>
        </is>
      </c>
      <c r="F13" t="inlineStr">
        <is>
          <t>Kyrkan</t>
        </is>
      </c>
      <c r="G13" t="n">
        <v>7.2</v>
      </c>
      <c r="H13" t="n">
        <v>0</v>
      </c>
      <c r="I13" t="n">
        <v>2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2</v>
      </c>
      <c r="R13" s="2" t="inlineStr">
        <is>
          <t>Flagellkvastmossa
Mindre märgborre</t>
        </is>
      </c>
      <c r="S13">
        <f>HYPERLINK("https://klasma.github.io/Logging_0583/artfynd/A 49665-2024 artfynd.xlsx", "A 49665-2024")</f>
        <v/>
      </c>
      <c r="T13">
        <f>HYPERLINK("https://klasma.github.io/Logging_0583/kartor/A 49665-2024 karta.png", "A 49665-2024")</f>
        <v/>
      </c>
      <c r="V13">
        <f>HYPERLINK("https://klasma.github.io/Logging_0583/klagomål/A 49665-2024 FSC-klagomål.docx", "A 49665-2024")</f>
        <v/>
      </c>
      <c r="W13">
        <f>HYPERLINK("https://klasma.github.io/Logging_0583/klagomålsmail/A 49665-2024 FSC-klagomål mail.docx", "A 49665-2024")</f>
        <v/>
      </c>
      <c r="X13">
        <f>HYPERLINK("https://klasma.github.io/Logging_0583/tillsyn/A 49665-2024 tillsynsbegäran.docx", "A 49665-2024")</f>
        <v/>
      </c>
      <c r="Y13">
        <f>HYPERLINK("https://klasma.github.io/Logging_0583/tillsynsmail/A 49665-2024 tillsynsbegäran mail.docx", "A 49665-2024")</f>
        <v/>
      </c>
    </row>
    <row r="14" ht="15" customHeight="1">
      <c r="A14" t="inlineStr">
        <is>
          <t>A 44938-2025</t>
        </is>
      </c>
      <c r="B14" s="1" t="n">
        <v>45918.58255787037</v>
      </c>
      <c r="C14" s="1" t="n">
        <v>45951</v>
      </c>
      <c r="D14" t="inlineStr">
        <is>
          <t>ÖSTERGÖTLANDS LÄN</t>
        </is>
      </c>
      <c r="E14" t="inlineStr">
        <is>
          <t>MOTALA</t>
        </is>
      </c>
      <c r="G14" t="n">
        <v>2.1</v>
      </c>
      <c r="H14" t="n">
        <v>1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2</v>
      </c>
      <c r="R14" s="2" t="inlineStr">
        <is>
          <t>Blomkålssvamp
Revlummer</t>
        </is>
      </c>
      <c r="S14">
        <f>HYPERLINK("https://klasma.github.io/Logging_0583/artfynd/A 44938-2025 artfynd.xlsx", "A 44938-2025")</f>
        <v/>
      </c>
      <c r="T14">
        <f>HYPERLINK("https://klasma.github.io/Logging_0583/kartor/A 44938-2025 karta.png", "A 44938-2025")</f>
        <v/>
      </c>
      <c r="V14">
        <f>HYPERLINK("https://klasma.github.io/Logging_0583/klagomål/A 44938-2025 FSC-klagomål.docx", "A 44938-2025")</f>
        <v/>
      </c>
      <c r="W14">
        <f>HYPERLINK("https://klasma.github.io/Logging_0583/klagomålsmail/A 44938-2025 FSC-klagomål mail.docx", "A 44938-2025")</f>
        <v/>
      </c>
      <c r="X14">
        <f>HYPERLINK("https://klasma.github.io/Logging_0583/tillsyn/A 44938-2025 tillsynsbegäran.docx", "A 44938-2025")</f>
        <v/>
      </c>
      <c r="Y14">
        <f>HYPERLINK("https://klasma.github.io/Logging_0583/tillsynsmail/A 44938-2025 tillsynsbegäran mail.docx", "A 44938-2025")</f>
        <v/>
      </c>
    </row>
    <row r="15" ht="15" customHeight="1">
      <c r="A15" t="inlineStr">
        <is>
          <t>A 72192-2021</t>
        </is>
      </c>
      <c r="B15" s="1" t="n">
        <v>44544</v>
      </c>
      <c r="C15" s="1" t="n">
        <v>45951</v>
      </c>
      <c r="D15" t="inlineStr">
        <is>
          <t>ÖSTERGÖTLANDS LÄN</t>
        </is>
      </c>
      <c r="E15" t="inlineStr">
        <is>
          <t>MOTALA</t>
        </is>
      </c>
      <c r="F15" t="inlineStr">
        <is>
          <t>Sveaskog</t>
        </is>
      </c>
      <c r="G15" t="n">
        <v>4.6</v>
      </c>
      <c r="H15" t="n">
        <v>0</v>
      </c>
      <c r="I15" t="n">
        <v>0</v>
      </c>
      <c r="J15" t="n">
        <v>0</v>
      </c>
      <c r="K15" t="n">
        <v>0</v>
      </c>
      <c r="L15" t="n">
        <v>1</v>
      </c>
      <c r="M15" t="n">
        <v>0</v>
      </c>
      <c r="N15" t="n">
        <v>0</v>
      </c>
      <c r="O15" t="n">
        <v>1</v>
      </c>
      <c r="P15" t="n">
        <v>1</v>
      </c>
      <c r="Q15" t="n">
        <v>1</v>
      </c>
      <c r="R15" s="2" t="inlineStr">
        <is>
          <t>Ask</t>
        </is>
      </c>
      <c r="S15">
        <f>HYPERLINK("https://klasma.github.io/Logging_0583/artfynd/A 72192-2021 artfynd.xlsx", "A 72192-2021")</f>
        <v/>
      </c>
      <c r="T15">
        <f>HYPERLINK("https://klasma.github.io/Logging_0583/kartor/A 72192-2021 karta.png", "A 72192-2021")</f>
        <v/>
      </c>
      <c r="V15">
        <f>HYPERLINK("https://klasma.github.io/Logging_0583/klagomål/A 72192-2021 FSC-klagomål.docx", "A 72192-2021")</f>
        <v/>
      </c>
      <c r="W15">
        <f>HYPERLINK("https://klasma.github.io/Logging_0583/klagomålsmail/A 72192-2021 FSC-klagomål mail.docx", "A 72192-2021")</f>
        <v/>
      </c>
      <c r="X15">
        <f>HYPERLINK("https://klasma.github.io/Logging_0583/tillsyn/A 72192-2021 tillsynsbegäran.docx", "A 72192-2021")</f>
        <v/>
      </c>
      <c r="Y15">
        <f>HYPERLINK("https://klasma.github.io/Logging_0583/tillsynsmail/A 72192-2021 tillsynsbegäran mail.docx", "A 72192-2021")</f>
        <v/>
      </c>
    </row>
    <row r="16" ht="15" customHeight="1">
      <c r="A16" t="inlineStr">
        <is>
          <t>A 47332-2025</t>
        </is>
      </c>
      <c r="B16" s="1" t="n">
        <v>45930.56317129629</v>
      </c>
      <c r="C16" s="1" t="n">
        <v>45951</v>
      </c>
      <c r="D16" t="inlineStr">
        <is>
          <t>ÖSTERGÖTLANDS LÄN</t>
        </is>
      </c>
      <c r="E16" t="inlineStr">
        <is>
          <t>MOTALA</t>
        </is>
      </c>
      <c r="G16" t="n">
        <v>1.9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1</v>
      </c>
      <c r="N16" t="n">
        <v>0</v>
      </c>
      <c r="O16" t="n">
        <v>1</v>
      </c>
      <c r="P16" t="n">
        <v>1</v>
      </c>
      <c r="Q16" t="n">
        <v>1</v>
      </c>
      <c r="R16" s="2" t="inlineStr">
        <is>
          <t>Skogsalm</t>
        </is>
      </c>
      <c r="S16">
        <f>HYPERLINK("https://klasma.github.io/Logging_0583/artfynd/A 47332-2025 artfynd.xlsx", "A 47332-2025")</f>
        <v/>
      </c>
      <c r="T16">
        <f>HYPERLINK("https://klasma.github.io/Logging_0583/kartor/A 47332-2025 karta.png", "A 47332-2025")</f>
        <v/>
      </c>
      <c r="V16">
        <f>HYPERLINK("https://klasma.github.io/Logging_0583/klagomål/A 47332-2025 FSC-klagomål.docx", "A 47332-2025")</f>
        <v/>
      </c>
      <c r="W16">
        <f>HYPERLINK("https://klasma.github.io/Logging_0583/klagomålsmail/A 47332-2025 FSC-klagomål mail.docx", "A 47332-2025")</f>
        <v/>
      </c>
      <c r="X16">
        <f>HYPERLINK("https://klasma.github.io/Logging_0583/tillsyn/A 47332-2025 tillsynsbegäran.docx", "A 47332-2025")</f>
        <v/>
      </c>
      <c r="Y16">
        <f>HYPERLINK("https://klasma.github.io/Logging_0583/tillsynsmail/A 47332-2025 tillsynsbegäran mail.docx", "A 47332-2025")</f>
        <v/>
      </c>
    </row>
    <row r="17" ht="15" customHeight="1">
      <c r="A17" t="inlineStr">
        <is>
          <t>A 47654-2025</t>
        </is>
      </c>
      <c r="B17" s="1" t="n">
        <v>45931.54203703703</v>
      </c>
      <c r="C17" s="1" t="n">
        <v>45951</v>
      </c>
      <c r="D17" t="inlineStr">
        <is>
          <t>ÖSTERGÖTLANDS LÄN</t>
        </is>
      </c>
      <c r="E17" t="inlineStr">
        <is>
          <t>MOTALA</t>
        </is>
      </c>
      <c r="G17" t="n">
        <v>1.1</v>
      </c>
      <c r="H17" t="n">
        <v>1</v>
      </c>
      <c r="I17" t="n">
        <v>0</v>
      </c>
      <c r="J17" t="n">
        <v>0</v>
      </c>
      <c r="K17" t="n">
        <v>0</v>
      </c>
      <c r="L17" t="n">
        <v>1</v>
      </c>
      <c r="M17" t="n">
        <v>0</v>
      </c>
      <c r="N17" t="n">
        <v>0</v>
      </c>
      <c r="O17" t="n">
        <v>1</v>
      </c>
      <c r="P17" t="n">
        <v>1</v>
      </c>
      <c r="Q17" t="n">
        <v>1</v>
      </c>
      <c r="R17" s="2" t="inlineStr">
        <is>
          <t>Mosippa</t>
        </is>
      </c>
      <c r="S17">
        <f>HYPERLINK("https://klasma.github.io/Logging_0583/artfynd/A 47654-2025 artfynd.xlsx", "A 47654-2025")</f>
        <v/>
      </c>
      <c r="T17">
        <f>HYPERLINK("https://klasma.github.io/Logging_0583/kartor/A 47654-2025 karta.png", "A 47654-2025")</f>
        <v/>
      </c>
      <c r="V17">
        <f>HYPERLINK("https://klasma.github.io/Logging_0583/klagomål/A 47654-2025 FSC-klagomål.docx", "A 47654-2025")</f>
        <v/>
      </c>
      <c r="W17">
        <f>HYPERLINK("https://klasma.github.io/Logging_0583/klagomålsmail/A 47654-2025 FSC-klagomål mail.docx", "A 47654-2025")</f>
        <v/>
      </c>
      <c r="X17">
        <f>HYPERLINK("https://klasma.github.io/Logging_0583/tillsyn/A 47654-2025 tillsynsbegäran.docx", "A 47654-2025")</f>
        <v/>
      </c>
      <c r="Y17">
        <f>HYPERLINK("https://klasma.github.io/Logging_0583/tillsynsmail/A 47654-2025 tillsynsbegäran mail.docx", "A 47654-2025")</f>
        <v/>
      </c>
    </row>
    <row r="18" ht="15" customHeight="1">
      <c r="A18" t="inlineStr">
        <is>
          <t>A 52523-2022</t>
        </is>
      </c>
      <c r="B18" s="1" t="n">
        <v>44874</v>
      </c>
      <c r="C18" s="1" t="n">
        <v>45951</v>
      </c>
      <c r="D18" t="inlineStr">
        <is>
          <t>ÖSTERGÖTLANDS LÄN</t>
        </is>
      </c>
      <c r="E18" t="inlineStr">
        <is>
          <t>MOTALA</t>
        </is>
      </c>
      <c r="F18" t="inlineStr">
        <is>
          <t>Kyrkan</t>
        </is>
      </c>
      <c r="G18" t="n">
        <v>6.7</v>
      </c>
      <c r="H18" t="n">
        <v>1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Fläcknycklar</t>
        </is>
      </c>
      <c r="S18">
        <f>HYPERLINK("https://klasma.github.io/Logging_0583/artfynd/A 52523-2022 artfynd.xlsx", "A 52523-2022")</f>
        <v/>
      </c>
      <c r="T18">
        <f>HYPERLINK("https://klasma.github.io/Logging_0583/kartor/A 52523-2022 karta.png", "A 52523-2022")</f>
        <v/>
      </c>
      <c r="V18">
        <f>HYPERLINK("https://klasma.github.io/Logging_0583/klagomål/A 52523-2022 FSC-klagomål.docx", "A 52523-2022")</f>
        <v/>
      </c>
      <c r="W18">
        <f>HYPERLINK("https://klasma.github.io/Logging_0583/klagomålsmail/A 52523-2022 FSC-klagomål mail.docx", "A 52523-2022")</f>
        <v/>
      </c>
      <c r="X18">
        <f>HYPERLINK("https://klasma.github.io/Logging_0583/tillsyn/A 52523-2022 tillsynsbegäran.docx", "A 52523-2022")</f>
        <v/>
      </c>
      <c r="Y18">
        <f>HYPERLINK("https://klasma.github.io/Logging_0583/tillsynsmail/A 52523-2022 tillsynsbegäran mail.docx", "A 52523-2022")</f>
        <v/>
      </c>
    </row>
    <row r="19" ht="15" customHeight="1">
      <c r="A19" t="inlineStr">
        <is>
          <t>A 24686-2024</t>
        </is>
      </c>
      <c r="B19" s="1" t="n">
        <v>45460.60101851852</v>
      </c>
      <c r="C19" s="1" t="n">
        <v>45951</v>
      </c>
      <c r="D19" t="inlineStr">
        <is>
          <t>ÖSTERGÖTLANDS LÄN</t>
        </is>
      </c>
      <c r="E19" t="inlineStr">
        <is>
          <t>MOTALA</t>
        </is>
      </c>
      <c r="G19" t="n">
        <v>1.8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Skogsklocka</t>
        </is>
      </c>
      <c r="S19">
        <f>HYPERLINK("https://klasma.github.io/Logging_0583/artfynd/A 24686-2024 artfynd.xlsx", "A 24686-2024")</f>
        <v/>
      </c>
      <c r="T19">
        <f>HYPERLINK("https://klasma.github.io/Logging_0583/kartor/A 24686-2024 karta.png", "A 24686-2024")</f>
        <v/>
      </c>
      <c r="V19">
        <f>HYPERLINK("https://klasma.github.io/Logging_0583/klagomål/A 24686-2024 FSC-klagomål.docx", "A 24686-2024")</f>
        <v/>
      </c>
      <c r="W19">
        <f>HYPERLINK("https://klasma.github.io/Logging_0583/klagomålsmail/A 24686-2024 FSC-klagomål mail.docx", "A 24686-2024")</f>
        <v/>
      </c>
      <c r="X19">
        <f>HYPERLINK("https://klasma.github.io/Logging_0583/tillsyn/A 24686-2024 tillsynsbegäran.docx", "A 24686-2024")</f>
        <v/>
      </c>
      <c r="Y19">
        <f>HYPERLINK("https://klasma.github.io/Logging_0583/tillsynsmail/A 24686-2024 tillsynsbegäran mail.docx", "A 24686-2024")</f>
        <v/>
      </c>
    </row>
    <row r="20" ht="15" customHeight="1">
      <c r="A20" t="inlineStr">
        <is>
          <t>A 24554-2025</t>
        </is>
      </c>
      <c r="B20" s="1" t="n">
        <v>45798.44936342593</v>
      </c>
      <c r="C20" s="1" t="n">
        <v>45951</v>
      </c>
      <c r="D20" t="inlineStr">
        <is>
          <t>ÖSTERGÖTLANDS LÄN</t>
        </is>
      </c>
      <c r="E20" t="inlineStr">
        <is>
          <t>MOTALA</t>
        </is>
      </c>
      <c r="G20" t="n">
        <v>2.1</v>
      </c>
      <c r="H20" t="n">
        <v>1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Grönvit nattviol</t>
        </is>
      </c>
      <c r="S20">
        <f>HYPERLINK("https://klasma.github.io/Logging_0583/artfynd/A 24554-2025 artfynd.xlsx", "A 24554-2025")</f>
        <v/>
      </c>
      <c r="T20">
        <f>HYPERLINK("https://klasma.github.io/Logging_0583/kartor/A 24554-2025 karta.png", "A 24554-2025")</f>
        <v/>
      </c>
      <c r="V20">
        <f>HYPERLINK("https://klasma.github.io/Logging_0583/klagomål/A 24554-2025 FSC-klagomål.docx", "A 24554-2025")</f>
        <v/>
      </c>
      <c r="W20">
        <f>HYPERLINK("https://klasma.github.io/Logging_0583/klagomålsmail/A 24554-2025 FSC-klagomål mail.docx", "A 24554-2025")</f>
        <v/>
      </c>
      <c r="X20">
        <f>HYPERLINK("https://klasma.github.io/Logging_0583/tillsyn/A 24554-2025 tillsynsbegäran.docx", "A 24554-2025")</f>
        <v/>
      </c>
      <c r="Y20">
        <f>HYPERLINK("https://klasma.github.io/Logging_0583/tillsynsmail/A 24554-2025 tillsynsbegäran mail.docx", "A 24554-2025")</f>
        <v/>
      </c>
    </row>
    <row r="21" ht="15" customHeight="1">
      <c r="A21" t="inlineStr">
        <is>
          <t>A 18729-2025</t>
        </is>
      </c>
      <c r="B21" s="1" t="n">
        <v>45763.67392361111</v>
      </c>
      <c r="C21" s="1" t="n">
        <v>45951</v>
      </c>
      <c r="D21" t="inlineStr">
        <is>
          <t>ÖSTERGÖTLANDS LÄN</t>
        </is>
      </c>
      <c r="E21" t="inlineStr">
        <is>
          <t>MOTALA</t>
        </is>
      </c>
      <c r="F21" t="inlineStr">
        <is>
          <t>Sveaskog</t>
        </is>
      </c>
      <c r="G21" t="n">
        <v>1.9</v>
      </c>
      <c r="H21" t="n">
        <v>1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Blåsippa</t>
        </is>
      </c>
      <c r="S21">
        <f>HYPERLINK("https://klasma.github.io/Logging_0583/artfynd/A 18729-2025 artfynd.xlsx", "A 18729-2025")</f>
        <v/>
      </c>
      <c r="T21">
        <f>HYPERLINK("https://klasma.github.io/Logging_0583/kartor/A 18729-2025 karta.png", "A 18729-2025")</f>
        <v/>
      </c>
      <c r="V21">
        <f>HYPERLINK("https://klasma.github.io/Logging_0583/klagomål/A 18729-2025 FSC-klagomål.docx", "A 18729-2025")</f>
        <v/>
      </c>
      <c r="W21">
        <f>HYPERLINK("https://klasma.github.io/Logging_0583/klagomålsmail/A 18729-2025 FSC-klagomål mail.docx", "A 18729-2025")</f>
        <v/>
      </c>
      <c r="X21">
        <f>HYPERLINK("https://klasma.github.io/Logging_0583/tillsyn/A 18729-2025 tillsynsbegäran.docx", "A 18729-2025")</f>
        <v/>
      </c>
      <c r="Y21">
        <f>HYPERLINK("https://klasma.github.io/Logging_0583/tillsynsmail/A 18729-2025 tillsynsbegäran mail.docx", "A 18729-2025")</f>
        <v/>
      </c>
    </row>
    <row r="22" ht="15" customHeight="1">
      <c r="A22" t="inlineStr">
        <is>
          <t>A 1211-2022</t>
        </is>
      </c>
      <c r="B22" s="1" t="n">
        <v>44572.54736111111</v>
      </c>
      <c r="C22" s="1" t="n">
        <v>45951</v>
      </c>
      <c r="D22" t="inlineStr">
        <is>
          <t>ÖSTERGÖTLANDS LÄN</t>
        </is>
      </c>
      <c r="E22" t="inlineStr">
        <is>
          <t>MOTALA</t>
        </is>
      </c>
      <c r="G22" t="n">
        <v>0.8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53574-2021</t>
        </is>
      </c>
      <c r="B23" s="1" t="n">
        <v>44468</v>
      </c>
      <c r="C23" s="1" t="n">
        <v>45951</v>
      </c>
      <c r="D23" t="inlineStr">
        <is>
          <t>ÖSTERGÖTLANDS LÄN</t>
        </is>
      </c>
      <c r="E23" t="inlineStr">
        <is>
          <t>MOTALA</t>
        </is>
      </c>
      <c r="G23" t="n">
        <v>6.4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57981-2021</t>
        </is>
      </c>
      <c r="B24" s="1" t="n">
        <v>44487</v>
      </c>
      <c r="C24" s="1" t="n">
        <v>45951</v>
      </c>
      <c r="D24" t="inlineStr">
        <is>
          <t>ÖSTERGÖTLANDS LÄN</t>
        </is>
      </c>
      <c r="E24" t="inlineStr">
        <is>
          <t>MOTALA</t>
        </is>
      </c>
      <c r="G24" t="n">
        <v>1.8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66195-2021</t>
        </is>
      </c>
      <c r="B25" s="1" t="n">
        <v>44518.32188657407</v>
      </c>
      <c r="C25" s="1" t="n">
        <v>45951</v>
      </c>
      <c r="D25" t="inlineStr">
        <is>
          <t>ÖSTERGÖTLANDS LÄN</t>
        </is>
      </c>
      <c r="E25" t="inlineStr">
        <is>
          <t>MOTALA</t>
        </is>
      </c>
      <c r="G25" t="n">
        <v>4.1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54087-2022</t>
        </is>
      </c>
      <c r="B26" s="1" t="n">
        <v>44881.53428240741</v>
      </c>
      <c r="C26" s="1" t="n">
        <v>45951</v>
      </c>
      <c r="D26" t="inlineStr">
        <is>
          <t>ÖSTERGÖTLANDS LÄN</t>
        </is>
      </c>
      <c r="E26" t="inlineStr">
        <is>
          <t>MOTALA</t>
        </is>
      </c>
      <c r="G26" t="n">
        <v>1.5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5222-2021</t>
        </is>
      </c>
      <c r="B27" s="1" t="n">
        <v>44229</v>
      </c>
      <c r="C27" s="1" t="n">
        <v>45951</v>
      </c>
      <c r="D27" t="inlineStr">
        <is>
          <t>ÖSTERGÖTLANDS LÄN</t>
        </is>
      </c>
      <c r="E27" t="inlineStr">
        <is>
          <t>MOTALA</t>
        </is>
      </c>
      <c r="G27" t="n">
        <v>0.7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10312-2021</t>
        </is>
      </c>
      <c r="B28" s="1" t="n">
        <v>44257</v>
      </c>
      <c r="C28" s="1" t="n">
        <v>45951</v>
      </c>
      <c r="D28" t="inlineStr">
        <is>
          <t>ÖSTERGÖTLANDS LÄN</t>
        </is>
      </c>
      <c r="E28" t="inlineStr">
        <is>
          <t>MOTALA</t>
        </is>
      </c>
      <c r="G28" t="n">
        <v>1.8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41644-2021</t>
        </is>
      </c>
      <c r="B29" s="1" t="n">
        <v>44425</v>
      </c>
      <c r="C29" s="1" t="n">
        <v>45951</v>
      </c>
      <c r="D29" t="inlineStr">
        <is>
          <t>ÖSTERGÖTLANDS LÄN</t>
        </is>
      </c>
      <c r="E29" t="inlineStr">
        <is>
          <t>MOTALA</t>
        </is>
      </c>
      <c r="G29" t="n">
        <v>1.4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3967-2022</t>
        </is>
      </c>
      <c r="B30" s="1" t="n">
        <v>44586</v>
      </c>
      <c r="C30" s="1" t="n">
        <v>45951</v>
      </c>
      <c r="D30" t="inlineStr">
        <is>
          <t>ÖSTERGÖTLANDS LÄN</t>
        </is>
      </c>
      <c r="E30" t="inlineStr">
        <is>
          <t>MOTALA</t>
        </is>
      </c>
      <c r="G30" t="n">
        <v>5.4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6993-2022</t>
        </is>
      </c>
      <c r="B31" s="1" t="n">
        <v>44603</v>
      </c>
      <c r="C31" s="1" t="n">
        <v>45951</v>
      </c>
      <c r="D31" t="inlineStr">
        <is>
          <t>ÖSTERGÖTLANDS LÄN</t>
        </is>
      </c>
      <c r="E31" t="inlineStr">
        <is>
          <t>MOTALA</t>
        </is>
      </c>
      <c r="F31" t="inlineStr">
        <is>
          <t>Övriga statliga verk och myndigheter</t>
        </is>
      </c>
      <c r="G31" t="n">
        <v>0.8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27214-2022</t>
        </is>
      </c>
      <c r="B32" s="1" t="n">
        <v>44741.63288194445</v>
      </c>
      <c r="C32" s="1" t="n">
        <v>45951</v>
      </c>
      <c r="D32" t="inlineStr">
        <is>
          <t>ÖSTERGÖTLANDS LÄN</t>
        </is>
      </c>
      <c r="E32" t="inlineStr">
        <is>
          <t>MOTALA</t>
        </is>
      </c>
      <c r="G32" t="n">
        <v>0.5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40776-2022</t>
        </is>
      </c>
      <c r="B33" s="1" t="n">
        <v>44824</v>
      </c>
      <c r="C33" s="1" t="n">
        <v>45951</v>
      </c>
      <c r="D33" t="inlineStr">
        <is>
          <t>ÖSTERGÖTLANDS LÄN</t>
        </is>
      </c>
      <c r="E33" t="inlineStr">
        <is>
          <t>MOTALA</t>
        </is>
      </c>
      <c r="G33" t="n">
        <v>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24251-2022</t>
        </is>
      </c>
      <c r="B34" s="1" t="n">
        <v>44725.67578703703</v>
      </c>
      <c r="C34" s="1" t="n">
        <v>45951</v>
      </c>
      <c r="D34" t="inlineStr">
        <is>
          <t>ÖSTERGÖTLANDS LÄN</t>
        </is>
      </c>
      <c r="E34" t="inlineStr">
        <is>
          <t>MOTALA</t>
        </is>
      </c>
      <c r="G34" t="n">
        <v>0.5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37473-2022</t>
        </is>
      </c>
      <c r="B35" s="1" t="n">
        <v>44809</v>
      </c>
      <c r="C35" s="1" t="n">
        <v>45951</v>
      </c>
      <c r="D35" t="inlineStr">
        <is>
          <t>ÖSTERGÖTLANDS LÄN</t>
        </is>
      </c>
      <c r="E35" t="inlineStr">
        <is>
          <t>MOTALA</t>
        </is>
      </c>
      <c r="F35" t="inlineStr">
        <is>
          <t>Övriga statliga verk och myndigheter</t>
        </is>
      </c>
      <c r="G35" t="n">
        <v>7.5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39072-2022</t>
        </is>
      </c>
      <c r="B36" s="1" t="n">
        <v>44816</v>
      </c>
      <c r="C36" s="1" t="n">
        <v>45951</v>
      </c>
      <c r="D36" t="inlineStr">
        <is>
          <t>ÖSTERGÖTLANDS LÄN</t>
        </is>
      </c>
      <c r="E36" t="inlineStr">
        <is>
          <t>MOTALA</t>
        </is>
      </c>
      <c r="G36" t="n">
        <v>2.2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11051-2022</t>
        </is>
      </c>
      <c r="B37" s="1" t="n">
        <v>44628</v>
      </c>
      <c r="C37" s="1" t="n">
        <v>45951</v>
      </c>
      <c r="D37" t="inlineStr">
        <is>
          <t>ÖSTERGÖTLANDS LÄN</t>
        </is>
      </c>
      <c r="E37" t="inlineStr">
        <is>
          <t>MOTALA</t>
        </is>
      </c>
      <c r="F37" t="inlineStr">
        <is>
          <t>Allmännings- och besparingsskogar</t>
        </is>
      </c>
      <c r="G37" t="n">
        <v>3.4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51653-2021</t>
        </is>
      </c>
      <c r="B38" s="1" t="n">
        <v>44462.50556712963</v>
      </c>
      <c r="C38" s="1" t="n">
        <v>45951</v>
      </c>
      <c r="D38" t="inlineStr">
        <is>
          <t>ÖSTERGÖTLANDS LÄN</t>
        </is>
      </c>
      <c r="E38" t="inlineStr">
        <is>
          <t>MOTALA</t>
        </is>
      </c>
      <c r="F38" t="inlineStr">
        <is>
          <t>Sveaskog</t>
        </is>
      </c>
      <c r="G38" t="n">
        <v>1.2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19229-2022</t>
        </is>
      </c>
      <c r="B39" s="1" t="n">
        <v>44692</v>
      </c>
      <c r="C39" s="1" t="n">
        <v>45951</v>
      </c>
      <c r="D39" t="inlineStr">
        <is>
          <t>ÖSTERGÖTLANDS LÄN</t>
        </is>
      </c>
      <c r="E39" t="inlineStr">
        <is>
          <t>MOTALA</t>
        </is>
      </c>
      <c r="F39" t="inlineStr">
        <is>
          <t>Övriga statliga verk och myndigheter</t>
        </is>
      </c>
      <c r="G39" t="n">
        <v>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14173-2021</t>
        </is>
      </c>
      <c r="B40" s="1" t="n">
        <v>44278.46018518518</v>
      </c>
      <c r="C40" s="1" t="n">
        <v>45951</v>
      </c>
      <c r="D40" t="inlineStr">
        <is>
          <t>ÖSTERGÖTLANDS LÄN</t>
        </is>
      </c>
      <c r="E40" t="inlineStr">
        <is>
          <t>MOTALA</t>
        </is>
      </c>
      <c r="G40" t="n">
        <v>0.6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73526-2021</t>
        </is>
      </c>
      <c r="B41" s="1" t="n">
        <v>44551.74547453703</v>
      </c>
      <c r="C41" s="1" t="n">
        <v>45951</v>
      </c>
      <c r="D41" t="inlineStr">
        <is>
          <t>ÖSTERGÖTLANDS LÄN</t>
        </is>
      </c>
      <c r="E41" t="inlineStr">
        <is>
          <t>MOTALA</t>
        </is>
      </c>
      <c r="G41" t="n">
        <v>11.5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22767-2021</t>
        </is>
      </c>
      <c r="B42" s="1" t="n">
        <v>44327</v>
      </c>
      <c r="C42" s="1" t="n">
        <v>45951</v>
      </c>
      <c r="D42" t="inlineStr">
        <is>
          <t>ÖSTERGÖTLANDS LÄN</t>
        </is>
      </c>
      <c r="E42" t="inlineStr">
        <is>
          <t>MOTALA</t>
        </is>
      </c>
      <c r="G42" t="n">
        <v>2.9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13763-2021</t>
        </is>
      </c>
      <c r="B43" s="1" t="n">
        <v>44274.7304050926</v>
      </c>
      <c r="C43" s="1" t="n">
        <v>45951</v>
      </c>
      <c r="D43" t="inlineStr">
        <is>
          <t>ÖSTERGÖTLANDS LÄN</t>
        </is>
      </c>
      <c r="E43" t="inlineStr">
        <is>
          <t>MOTALA</t>
        </is>
      </c>
      <c r="G43" t="n">
        <v>3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39630-2021</t>
        </is>
      </c>
      <c r="B44" s="1" t="n">
        <v>44413</v>
      </c>
      <c r="C44" s="1" t="n">
        <v>45951</v>
      </c>
      <c r="D44" t="inlineStr">
        <is>
          <t>ÖSTERGÖTLANDS LÄN</t>
        </is>
      </c>
      <c r="E44" t="inlineStr">
        <is>
          <t>MOTALA</t>
        </is>
      </c>
      <c r="G44" t="n">
        <v>1.7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4207-2021</t>
        </is>
      </c>
      <c r="B45" s="1" t="n">
        <v>44218</v>
      </c>
      <c r="C45" s="1" t="n">
        <v>45951</v>
      </c>
      <c r="D45" t="inlineStr">
        <is>
          <t>ÖSTERGÖTLANDS LÄN</t>
        </is>
      </c>
      <c r="E45" t="inlineStr">
        <is>
          <t>MOTALA</t>
        </is>
      </c>
      <c r="G45" t="n">
        <v>2.8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54553-2020</t>
        </is>
      </c>
      <c r="B46" s="1" t="n">
        <v>44126.83253472222</v>
      </c>
      <c r="C46" s="1" t="n">
        <v>45951</v>
      </c>
      <c r="D46" t="inlineStr">
        <is>
          <t>ÖSTERGÖTLANDS LÄN</t>
        </is>
      </c>
      <c r="E46" t="inlineStr">
        <is>
          <t>MOTALA</t>
        </is>
      </c>
      <c r="G46" t="n">
        <v>3.3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29189-2021</t>
        </is>
      </c>
      <c r="B47" s="1" t="n">
        <v>44358</v>
      </c>
      <c r="C47" s="1" t="n">
        <v>45951</v>
      </c>
      <c r="D47" t="inlineStr">
        <is>
          <t>ÖSTERGÖTLANDS LÄN</t>
        </is>
      </c>
      <c r="E47" t="inlineStr">
        <is>
          <t>MOTALA</t>
        </is>
      </c>
      <c r="G47" t="n">
        <v>0.6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43832-2022</t>
        </is>
      </c>
      <c r="B48" s="1" t="n">
        <v>44837</v>
      </c>
      <c r="C48" s="1" t="n">
        <v>45951</v>
      </c>
      <c r="D48" t="inlineStr">
        <is>
          <t>ÖSTERGÖTLANDS LÄN</t>
        </is>
      </c>
      <c r="E48" t="inlineStr">
        <is>
          <t>MOTALA</t>
        </is>
      </c>
      <c r="G48" t="n">
        <v>3.7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23603-2021</t>
        </is>
      </c>
      <c r="B49" s="1" t="n">
        <v>44334</v>
      </c>
      <c r="C49" s="1" t="n">
        <v>45951</v>
      </c>
      <c r="D49" t="inlineStr">
        <is>
          <t>ÖSTERGÖTLANDS LÄN</t>
        </is>
      </c>
      <c r="E49" t="inlineStr">
        <is>
          <t>MOTALA</t>
        </is>
      </c>
      <c r="G49" t="n">
        <v>2.3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39494-2021</t>
        </is>
      </c>
      <c r="B50" s="1" t="n">
        <v>44414</v>
      </c>
      <c r="C50" s="1" t="n">
        <v>45951</v>
      </c>
      <c r="D50" t="inlineStr">
        <is>
          <t>ÖSTERGÖTLANDS LÄN</t>
        </is>
      </c>
      <c r="E50" t="inlineStr">
        <is>
          <t>MOTALA</t>
        </is>
      </c>
      <c r="G50" t="n">
        <v>0.6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62548-2021</t>
        </is>
      </c>
      <c r="B51" s="1" t="n">
        <v>44503</v>
      </c>
      <c r="C51" s="1" t="n">
        <v>45951</v>
      </c>
      <c r="D51" t="inlineStr">
        <is>
          <t>ÖSTERGÖTLANDS LÄN</t>
        </is>
      </c>
      <c r="E51" t="inlineStr">
        <is>
          <t>MOTALA</t>
        </is>
      </c>
      <c r="G51" t="n">
        <v>1.2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41787-2021</t>
        </is>
      </c>
      <c r="B52" s="1" t="n">
        <v>44425.66618055556</v>
      </c>
      <c r="C52" s="1" t="n">
        <v>45951</v>
      </c>
      <c r="D52" t="inlineStr">
        <is>
          <t>ÖSTERGÖTLANDS LÄN</t>
        </is>
      </c>
      <c r="E52" t="inlineStr">
        <is>
          <t>MOTALA</t>
        </is>
      </c>
      <c r="G52" t="n">
        <v>5.8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17071-2022</t>
        </is>
      </c>
      <c r="B53" s="1" t="n">
        <v>44677</v>
      </c>
      <c r="C53" s="1" t="n">
        <v>45951</v>
      </c>
      <c r="D53" t="inlineStr">
        <is>
          <t>ÖSTERGÖTLANDS LÄN</t>
        </is>
      </c>
      <c r="E53" t="inlineStr">
        <is>
          <t>MOTALA</t>
        </is>
      </c>
      <c r="G53" t="n">
        <v>1.2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40538-2022</t>
        </is>
      </c>
      <c r="B54" s="1" t="n">
        <v>44819</v>
      </c>
      <c r="C54" s="1" t="n">
        <v>45951</v>
      </c>
      <c r="D54" t="inlineStr">
        <is>
          <t>ÖSTERGÖTLANDS LÄN</t>
        </is>
      </c>
      <c r="E54" t="inlineStr">
        <is>
          <t>MOTALA</t>
        </is>
      </c>
      <c r="G54" t="n">
        <v>1.8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41926-2022</t>
        </is>
      </c>
      <c r="B55" s="1" t="n">
        <v>44830.3705787037</v>
      </c>
      <c r="C55" s="1" t="n">
        <v>45951</v>
      </c>
      <c r="D55" t="inlineStr">
        <is>
          <t>ÖSTERGÖTLANDS LÄN</t>
        </is>
      </c>
      <c r="E55" t="inlineStr">
        <is>
          <t>MOTALA</t>
        </is>
      </c>
      <c r="F55" t="inlineStr">
        <is>
          <t>Sveaskog</t>
        </is>
      </c>
      <c r="G55" t="n">
        <v>0.8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49150-2022</t>
        </is>
      </c>
      <c r="B56" s="1" t="n">
        <v>44860.805625</v>
      </c>
      <c r="C56" s="1" t="n">
        <v>45951</v>
      </c>
      <c r="D56" t="inlineStr">
        <is>
          <t>ÖSTERGÖTLANDS LÄN</t>
        </is>
      </c>
      <c r="E56" t="inlineStr">
        <is>
          <t>MOTALA</t>
        </is>
      </c>
      <c r="F56" t="inlineStr">
        <is>
          <t>Sveaskog</t>
        </is>
      </c>
      <c r="G56" t="n">
        <v>0.8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9783-2021</t>
        </is>
      </c>
      <c r="B57" s="1" t="n">
        <v>44252.66072916667</v>
      </c>
      <c r="C57" s="1" t="n">
        <v>45951</v>
      </c>
      <c r="D57" t="inlineStr">
        <is>
          <t>ÖSTERGÖTLANDS LÄN</t>
        </is>
      </c>
      <c r="E57" t="inlineStr">
        <is>
          <t>MOTALA</t>
        </is>
      </c>
      <c r="G57" t="n">
        <v>2.6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64121-2020</t>
        </is>
      </c>
      <c r="B58" s="1" t="n">
        <v>44167</v>
      </c>
      <c r="C58" s="1" t="n">
        <v>45951</v>
      </c>
      <c r="D58" t="inlineStr">
        <is>
          <t>ÖSTERGÖTLANDS LÄN</t>
        </is>
      </c>
      <c r="E58" t="inlineStr">
        <is>
          <t>MOTALA</t>
        </is>
      </c>
      <c r="G58" t="n">
        <v>12.1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22882-2021</t>
        </is>
      </c>
      <c r="B59" s="1" t="n">
        <v>44328.46116898148</v>
      </c>
      <c r="C59" s="1" t="n">
        <v>45951</v>
      </c>
      <c r="D59" t="inlineStr">
        <is>
          <t>ÖSTERGÖTLANDS LÄN</t>
        </is>
      </c>
      <c r="E59" t="inlineStr">
        <is>
          <t>MOTALA</t>
        </is>
      </c>
      <c r="F59" t="inlineStr">
        <is>
          <t>Sveaskog</t>
        </is>
      </c>
      <c r="G59" t="n">
        <v>0.9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22884-2021</t>
        </is>
      </c>
      <c r="B60" s="1" t="n">
        <v>44328.46275462963</v>
      </c>
      <c r="C60" s="1" t="n">
        <v>45951</v>
      </c>
      <c r="D60" t="inlineStr">
        <is>
          <t>ÖSTERGÖTLANDS LÄN</t>
        </is>
      </c>
      <c r="E60" t="inlineStr">
        <is>
          <t>MOTALA</t>
        </is>
      </c>
      <c r="F60" t="inlineStr">
        <is>
          <t>Sveaskog</t>
        </is>
      </c>
      <c r="G60" t="n">
        <v>1.8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72847-2021</t>
        </is>
      </c>
      <c r="B61" s="1" t="n">
        <v>44547</v>
      </c>
      <c r="C61" s="1" t="n">
        <v>45951</v>
      </c>
      <c r="D61" t="inlineStr">
        <is>
          <t>ÖSTERGÖTLANDS LÄN</t>
        </is>
      </c>
      <c r="E61" t="inlineStr">
        <is>
          <t>MOTALA</t>
        </is>
      </c>
      <c r="F61" t="inlineStr">
        <is>
          <t>Sveaskog</t>
        </is>
      </c>
      <c r="G61" t="n">
        <v>2.2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13767-2021</t>
        </is>
      </c>
      <c r="B62" s="1" t="n">
        <v>44274.7391087963</v>
      </c>
      <c r="C62" s="1" t="n">
        <v>45951</v>
      </c>
      <c r="D62" t="inlineStr">
        <is>
          <t>ÖSTERGÖTLANDS LÄN</t>
        </is>
      </c>
      <c r="E62" t="inlineStr">
        <is>
          <t>MOTALA</t>
        </is>
      </c>
      <c r="G62" t="n">
        <v>3.4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13772-2021</t>
        </is>
      </c>
      <c r="B63" s="1" t="n">
        <v>44274</v>
      </c>
      <c r="C63" s="1" t="n">
        <v>45951</v>
      </c>
      <c r="D63" t="inlineStr">
        <is>
          <t>ÖSTERGÖTLANDS LÄN</t>
        </is>
      </c>
      <c r="E63" t="inlineStr">
        <is>
          <t>MOTALA</t>
        </is>
      </c>
      <c r="F63" t="inlineStr">
        <is>
          <t>Sveaskog</t>
        </is>
      </c>
      <c r="G63" t="n">
        <v>1.9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13776-2021</t>
        </is>
      </c>
      <c r="B64" s="1" t="n">
        <v>44274</v>
      </c>
      <c r="C64" s="1" t="n">
        <v>45951</v>
      </c>
      <c r="D64" t="inlineStr">
        <is>
          <t>ÖSTERGÖTLANDS LÄN</t>
        </is>
      </c>
      <c r="E64" t="inlineStr">
        <is>
          <t>MOTALA</t>
        </is>
      </c>
      <c r="G64" t="n">
        <v>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267-2021</t>
        </is>
      </c>
      <c r="B65" s="1" t="n">
        <v>44200</v>
      </c>
      <c r="C65" s="1" t="n">
        <v>45951</v>
      </c>
      <c r="D65" t="inlineStr">
        <is>
          <t>ÖSTERGÖTLANDS LÄN</t>
        </is>
      </c>
      <c r="E65" t="inlineStr">
        <is>
          <t>MOTALA</t>
        </is>
      </c>
      <c r="F65" t="inlineStr">
        <is>
          <t>Övriga statliga verk och myndigheter</t>
        </is>
      </c>
      <c r="G65" t="n">
        <v>1.2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42974-2021</t>
        </is>
      </c>
      <c r="B66" s="1" t="n">
        <v>44431</v>
      </c>
      <c r="C66" s="1" t="n">
        <v>45951</v>
      </c>
      <c r="D66" t="inlineStr">
        <is>
          <t>ÖSTERGÖTLANDS LÄN</t>
        </is>
      </c>
      <c r="E66" t="inlineStr">
        <is>
          <t>MOTALA</t>
        </is>
      </c>
      <c r="G66" t="n">
        <v>1.7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48799-2021</t>
        </is>
      </c>
      <c r="B67" s="1" t="n">
        <v>44452.69899305556</v>
      </c>
      <c r="C67" s="1" t="n">
        <v>45951</v>
      </c>
      <c r="D67" t="inlineStr">
        <is>
          <t>ÖSTERGÖTLANDS LÄN</t>
        </is>
      </c>
      <c r="E67" t="inlineStr">
        <is>
          <t>MOTALA</t>
        </is>
      </c>
      <c r="G67" t="n">
        <v>1.3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23886-2022</t>
        </is>
      </c>
      <c r="B68" s="1" t="n">
        <v>44722.57311342593</v>
      </c>
      <c r="C68" s="1" t="n">
        <v>45951</v>
      </c>
      <c r="D68" t="inlineStr">
        <is>
          <t>ÖSTERGÖTLANDS LÄN</t>
        </is>
      </c>
      <c r="E68" t="inlineStr">
        <is>
          <t>MOTALA</t>
        </is>
      </c>
      <c r="G68" t="n">
        <v>0.7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48931-2021</t>
        </is>
      </c>
      <c r="B69" s="1" t="n">
        <v>44452</v>
      </c>
      <c r="C69" s="1" t="n">
        <v>45951</v>
      </c>
      <c r="D69" t="inlineStr">
        <is>
          <t>ÖSTERGÖTLANDS LÄN</t>
        </is>
      </c>
      <c r="E69" t="inlineStr">
        <is>
          <t>MOTALA</t>
        </is>
      </c>
      <c r="G69" t="n">
        <v>3.6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46210-2022</t>
        </is>
      </c>
      <c r="B70" s="1" t="n">
        <v>44846</v>
      </c>
      <c r="C70" s="1" t="n">
        <v>45951</v>
      </c>
      <c r="D70" t="inlineStr">
        <is>
          <t>ÖSTERGÖTLANDS LÄN</t>
        </is>
      </c>
      <c r="E70" t="inlineStr">
        <is>
          <t>MOTALA</t>
        </is>
      </c>
      <c r="G70" t="n">
        <v>1.5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40815-2021</t>
        </is>
      </c>
      <c r="B71" s="1" t="n">
        <v>44421</v>
      </c>
      <c r="C71" s="1" t="n">
        <v>45951</v>
      </c>
      <c r="D71" t="inlineStr">
        <is>
          <t>ÖSTERGÖTLANDS LÄN</t>
        </is>
      </c>
      <c r="E71" t="inlineStr">
        <is>
          <t>MOTALA</t>
        </is>
      </c>
      <c r="G71" t="n">
        <v>3.3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4145-2022</t>
        </is>
      </c>
      <c r="B72" s="1" t="n">
        <v>44588.48373842592</v>
      </c>
      <c r="C72" s="1" t="n">
        <v>45951</v>
      </c>
      <c r="D72" t="inlineStr">
        <is>
          <t>ÖSTERGÖTLANDS LÄN</t>
        </is>
      </c>
      <c r="E72" t="inlineStr">
        <is>
          <t>MOTALA</t>
        </is>
      </c>
      <c r="G72" t="n">
        <v>5.8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6793-2022</t>
        </is>
      </c>
      <c r="B73" s="1" t="n">
        <v>44602.56170138889</v>
      </c>
      <c r="C73" s="1" t="n">
        <v>45951</v>
      </c>
      <c r="D73" t="inlineStr">
        <is>
          <t>ÖSTERGÖTLANDS LÄN</t>
        </is>
      </c>
      <c r="E73" t="inlineStr">
        <is>
          <t>MOTALA</t>
        </is>
      </c>
      <c r="G73" t="n">
        <v>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10678-2022</t>
        </is>
      </c>
      <c r="B74" s="1" t="n">
        <v>44624.65938657407</v>
      </c>
      <c r="C74" s="1" t="n">
        <v>45951</v>
      </c>
      <c r="D74" t="inlineStr">
        <is>
          <t>ÖSTERGÖTLANDS LÄN</t>
        </is>
      </c>
      <c r="E74" t="inlineStr">
        <is>
          <t>MOTALA</t>
        </is>
      </c>
      <c r="G74" t="n">
        <v>0.5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26546-2021</t>
        </is>
      </c>
      <c r="B75" s="1" t="n">
        <v>44348</v>
      </c>
      <c r="C75" s="1" t="n">
        <v>45951</v>
      </c>
      <c r="D75" t="inlineStr">
        <is>
          <t>ÖSTERGÖTLANDS LÄN</t>
        </is>
      </c>
      <c r="E75" t="inlineStr">
        <is>
          <t>MOTALA</t>
        </is>
      </c>
      <c r="G75" t="n">
        <v>3.5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60286-2021</t>
        </is>
      </c>
      <c r="B76" s="1" t="n">
        <v>44495</v>
      </c>
      <c r="C76" s="1" t="n">
        <v>45951</v>
      </c>
      <c r="D76" t="inlineStr">
        <is>
          <t>ÖSTERGÖTLANDS LÄN</t>
        </is>
      </c>
      <c r="E76" t="inlineStr">
        <is>
          <t>MOTALA</t>
        </is>
      </c>
      <c r="G76" t="n">
        <v>0.7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28809-2021</t>
        </is>
      </c>
      <c r="B77" s="1" t="n">
        <v>44357.60618055556</v>
      </c>
      <c r="C77" s="1" t="n">
        <v>45951</v>
      </c>
      <c r="D77" t="inlineStr">
        <is>
          <t>ÖSTERGÖTLANDS LÄN</t>
        </is>
      </c>
      <c r="E77" t="inlineStr">
        <is>
          <t>MOTALA</t>
        </is>
      </c>
      <c r="F77" t="inlineStr">
        <is>
          <t>Sveaskog</t>
        </is>
      </c>
      <c r="G77" t="n">
        <v>0.6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28466-2021</t>
        </is>
      </c>
      <c r="B78" s="1" t="n">
        <v>44356</v>
      </c>
      <c r="C78" s="1" t="n">
        <v>45951</v>
      </c>
      <c r="D78" t="inlineStr">
        <is>
          <t>ÖSTERGÖTLANDS LÄN</t>
        </is>
      </c>
      <c r="E78" t="inlineStr">
        <is>
          <t>MOTALA</t>
        </is>
      </c>
      <c r="G78" t="n">
        <v>1.1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66190-2021</t>
        </is>
      </c>
      <c r="B79" s="1" t="n">
        <v>44518.30800925926</v>
      </c>
      <c r="C79" s="1" t="n">
        <v>45951</v>
      </c>
      <c r="D79" t="inlineStr">
        <is>
          <t>ÖSTERGÖTLANDS LÄN</t>
        </is>
      </c>
      <c r="E79" t="inlineStr">
        <is>
          <t>MOTALA</t>
        </is>
      </c>
      <c r="G79" t="n">
        <v>1.4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261-2022</t>
        </is>
      </c>
      <c r="B80" s="1" t="n">
        <v>44565</v>
      </c>
      <c r="C80" s="1" t="n">
        <v>45951</v>
      </c>
      <c r="D80" t="inlineStr">
        <is>
          <t>ÖSTERGÖTLANDS LÄN</t>
        </is>
      </c>
      <c r="E80" t="inlineStr">
        <is>
          <t>MOTALA</t>
        </is>
      </c>
      <c r="G80" t="n">
        <v>1.4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66194-2021</t>
        </is>
      </c>
      <c r="B81" s="1" t="n">
        <v>44518</v>
      </c>
      <c r="C81" s="1" t="n">
        <v>45951</v>
      </c>
      <c r="D81" t="inlineStr">
        <is>
          <t>ÖSTERGÖTLANDS LÄN</t>
        </is>
      </c>
      <c r="E81" t="inlineStr">
        <is>
          <t>MOTALA</t>
        </is>
      </c>
      <c r="G81" t="n">
        <v>13.6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9708-2022</t>
        </is>
      </c>
      <c r="B82" s="1" t="n">
        <v>44617</v>
      </c>
      <c r="C82" s="1" t="n">
        <v>45951</v>
      </c>
      <c r="D82" t="inlineStr">
        <is>
          <t>ÖSTERGÖTLANDS LÄN</t>
        </is>
      </c>
      <c r="E82" t="inlineStr">
        <is>
          <t>MOTALA</t>
        </is>
      </c>
      <c r="G82" t="n">
        <v>0.4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13420-2022</t>
        </is>
      </c>
      <c r="B83" s="1" t="n">
        <v>44645</v>
      </c>
      <c r="C83" s="1" t="n">
        <v>45951</v>
      </c>
      <c r="D83" t="inlineStr">
        <is>
          <t>ÖSTERGÖTLANDS LÄN</t>
        </is>
      </c>
      <c r="E83" t="inlineStr">
        <is>
          <t>MOTALA</t>
        </is>
      </c>
      <c r="G83" t="n">
        <v>0.7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9998-2021</t>
        </is>
      </c>
      <c r="B84" s="1" t="n">
        <v>44255</v>
      </c>
      <c r="C84" s="1" t="n">
        <v>45951</v>
      </c>
      <c r="D84" t="inlineStr">
        <is>
          <t>ÖSTERGÖTLANDS LÄN</t>
        </is>
      </c>
      <c r="E84" t="inlineStr">
        <is>
          <t>MOTALA</t>
        </is>
      </c>
      <c r="G84" t="n">
        <v>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39620-2021</t>
        </is>
      </c>
      <c r="B85" s="1" t="n">
        <v>44413</v>
      </c>
      <c r="C85" s="1" t="n">
        <v>45951</v>
      </c>
      <c r="D85" t="inlineStr">
        <is>
          <t>ÖSTERGÖTLANDS LÄN</t>
        </is>
      </c>
      <c r="E85" t="inlineStr">
        <is>
          <t>MOTALA</t>
        </is>
      </c>
      <c r="G85" t="n">
        <v>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41911-2022</t>
        </is>
      </c>
      <c r="B86" s="1" t="n">
        <v>44830.36393518518</v>
      </c>
      <c r="C86" s="1" t="n">
        <v>45951</v>
      </c>
      <c r="D86" t="inlineStr">
        <is>
          <t>ÖSTERGÖTLANDS LÄN</t>
        </is>
      </c>
      <c r="E86" t="inlineStr">
        <is>
          <t>MOTALA</t>
        </is>
      </c>
      <c r="F86" t="inlineStr">
        <is>
          <t>Sveaskog</t>
        </is>
      </c>
      <c r="G86" t="n">
        <v>0.6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42001-2022</t>
        </is>
      </c>
      <c r="B87" s="1" t="n">
        <v>44827</v>
      </c>
      <c r="C87" s="1" t="n">
        <v>45951</v>
      </c>
      <c r="D87" t="inlineStr">
        <is>
          <t>ÖSTERGÖTLANDS LÄN</t>
        </is>
      </c>
      <c r="E87" t="inlineStr">
        <is>
          <t>MOTALA</t>
        </is>
      </c>
      <c r="F87" t="inlineStr">
        <is>
          <t>Övriga statliga verk och myndigheter</t>
        </is>
      </c>
      <c r="G87" t="n">
        <v>17.5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46958-2021</t>
        </is>
      </c>
      <c r="B88" s="1" t="n">
        <v>44446</v>
      </c>
      <c r="C88" s="1" t="n">
        <v>45951</v>
      </c>
      <c r="D88" t="inlineStr">
        <is>
          <t>ÖSTERGÖTLANDS LÄN</t>
        </is>
      </c>
      <c r="E88" t="inlineStr">
        <is>
          <t>MOTALA</t>
        </is>
      </c>
      <c r="G88" t="n">
        <v>1.6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7318-2022</t>
        </is>
      </c>
      <c r="B89" s="1" t="n">
        <v>44606</v>
      </c>
      <c r="C89" s="1" t="n">
        <v>45951</v>
      </c>
      <c r="D89" t="inlineStr">
        <is>
          <t>ÖSTERGÖTLANDS LÄN</t>
        </is>
      </c>
      <c r="E89" t="inlineStr">
        <is>
          <t>MOTALA</t>
        </is>
      </c>
      <c r="G89" t="n">
        <v>0.6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10001-2021</t>
        </is>
      </c>
      <c r="B90" s="1" t="n">
        <v>44255</v>
      </c>
      <c r="C90" s="1" t="n">
        <v>45951</v>
      </c>
      <c r="D90" t="inlineStr">
        <is>
          <t>ÖSTERGÖTLANDS LÄN</t>
        </is>
      </c>
      <c r="E90" t="inlineStr">
        <is>
          <t>MOTALA</t>
        </is>
      </c>
      <c r="G90" t="n">
        <v>8.300000000000001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26755-2022</t>
        </is>
      </c>
      <c r="B91" s="1" t="n">
        <v>44740.24939814815</v>
      </c>
      <c r="C91" s="1" t="n">
        <v>45951</v>
      </c>
      <c r="D91" t="inlineStr">
        <is>
          <t>ÖSTERGÖTLANDS LÄN</t>
        </is>
      </c>
      <c r="E91" t="inlineStr">
        <is>
          <t>MOTALA</t>
        </is>
      </c>
      <c r="G91" t="n">
        <v>1.4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1651-2022</t>
        </is>
      </c>
      <c r="B92" s="1" t="n">
        <v>44573</v>
      </c>
      <c r="C92" s="1" t="n">
        <v>45951</v>
      </c>
      <c r="D92" t="inlineStr">
        <is>
          <t>ÖSTERGÖTLANDS LÄN</t>
        </is>
      </c>
      <c r="E92" t="inlineStr">
        <is>
          <t>MOTALA</t>
        </is>
      </c>
      <c r="G92" t="n">
        <v>4.5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55119-2021</t>
        </is>
      </c>
      <c r="B93" s="1" t="n">
        <v>44474</v>
      </c>
      <c r="C93" s="1" t="n">
        <v>45951</v>
      </c>
      <c r="D93" t="inlineStr">
        <is>
          <t>ÖSTERGÖTLANDS LÄN</t>
        </is>
      </c>
      <c r="E93" t="inlineStr">
        <is>
          <t>MOTALA</t>
        </is>
      </c>
      <c r="G93" t="n">
        <v>0.9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41931-2022</t>
        </is>
      </c>
      <c r="B94" s="1" t="n">
        <v>44830.37378472222</v>
      </c>
      <c r="C94" s="1" t="n">
        <v>45951</v>
      </c>
      <c r="D94" t="inlineStr">
        <is>
          <t>ÖSTERGÖTLANDS LÄN</t>
        </is>
      </c>
      <c r="E94" t="inlineStr">
        <is>
          <t>MOTALA</t>
        </is>
      </c>
      <c r="F94" t="inlineStr">
        <is>
          <t>Sveaskog</t>
        </is>
      </c>
      <c r="G94" t="n">
        <v>0.8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10796-2021</t>
        </is>
      </c>
      <c r="B95" s="1" t="n">
        <v>44259</v>
      </c>
      <c r="C95" s="1" t="n">
        <v>45951</v>
      </c>
      <c r="D95" t="inlineStr">
        <is>
          <t>ÖSTERGÖTLANDS LÄN</t>
        </is>
      </c>
      <c r="E95" t="inlineStr">
        <is>
          <t>MOTALA</t>
        </is>
      </c>
      <c r="G95" t="n">
        <v>1.9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8373-2021</t>
        </is>
      </c>
      <c r="B96" s="1" t="n">
        <v>44245</v>
      </c>
      <c r="C96" s="1" t="n">
        <v>45951</v>
      </c>
      <c r="D96" t="inlineStr">
        <is>
          <t>ÖSTERGÖTLANDS LÄN</t>
        </is>
      </c>
      <c r="E96" t="inlineStr">
        <is>
          <t>MOTALA</t>
        </is>
      </c>
      <c r="G96" t="n">
        <v>1.1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66199-2021</t>
        </is>
      </c>
      <c r="B97" s="1" t="n">
        <v>44518.32844907408</v>
      </c>
      <c r="C97" s="1" t="n">
        <v>45951</v>
      </c>
      <c r="D97" t="inlineStr">
        <is>
          <t>ÖSTERGÖTLANDS LÄN</t>
        </is>
      </c>
      <c r="E97" t="inlineStr">
        <is>
          <t>MOTALA</t>
        </is>
      </c>
      <c r="G97" t="n">
        <v>2.1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28902-2022</t>
        </is>
      </c>
      <c r="B98" s="1" t="n">
        <v>44749.55334490741</v>
      </c>
      <c r="C98" s="1" t="n">
        <v>45951</v>
      </c>
      <c r="D98" t="inlineStr">
        <is>
          <t>ÖSTERGÖTLANDS LÄN</t>
        </is>
      </c>
      <c r="E98" t="inlineStr">
        <is>
          <t>MOTALA</t>
        </is>
      </c>
      <c r="G98" t="n">
        <v>3.4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49658-2021</t>
        </is>
      </c>
      <c r="B99" s="1" t="n">
        <v>44455</v>
      </c>
      <c r="C99" s="1" t="n">
        <v>45951</v>
      </c>
      <c r="D99" t="inlineStr">
        <is>
          <t>ÖSTERGÖTLANDS LÄN</t>
        </is>
      </c>
      <c r="E99" t="inlineStr">
        <is>
          <t>MOTALA</t>
        </is>
      </c>
      <c r="G99" t="n">
        <v>2.4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49787-2021</t>
        </is>
      </c>
      <c r="B100" s="1" t="n">
        <v>44455</v>
      </c>
      <c r="C100" s="1" t="n">
        <v>45951</v>
      </c>
      <c r="D100" t="inlineStr">
        <is>
          <t>ÖSTERGÖTLANDS LÄN</t>
        </is>
      </c>
      <c r="E100" t="inlineStr">
        <is>
          <t>MOTALA</t>
        </is>
      </c>
      <c r="G100" t="n">
        <v>11.9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987-2022</t>
        </is>
      </c>
      <c r="B101" s="1" t="n">
        <v>44571</v>
      </c>
      <c r="C101" s="1" t="n">
        <v>45951</v>
      </c>
      <c r="D101" t="inlineStr">
        <is>
          <t>ÖSTERGÖTLANDS LÄN</t>
        </is>
      </c>
      <c r="E101" t="inlineStr">
        <is>
          <t>MOTALA</t>
        </is>
      </c>
      <c r="G101" t="n">
        <v>8.5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37496-2022</t>
        </is>
      </c>
      <c r="B102" s="1" t="n">
        <v>44809</v>
      </c>
      <c r="C102" s="1" t="n">
        <v>45951</v>
      </c>
      <c r="D102" t="inlineStr">
        <is>
          <t>ÖSTERGÖTLANDS LÄN</t>
        </is>
      </c>
      <c r="E102" t="inlineStr">
        <is>
          <t>MOTALA</t>
        </is>
      </c>
      <c r="F102" t="inlineStr">
        <is>
          <t>Övriga statliga verk och myndigheter</t>
        </is>
      </c>
      <c r="G102" t="n">
        <v>2.4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28504-2021</t>
        </is>
      </c>
      <c r="B103" s="1" t="n">
        <v>44356</v>
      </c>
      <c r="C103" s="1" t="n">
        <v>45951</v>
      </c>
      <c r="D103" t="inlineStr">
        <is>
          <t>ÖSTERGÖTLANDS LÄN</t>
        </is>
      </c>
      <c r="E103" t="inlineStr">
        <is>
          <t>MOTALA</t>
        </is>
      </c>
      <c r="G103" t="n">
        <v>1.2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62549-2021</t>
        </is>
      </c>
      <c r="B104" s="1" t="n">
        <v>44503</v>
      </c>
      <c r="C104" s="1" t="n">
        <v>45951</v>
      </c>
      <c r="D104" t="inlineStr">
        <is>
          <t>ÖSTERGÖTLANDS LÄN</t>
        </is>
      </c>
      <c r="E104" t="inlineStr">
        <is>
          <t>MOTALA</t>
        </is>
      </c>
      <c r="G104" t="n">
        <v>1.8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57841-2021</t>
        </is>
      </c>
      <c r="B105" s="1" t="n">
        <v>44484.72994212963</v>
      </c>
      <c r="C105" s="1" t="n">
        <v>45951</v>
      </c>
      <c r="D105" t="inlineStr">
        <is>
          <t>ÖSTERGÖTLANDS LÄN</t>
        </is>
      </c>
      <c r="E105" t="inlineStr">
        <is>
          <t>MOTALA</t>
        </is>
      </c>
      <c r="G105" t="n">
        <v>2.6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37477-2022</t>
        </is>
      </c>
      <c r="B106" s="1" t="n">
        <v>44809</v>
      </c>
      <c r="C106" s="1" t="n">
        <v>45951</v>
      </c>
      <c r="D106" t="inlineStr">
        <is>
          <t>ÖSTERGÖTLANDS LÄN</t>
        </is>
      </c>
      <c r="E106" t="inlineStr">
        <is>
          <t>MOTALA</t>
        </is>
      </c>
      <c r="F106" t="inlineStr">
        <is>
          <t>Övriga statliga verk och myndigheter</t>
        </is>
      </c>
      <c r="G106" t="n">
        <v>1.1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60618-2021</t>
        </is>
      </c>
      <c r="B107" s="1" t="n">
        <v>44496</v>
      </c>
      <c r="C107" s="1" t="n">
        <v>45951</v>
      </c>
      <c r="D107" t="inlineStr">
        <is>
          <t>ÖSTERGÖTLANDS LÄN</t>
        </is>
      </c>
      <c r="E107" t="inlineStr">
        <is>
          <t>MOTALA</t>
        </is>
      </c>
      <c r="G107" t="n">
        <v>4.3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41939-2022</t>
        </is>
      </c>
      <c r="B108" s="1" t="n">
        <v>44830.37873842593</v>
      </c>
      <c r="C108" s="1" t="n">
        <v>45951</v>
      </c>
      <c r="D108" t="inlineStr">
        <is>
          <t>ÖSTERGÖTLANDS LÄN</t>
        </is>
      </c>
      <c r="E108" t="inlineStr">
        <is>
          <t>MOTALA</t>
        </is>
      </c>
      <c r="F108" t="inlineStr">
        <is>
          <t>Sveaskog</t>
        </is>
      </c>
      <c r="G108" t="n">
        <v>2.2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49627-2021</t>
        </is>
      </c>
      <c r="B109" s="1" t="n">
        <v>44455</v>
      </c>
      <c r="C109" s="1" t="n">
        <v>45951</v>
      </c>
      <c r="D109" t="inlineStr">
        <is>
          <t>ÖSTERGÖTLANDS LÄN</t>
        </is>
      </c>
      <c r="E109" t="inlineStr">
        <is>
          <t>MOTALA</t>
        </is>
      </c>
      <c r="G109" t="n">
        <v>14.2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43381-2022</t>
        </is>
      </c>
      <c r="B110" s="1" t="n">
        <v>44834</v>
      </c>
      <c r="C110" s="1" t="n">
        <v>45951</v>
      </c>
      <c r="D110" t="inlineStr">
        <is>
          <t>ÖSTERGÖTLANDS LÄN</t>
        </is>
      </c>
      <c r="E110" t="inlineStr">
        <is>
          <t>MOTALA</t>
        </is>
      </c>
      <c r="G110" t="n">
        <v>0.5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1644-2022</t>
        </is>
      </c>
      <c r="B111" s="1" t="n">
        <v>44574.31305555555</v>
      </c>
      <c r="C111" s="1" t="n">
        <v>45951</v>
      </c>
      <c r="D111" t="inlineStr">
        <is>
          <t>ÖSTERGÖTLANDS LÄN</t>
        </is>
      </c>
      <c r="E111" t="inlineStr">
        <is>
          <t>MOTALA</t>
        </is>
      </c>
      <c r="G111" t="n">
        <v>1.9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1646-2022</t>
        </is>
      </c>
      <c r="B112" s="1" t="n">
        <v>44574.31621527778</v>
      </c>
      <c r="C112" s="1" t="n">
        <v>45951</v>
      </c>
      <c r="D112" t="inlineStr">
        <is>
          <t>ÖSTERGÖTLANDS LÄN</t>
        </is>
      </c>
      <c r="E112" t="inlineStr">
        <is>
          <t>MOTALA</t>
        </is>
      </c>
      <c r="G112" t="n">
        <v>1.3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35663-2022</t>
        </is>
      </c>
      <c r="B113" s="1" t="n">
        <v>44799</v>
      </c>
      <c r="C113" s="1" t="n">
        <v>45951</v>
      </c>
      <c r="D113" t="inlineStr">
        <is>
          <t>ÖSTERGÖTLANDS LÄN</t>
        </is>
      </c>
      <c r="E113" t="inlineStr">
        <is>
          <t>MOTALA</t>
        </is>
      </c>
      <c r="G113" t="n">
        <v>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12155-2024</t>
        </is>
      </c>
      <c r="B114" s="1" t="n">
        <v>45377</v>
      </c>
      <c r="C114" s="1" t="n">
        <v>45951</v>
      </c>
      <c r="D114" t="inlineStr">
        <is>
          <t>ÖSTERGÖTLANDS LÄN</t>
        </is>
      </c>
      <c r="E114" t="inlineStr">
        <is>
          <t>MOTALA</t>
        </is>
      </c>
      <c r="G114" t="n">
        <v>7.5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50126-2023</t>
        </is>
      </c>
      <c r="B115" s="1" t="n">
        <v>45215.64910879629</v>
      </c>
      <c r="C115" s="1" t="n">
        <v>45951</v>
      </c>
      <c r="D115" t="inlineStr">
        <is>
          <t>ÖSTERGÖTLANDS LÄN</t>
        </is>
      </c>
      <c r="E115" t="inlineStr">
        <is>
          <t>MOTALA</t>
        </is>
      </c>
      <c r="G115" t="n">
        <v>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5773-2024</t>
        </is>
      </c>
      <c r="B116" s="1" t="n">
        <v>45335.39863425926</v>
      </c>
      <c r="C116" s="1" t="n">
        <v>45951</v>
      </c>
      <c r="D116" t="inlineStr">
        <is>
          <t>ÖSTERGÖTLANDS LÄN</t>
        </is>
      </c>
      <c r="E116" t="inlineStr">
        <is>
          <t>MOTALA</t>
        </is>
      </c>
      <c r="F116" t="inlineStr">
        <is>
          <t>Sveaskog</t>
        </is>
      </c>
      <c r="G116" t="n">
        <v>7.1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12258-2024</t>
        </is>
      </c>
      <c r="B117" s="1" t="n">
        <v>45378.45327546296</v>
      </c>
      <c r="C117" s="1" t="n">
        <v>45951</v>
      </c>
      <c r="D117" t="inlineStr">
        <is>
          <t>ÖSTERGÖTLANDS LÄN</t>
        </is>
      </c>
      <c r="E117" t="inlineStr">
        <is>
          <t>MOTALA</t>
        </is>
      </c>
      <c r="G117" t="n">
        <v>1.5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54446-2022</t>
        </is>
      </c>
      <c r="B118" s="1" t="n">
        <v>44882.59640046296</v>
      </c>
      <c r="C118" s="1" t="n">
        <v>45951</v>
      </c>
      <c r="D118" t="inlineStr">
        <is>
          <t>ÖSTERGÖTLANDS LÄN</t>
        </is>
      </c>
      <c r="E118" t="inlineStr">
        <is>
          <t>MOTALA</t>
        </is>
      </c>
      <c r="F118" t="inlineStr">
        <is>
          <t>Sveaskog</t>
        </is>
      </c>
      <c r="G118" t="n">
        <v>0.8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67748-2021</t>
        </is>
      </c>
      <c r="B119" s="1" t="n">
        <v>44525</v>
      </c>
      <c r="C119" s="1" t="n">
        <v>45951</v>
      </c>
      <c r="D119" t="inlineStr">
        <is>
          <t>ÖSTERGÖTLANDS LÄN</t>
        </is>
      </c>
      <c r="E119" t="inlineStr">
        <is>
          <t>MOTALA</t>
        </is>
      </c>
      <c r="G119" t="n">
        <v>1.6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57666-2020</t>
        </is>
      </c>
      <c r="B120" s="1" t="n">
        <v>44140</v>
      </c>
      <c r="C120" s="1" t="n">
        <v>45951</v>
      </c>
      <c r="D120" t="inlineStr">
        <is>
          <t>ÖSTERGÖTLANDS LÄN</t>
        </is>
      </c>
      <c r="E120" t="inlineStr">
        <is>
          <t>MOTALA</t>
        </is>
      </c>
      <c r="G120" t="n">
        <v>1.7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35314-2021</t>
        </is>
      </c>
      <c r="B121" s="1" t="n">
        <v>44384</v>
      </c>
      <c r="C121" s="1" t="n">
        <v>45951</v>
      </c>
      <c r="D121" t="inlineStr">
        <is>
          <t>ÖSTERGÖTLANDS LÄN</t>
        </is>
      </c>
      <c r="E121" t="inlineStr">
        <is>
          <t>MOTALA</t>
        </is>
      </c>
      <c r="G121" t="n">
        <v>5.9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31744-2022</t>
        </is>
      </c>
      <c r="B122" s="1" t="n">
        <v>44776</v>
      </c>
      <c r="C122" s="1" t="n">
        <v>45951</v>
      </c>
      <c r="D122" t="inlineStr">
        <is>
          <t>ÖSTERGÖTLANDS LÄN</t>
        </is>
      </c>
      <c r="E122" t="inlineStr">
        <is>
          <t>MOTALA</t>
        </is>
      </c>
      <c r="G122" t="n">
        <v>6.3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19799-2021</t>
        </is>
      </c>
      <c r="B123" s="1" t="n">
        <v>44313</v>
      </c>
      <c r="C123" s="1" t="n">
        <v>45951</v>
      </c>
      <c r="D123" t="inlineStr">
        <is>
          <t>ÖSTERGÖTLANDS LÄN</t>
        </is>
      </c>
      <c r="E123" t="inlineStr">
        <is>
          <t>MOTALA</t>
        </is>
      </c>
      <c r="F123" t="inlineStr">
        <is>
          <t>Kyrkan</t>
        </is>
      </c>
      <c r="G123" t="n">
        <v>5.7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55115-2020</t>
        </is>
      </c>
      <c r="B124" s="1" t="n">
        <v>44130</v>
      </c>
      <c r="C124" s="1" t="n">
        <v>45951</v>
      </c>
      <c r="D124" t="inlineStr">
        <is>
          <t>ÖSTERGÖTLANDS LÄN</t>
        </is>
      </c>
      <c r="E124" t="inlineStr">
        <is>
          <t>MOTALA</t>
        </is>
      </c>
      <c r="F124" t="inlineStr">
        <is>
          <t>Allmännings- och besparingsskogar</t>
        </is>
      </c>
      <c r="G124" t="n">
        <v>1.5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22108-2023</t>
        </is>
      </c>
      <c r="B125" s="1" t="n">
        <v>45069.55658564815</v>
      </c>
      <c r="C125" s="1" t="n">
        <v>45951</v>
      </c>
      <c r="D125" t="inlineStr">
        <is>
          <t>ÖSTERGÖTLANDS LÄN</t>
        </is>
      </c>
      <c r="E125" t="inlineStr">
        <is>
          <t>MOTALA</t>
        </is>
      </c>
      <c r="G125" t="n">
        <v>2.3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68560-2020</t>
        </is>
      </c>
      <c r="B126" s="1" t="n">
        <v>44186</v>
      </c>
      <c r="C126" s="1" t="n">
        <v>45951</v>
      </c>
      <c r="D126" t="inlineStr">
        <is>
          <t>ÖSTERGÖTLANDS LÄN</t>
        </is>
      </c>
      <c r="E126" t="inlineStr">
        <is>
          <t>MOTALA</t>
        </is>
      </c>
      <c r="G126" t="n">
        <v>0.6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46858-2022</t>
        </is>
      </c>
      <c r="B127" s="1" t="n">
        <v>44851</v>
      </c>
      <c r="C127" s="1" t="n">
        <v>45951</v>
      </c>
      <c r="D127" t="inlineStr">
        <is>
          <t>ÖSTERGÖTLANDS LÄN</t>
        </is>
      </c>
      <c r="E127" t="inlineStr">
        <is>
          <t>MOTALA</t>
        </is>
      </c>
      <c r="G127" t="n">
        <v>1.9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40518-2022</t>
        </is>
      </c>
      <c r="B128" s="1" t="n">
        <v>44819</v>
      </c>
      <c r="C128" s="1" t="n">
        <v>45951</v>
      </c>
      <c r="D128" t="inlineStr">
        <is>
          <t>ÖSTERGÖTLANDS LÄN</t>
        </is>
      </c>
      <c r="E128" t="inlineStr">
        <is>
          <t>MOTALA</t>
        </is>
      </c>
      <c r="G128" t="n">
        <v>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68288-2021</t>
        </is>
      </c>
      <c r="B129" s="1" t="n">
        <v>44526</v>
      </c>
      <c r="C129" s="1" t="n">
        <v>45951</v>
      </c>
      <c r="D129" t="inlineStr">
        <is>
          <t>ÖSTERGÖTLANDS LÄN</t>
        </is>
      </c>
      <c r="E129" t="inlineStr">
        <is>
          <t>MOTALA</t>
        </is>
      </c>
      <c r="G129" t="n">
        <v>0.6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68348-2021</t>
        </is>
      </c>
      <c r="B130" s="1" t="n">
        <v>44528</v>
      </c>
      <c r="C130" s="1" t="n">
        <v>45951</v>
      </c>
      <c r="D130" t="inlineStr">
        <is>
          <t>ÖSTERGÖTLANDS LÄN</t>
        </is>
      </c>
      <c r="E130" t="inlineStr">
        <is>
          <t>MOTALA</t>
        </is>
      </c>
      <c r="G130" t="n">
        <v>0.6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32341-2021</t>
        </is>
      </c>
      <c r="B131" s="1" t="n">
        <v>44371</v>
      </c>
      <c r="C131" s="1" t="n">
        <v>45951</v>
      </c>
      <c r="D131" t="inlineStr">
        <is>
          <t>ÖSTERGÖTLANDS LÄN</t>
        </is>
      </c>
      <c r="E131" t="inlineStr">
        <is>
          <t>MOTALA</t>
        </is>
      </c>
      <c r="F131" t="inlineStr">
        <is>
          <t>Kommuner</t>
        </is>
      </c>
      <c r="G131" t="n">
        <v>2.8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  <c r="U131">
        <f>HYPERLINK("https://klasma.github.io/Logging_0583/knärot/A 32341-2021 karta knärot.png", "A 32341-2021")</f>
        <v/>
      </c>
      <c r="V131">
        <f>HYPERLINK("https://klasma.github.io/Logging_0583/klagomål/A 32341-2021 FSC-klagomål.docx", "A 32341-2021")</f>
        <v/>
      </c>
      <c r="W131">
        <f>HYPERLINK("https://klasma.github.io/Logging_0583/klagomålsmail/A 32341-2021 FSC-klagomål mail.docx", "A 32341-2021")</f>
        <v/>
      </c>
      <c r="X131">
        <f>HYPERLINK("https://klasma.github.io/Logging_0583/tillsyn/A 32341-2021 tillsynsbegäran.docx", "A 32341-2021")</f>
        <v/>
      </c>
      <c r="Y131">
        <f>HYPERLINK("https://klasma.github.io/Logging_0583/tillsynsmail/A 32341-2021 tillsynsbegäran mail.docx", "A 32341-2021")</f>
        <v/>
      </c>
    </row>
    <row r="132" ht="15" customHeight="1">
      <c r="A132" t="inlineStr">
        <is>
          <t>A 53438-2024</t>
        </is>
      </c>
      <c r="B132" s="1" t="n">
        <v>45614.53487268519</v>
      </c>
      <c r="C132" s="1" t="n">
        <v>45951</v>
      </c>
      <c r="D132" t="inlineStr">
        <is>
          <t>ÖSTERGÖTLANDS LÄN</t>
        </is>
      </c>
      <c r="E132" t="inlineStr">
        <is>
          <t>MOTALA</t>
        </is>
      </c>
      <c r="G132" t="n">
        <v>1.1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34877-2022</t>
        </is>
      </c>
      <c r="B133" s="1" t="n">
        <v>44796</v>
      </c>
      <c r="C133" s="1" t="n">
        <v>45951</v>
      </c>
      <c r="D133" t="inlineStr">
        <is>
          <t>ÖSTERGÖTLANDS LÄN</t>
        </is>
      </c>
      <c r="E133" t="inlineStr">
        <is>
          <t>MOTALA</t>
        </is>
      </c>
      <c r="F133" t="inlineStr">
        <is>
          <t>Övriga statliga verk och myndigheter</t>
        </is>
      </c>
      <c r="G133" t="n">
        <v>21.3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7710-2022</t>
        </is>
      </c>
      <c r="B134" s="1" t="n">
        <v>44608</v>
      </c>
      <c r="C134" s="1" t="n">
        <v>45951</v>
      </c>
      <c r="D134" t="inlineStr">
        <is>
          <t>ÖSTERGÖTLANDS LÄN</t>
        </is>
      </c>
      <c r="E134" t="inlineStr">
        <is>
          <t>MOTALA</t>
        </is>
      </c>
      <c r="G134" t="n">
        <v>4.1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62019-2021</t>
        </is>
      </c>
      <c r="B135" s="1" t="n">
        <v>44501</v>
      </c>
      <c r="C135" s="1" t="n">
        <v>45951</v>
      </c>
      <c r="D135" t="inlineStr">
        <is>
          <t>ÖSTERGÖTLANDS LÄN</t>
        </is>
      </c>
      <c r="E135" t="inlineStr">
        <is>
          <t>MOTALA</t>
        </is>
      </c>
      <c r="G135" t="n">
        <v>0.7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28202-2023</t>
        </is>
      </c>
      <c r="B136" s="1" t="n">
        <v>45099</v>
      </c>
      <c r="C136" s="1" t="n">
        <v>45951</v>
      </c>
      <c r="D136" t="inlineStr">
        <is>
          <t>ÖSTERGÖTLANDS LÄN</t>
        </is>
      </c>
      <c r="E136" t="inlineStr">
        <is>
          <t>MOTALA</t>
        </is>
      </c>
      <c r="G136" t="n">
        <v>1.7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29615-2024</t>
        </is>
      </c>
      <c r="B137" s="1" t="n">
        <v>45484.64741898148</v>
      </c>
      <c r="C137" s="1" t="n">
        <v>45951</v>
      </c>
      <c r="D137" t="inlineStr">
        <is>
          <t>ÖSTERGÖTLANDS LÄN</t>
        </is>
      </c>
      <c r="E137" t="inlineStr">
        <is>
          <t>MOTALA</t>
        </is>
      </c>
      <c r="F137" t="inlineStr">
        <is>
          <t>Holmen skog AB</t>
        </is>
      </c>
      <c r="G137" t="n">
        <v>7.3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12235-2021</t>
        </is>
      </c>
      <c r="B138" s="1" t="n">
        <v>44266</v>
      </c>
      <c r="C138" s="1" t="n">
        <v>45951</v>
      </c>
      <c r="D138" t="inlineStr">
        <is>
          <t>ÖSTERGÖTLANDS LÄN</t>
        </is>
      </c>
      <c r="E138" t="inlineStr">
        <is>
          <t>MOTALA</t>
        </is>
      </c>
      <c r="G138" t="n">
        <v>1.7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57395-2020</t>
        </is>
      </c>
      <c r="B139" s="1" t="n">
        <v>44140</v>
      </c>
      <c r="C139" s="1" t="n">
        <v>45951</v>
      </c>
      <c r="D139" t="inlineStr">
        <is>
          <t>ÖSTERGÖTLANDS LÄN</t>
        </is>
      </c>
      <c r="E139" t="inlineStr">
        <is>
          <t>MOTALA</t>
        </is>
      </c>
      <c r="G139" t="n">
        <v>8.4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38878-2023</t>
        </is>
      </c>
      <c r="B140" s="1" t="n">
        <v>45161</v>
      </c>
      <c r="C140" s="1" t="n">
        <v>45951</v>
      </c>
      <c r="D140" t="inlineStr">
        <is>
          <t>ÖSTERGÖTLANDS LÄN</t>
        </is>
      </c>
      <c r="E140" t="inlineStr">
        <is>
          <t>MOTALA</t>
        </is>
      </c>
      <c r="G140" t="n">
        <v>1.8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735-2023</t>
        </is>
      </c>
      <c r="B141" s="1" t="n">
        <v>44931.32121527778</v>
      </c>
      <c r="C141" s="1" t="n">
        <v>45951</v>
      </c>
      <c r="D141" t="inlineStr">
        <is>
          <t>ÖSTERGÖTLANDS LÄN</t>
        </is>
      </c>
      <c r="E141" t="inlineStr">
        <is>
          <t>MOTALA</t>
        </is>
      </c>
      <c r="G141" t="n">
        <v>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32470-2022</t>
        </is>
      </c>
      <c r="B142" s="1" t="n">
        <v>44782</v>
      </c>
      <c r="C142" s="1" t="n">
        <v>45951</v>
      </c>
      <c r="D142" t="inlineStr">
        <is>
          <t>ÖSTERGÖTLANDS LÄN</t>
        </is>
      </c>
      <c r="E142" t="inlineStr">
        <is>
          <t>MOTALA</t>
        </is>
      </c>
      <c r="G142" t="n">
        <v>0.8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64001-2020</t>
        </is>
      </c>
      <c r="B143" s="1" t="n">
        <v>44167</v>
      </c>
      <c r="C143" s="1" t="n">
        <v>45951</v>
      </c>
      <c r="D143" t="inlineStr">
        <is>
          <t>ÖSTERGÖTLANDS LÄN</t>
        </is>
      </c>
      <c r="E143" t="inlineStr">
        <is>
          <t>MOTALA</t>
        </is>
      </c>
      <c r="G143" t="n">
        <v>6.6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21046-2024</t>
        </is>
      </c>
      <c r="B144" s="1" t="n">
        <v>45439.67248842592</v>
      </c>
      <c r="C144" s="1" t="n">
        <v>45951</v>
      </c>
      <c r="D144" t="inlineStr">
        <is>
          <t>ÖSTERGÖTLANDS LÄN</t>
        </is>
      </c>
      <c r="E144" t="inlineStr">
        <is>
          <t>MOTALA</t>
        </is>
      </c>
      <c r="G144" t="n">
        <v>1.3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21201-2024</t>
        </is>
      </c>
      <c r="B145" s="1" t="n">
        <v>45440.54326388889</v>
      </c>
      <c r="C145" s="1" t="n">
        <v>45951</v>
      </c>
      <c r="D145" t="inlineStr">
        <is>
          <t>ÖSTERGÖTLANDS LÄN</t>
        </is>
      </c>
      <c r="E145" t="inlineStr">
        <is>
          <t>MOTALA</t>
        </is>
      </c>
      <c r="G145" t="n">
        <v>1.9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41944-2022</t>
        </is>
      </c>
      <c r="B146" s="1" t="n">
        <v>44830.38262731482</v>
      </c>
      <c r="C146" s="1" t="n">
        <v>45951</v>
      </c>
      <c r="D146" t="inlineStr">
        <is>
          <t>ÖSTERGÖTLANDS LÄN</t>
        </is>
      </c>
      <c r="E146" t="inlineStr">
        <is>
          <t>MOTALA</t>
        </is>
      </c>
      <c r="F146" t="inlineStr">
        <is>
          <t>Sveaskog</t>
        </is>
      </c>
      <c r="G146" t="n">
        <v>1.7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70564-2021</t>
        </is>
      </c>
      <c r="B147" s="1" t="n">
        <v>44537</v>
      </c>
      <c r="C147" s="1" t="n">
        <v>45951</v>
      </c>
      <c r="D147" t="inlineStr">
        <is>
          <t>ÖSTERGÖTLANDS LÄN</t>
        </is>
      </c>
      <c r="E147" t="inlineStr">
        <is>
          <t>MOTALA</t>
        </is>
      </c>
      <c r="G147" t="n">
        <v>8.1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21991-2023</t>
        </is>
      </c>
      <c r="B148" s="1" t="n">
        <v>45068</v>
      </c>
      <c r="C148" s="1" t="n">
        <v>45951</v>
      </c>
      <c r="D148" t="inlineStr">
        <is>
          <t>ÖSTERGÖTLANDS LÄN</t>
        </is>
      </c>
      <c r="E148" t="inlineStr">
        <is>
          <t>MOTALA</t>
        </is>
      </c>
      <c r="G148" t="n">
        <v>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2028-2022</t>
        </is>
      </c>
      <c r="B149" s="1" t="n">
        <v>44575</v>
      </c>
      <c r="C149" s="1" t="n">
        <v>45951</v>
      </c>
      <c r="D149" t="inlineStr">
        <is>
          <t>ÖSTERGÖTLANDS LÄN</t>
        </is>
      </c>
      <c r="E149" t="inlineStr">
        <is>
          <t>MOTALA</t>
        </is>
      </c>
      <c r="G149" t="n">
        <v>3.5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65566-2021</t>
        </is>
      </c>
      <c r="B150" s="1" t="n">
        <v>44516</v>
      </c>
      <c r="C150" s="1" t="n">
        <v>45951</v>
      </c>
      <c r="D150" t="inlineStr">
        <is>
          <t>ÖSTERGÖTLANDS LÄN</t>
        </is>
      </c>
      <c r="E150" t="inlineStr">
        <is>
          <t>MOTALA</t>
        </is>
      </c>
      <c r="G150" t="n">
        <v>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35459-2021</t>
        </is>
      </c>
      <c r="B151" s="1" t="n">
        <v>44385.55951388889</v>
      </c>
      <c r="C151" s="1" t="n">
        <v>45951</v>
      </c>
      <c r="D151" t="inlineStr">
        <is>
          <t>ÖSTERGÖTLANDS LÄN</t>
        </is>
      </c>
      <c r="E151" t="inlineStr">
        <is>
          <t>MOTALA</t>
        </is>
      </c>
      <c r="G151" t="n">
        <v>2.2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50785-2021</t>
        </is>
      </c>
      <c r="B152" s="1" t="n">
        <v>44459</v>
      </c>
      <c r="C152" s="1" t="n">
        <v>45951</v>
      </c>
      <c r="D152" t="inlineStr">
        <is>
          <t>ÖSTERGÖTLANDS LÄN</t>
        </is>
      </c>
      <c r="E152" t="inlineStr">
        <is>
          <t>MOTALA</t>
        </is>
      </c>
      <c r="F152" t="inlineStr">
        <is>
          <t>Kyrkan</t>
        </is>
      </c>
      <c r="G152" t="n">
        <v>0.7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46681-2021</t>
        </is>
      </c>
      <c r="B153" s="1" t="n">
        <v>44445</v>
      </c>
      <c r="C153" s="1" t="n">
        <v>45951</v>
      </c>
      <c r="D153" t="inlineStr">
        <is>
          <t>ÖSTERGÖTLANDS LÄN</t>
        </is>
      </c>
      <c r="E153" t="inlineStr">
        <is>
          <t>MOTALA</t>
        </is>
      </c>
      <c r="F153" t="inlineStr">
        <is>
          <t>Övriga statliga verk och myndigheter</t>
        </is>
      </c>
      <c r="G153" t="n">
        <v>1.5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25737-2021</t>
        </is>
      </c>
      <c r="B154" s="1" t="n">
        <v>44343.63775462963</v>
      </c>
      <c r="C154" s="1" t="n">
        <v>45951</v>
      </c>
      <c r="D154" t="inlineStr">
        <is>
          <t>ÖSTERGÖTLANDS LÄN</t>
        </is>
      </c>
      <c r="E154" t="inlineStr">
        <is>
          <t>MOTALA</t>
        </is>
      </c>
      <c r="G154" t="n">
        <v>2.3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31430-2023</t>
        </is>
      </c>
      <c r="B155" s="1" t="n">
        <v>45114</v>
      </c>
      <c r="C155" s="1" t="n">
        <v>45951</v>
      </c>
      <c r="D155" t="inlineStr">
        <is>
          <t>ÖSTERGÖTLANDS LÄN</t>
        </is>
      </c>
      <c r="E155" t="inlineStr">
        <is>
          <t>MOTALA</t>
        </is>
      </c>
      <c r="G155" t="n">
        <v>1.5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18924-2024</t>
        </is>
      </c>
      <c r="B156" s="1" t="n">
        <v>45427</v>
      </c>
      <c r="C156" s="1" t="n">
        <v>45951</v>
      </c>
      <c r="D156" t="inlineStr">
        <is>
          <t>ÖSTERGÖTLANDS LÄN</t>
        </is>
      </c>
      <c r="E156" t="inlineStr">
        <is>
          <t>MOTALA</t>
        </is>
      </c>
      <c r="G156" t="n">
        <v>0.8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27418-2022</t>
        </is>
      </c>
      <c r="B157" s="1" t="n">
        <v>44742.50715277778</v>
      </c>
      <c r="C157" s="1" t="n">
        <v>45951</v>
      </c>
      <c r="D157" t="inlineStr">
        <is>
          <t>ÖSTERGÖTLANDS LÄN</t>
        </is>
      </c>
      <c r="E157" t="inlineStr">
        <is>
          <t>MOTALA</t>
        </is>
      </c>
      <c r="G157" t="n">
        <v>0.5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1172-2024</t>
        </is>
      </c>
      <c r="B158" s="1" t="n">
        <v>45302</v>
      </c>
      <c r="C158" s="1" t="n">
        <v>45951</v>
      </c>
      <c r="D158" t="inlineStr">
        <is>
          <t>ÖSTERGÖTLANDS LÄN</t>
        </is>
      </c>
      <c r="E158" t="inlineStr">
        <is>
          <t>MOTALA</t>
        </is>
      </c>
      <c r="F158" t="inlineStr">
        <is>
          <t>Övriga statliga verk och myndigheter</t>
        </is>
      </c>
      <c r="G158" t="n">
        <v>1.5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8724-2022</t>
        </is>
      </c>
      <c r="B159" s="1" t="n">
        <v>44613</v>
      </c>
      <c r="C159" s="1" t="n">
        <v>45951</v>
      </c>
      <c r="D159" t="inlineStr">
        <is>
          <t>ÖSTERGÖTLANDS LÄN</t>
        </is>
      </c>
      <c r="E159" t="inlineStr">
        <is>
          <t>MOTALA</t>
        </is>
      </c>
      <c r="G159" t="n">
        <v>3.9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16586-2023</t>
        </is>
      </c>
      <c r="B160" s="1" t="n">
        <v>45030</v>
      </c>
      <c r="C160" s="1" t="n">
        <v>45951</v>
      </c>
      <c r="D160" t="inlineStr">
        <is>
          <t>ÖSTERGÖTLANDS LÄN</t>
        </is>
      </c>
      <c r="E160" t="inlineStr">
        <is>
          <t>MOTALA</t>
        </is>
      </c>
      <c r="F160" t="inlineStr">
        <is>
          <t>Kyrkan</t>
        </is>
      </c>
      <c r="G160" t="n">
        <v>0.7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62598-2020</t>
        </is>
      </c>
      <c r="B161" s="1" t="n">
        <v>44161</v>
      </c>
      <c r="C161" s="1" t="n">
        <v>45951</v>
      </c>
      <c r="D161" t="inlineStr">
        <is>
          <t>ÖSTERGÖTLANDS LÄN</t>
        </is>
      </c>
      <c r="E161" t="inlineStr">
        <is>
          <t>MOTALA</t>
        </is>
      </c>
      <c r="G161" t="n">
        <v>0.6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24247-2022</t>
        </is>
      </c>
      <c r="B162" s="1" t="n">
        <v>44725.66600694445</v>
      </c>
      <c r="C162" s="1" t="n">
        <v>45951</v>
      </c>
      <c r="D162" t="inlineStr">
        <is>
          <t>ÖSTERGÖTLANDS LÄN</t>
        </is>
      </c>
      <c r="E162" t="inlineStr">
        <is>
          <t>MOTALA</t>
        </is>
      </c>
      <c r="G162" t="n">
        <v>2.2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29628-2024</t>
        </is>
      </c>
      <c r="B163" s="1" t="n">
        <v>45484.66387731482</v>
      </c>
      <c r="C163" s="1" t="n">
        <v>45951</v>
      </c>
      <c r="D163" t="inlineStr">
        <is>
          <t>ÖSTERGÖTLANDS LÄN</t>
        </is>
      </c>
      <c r="E163" t="inlineStr">
        <is>
          <t>MOTALA</t>
        </is>
      </c>
      <c r="F163" t="inlineStr">
        <is>
          <t>Holmen skog AB</t>
        </is>
      </c>
      <c r="G163" t="n">
        <v>6.4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567-2022</t>
        </is>
      </c>
      <c r="B164" s="1" t="n">
        <v>44566.78021990741</v>
      </c>
      <c r="C164" s="1" t="n">
        <v>45951</v>
      </c>
      <c r="D164" t="inlineStr">
        <is>
          <t>ÖSTERGÖTLANDS LÄN</t>
        </is>
      </c>
      <c r="E164" t="inlineStr">
        <is>
          <t>MOTALA</t>
        </is>
      </c>
      <c r="G164" t="n">
        <v>6.2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17148-2023</t>
        </is>
      </c>
      <c r="B165" s="1" t="n">
        <v>45034</v>
      </c>
      <c r="C165" s="1" t="n">
        <v>45951</v>
      </c>
      <c r="D165" t="inlineStr">
        <is>
          <t>ÖSTERGÖTLANDS LÄN</t>
        </is>
      </c>
      <c r="E165" t="inlineStr">
        <is>
          <t>MOTALA</t>
        </is>
      </c>
      <c r="G165" t="n">
        <v>0.6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13381-2024</t>
        </is>
      </c>
      <c r="B166" s="1" t="n">
        <v>45387.38473379629</v>
      </c>
      <c r="C166" s="1" t="n">
        <v>45951</v>
      </c>
      <c r="D166" t="inlineStr">
        <is>
          <t>ÖSTERGÖTLANDS LÄN</t>
        </is>
      </c>
      <c r="E166" t="inlineStr">
        <is>
          <t>MOTALA</t>
        </is>
      </c>
      <c r="G166" t="n">
        <v>1.5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47510-2022</t>
        </is>
      </c>
      <c r="B167" s="1" t="n">
        <v>44853</v>
      </c>
      <c r="C167" s="1" t="n">
        <v>45951</v>
      </c>
      <c r="D167" t="inlineStr">
        <is>
          <t>ÖSTERGÖTLANDS LÄN</t>
        </is>
      </c>
      <c r="E167" t="inlineStr">
        <is>
          <t>MOTALA</t>
        </is>
      </c>
      <c r="F167" t="inlineStr">
        <is>
          <t>Övriga statliga verk och myndigheter</t>
        </is>
      </c>
      <c r="G167" t="n">
        <v>11.3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46561-2025</t>
        </is>
      </c>
      <c r="B168" s="1" t="n">
        <v>45926.35297453704</v>
      </c>
      <c r="C168" s="1" t="n">
        <v>45951</v>
      </c>
      <c r="D168" t="inlineStr">
        <is>
          <t>ÖSTERGÖTLANDS LÄN</t>
        </is>
      </c>
      <c r="E168" t="inlineStr">
        <is>
          <t>MOTALA</t>
        </is>
      </c>
      <c r="G168" t="n">
        <v>1.3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2201-2023</t>
        </is>
      </c>
      <c r="B169" s="1" t="n">
        <v>44942</v>
      </c>
      <c r="C169" s="1" t="n">
        <v>45951</v>
      </c>
      <c r="D169" t="inlineStr">
        <is>
          <t>ÖSTERGÖTLANDS LÄN</t>
        </is>
      </c>
      <c r="E169" t="inlineStr">
        <is>
          <t>MOTALA</t>
        </is>
      </c>
      <c r="G169" t="n">
        <v>3.7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4506-2024</t>
        </is>
      </c>
      <c r="B170" s="1" t="n">
        <v>45327</v>
      </c>
      <c r="C170" s="1" t="n">
        <v>45951</v>
      </c>
      <c r="D170" t="inlineStr">
        <is>
          <t>ÖSTERGÖTLANDS LÄN</t>
        </is>
      </c>
      <c r="E170" t="inlineStr">
        <is>
          <t>MOTALA</t>
        </is>
      </c>
      <c r="F170" t="inlineStr">
        <is>
          <t>Allmännings- och besparingsskogar</t>
        </is>
      </c>
      <c r="G170" t="n">
        <v>15.7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22291-2024</t>
        </is>
      </c>
      <c r="B171" s="1" t="n">
        <v>45446</v>
      </c>
      <c r="C171" s="1" t="n">
        <v>45951</v>
      </c>
      <c r="D171" t="inlineStr">
        <is>
          <t>ÖSTERGÖTLANDS LÄN</t>
        </is>
      </c>
      <c r="E171" t="inlineStr">
        <is>
          <t>MOTALA</t>
        </is>
      </c>
      <c r="F171" t="inlineStr">
        <is>
          <t>Sveaskog</t>
        </is>
      </c>
      <c r="G171" t="n">
        <v>2.2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30955-2023</t>
        </is>
      </c>
      <c r="B172" s="1" t="n">
        <v>45103</v>
      </c>
      <c r="C172" s="1" t="n">
        <v>45951</v>
      </c>
      <c r="D172" t="inlineStr">
        <is>
          <t>ÖSTERGÖTLANDS LÄN</t>
        </is>
      </c>
      <c r="E172" t="inlineStr">
        <is>
          <t>MOTALA</t>
        </is>
      </c>
      <c r="F172" t="inlineStr">
        <is>
          <t>Övriga statliga verk och myndigheter</t>
        </is>
      </c>
      <c r="G172" t="n">
        <v>7.5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50536-2023</t>
        </is>
      </c>
      <c r="B173" s="1" t="n">
        <v>45217</v>
      </c>
      <c r="C173" s="1" t="n">
        <v>45951</v>
      </c>
      <c r="D173" t="inlineStr">
        <is>
          <t>ÖSTERGÖTLANDS LÄN</t>
        </is>
      </c>
      <c r="E173" t="inlineStr">
        <is>
          <t>MOTALA</t>
        </is>
      </c>
      <c r="F173" t="inlineStr">
        <is>
          <t>Sveaskog</t>
        </is>
      </c>
      <c r="G173" t="n">
        <v>6.3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14682-2025</t>
        </is>
      </c>
      <c r="B174" s="1" t="n">
        <v>45742.57196759259</v>
      </c>
      <c r="C174" s="1" t="n">
        <v>45951</v>
      </c>
      <c r="D174" t="inlineStr">
        <is>
          <t>ÖSTERGÖTLANDS LÄN</t>
        </is>
      </c>
      <c r="E174" t="inlineStr">
        <is>
          <t>MOTALA</t>
        </is>
      </c>
      <c r="G174" t="n">
        <v>0.8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37428-2021</t>
        </is>
      </c>
      <c r="B175" s="1" t="n">
        <v>44398</v>
      </c>
      <c r="C175" s="1" t="n">
        <v>45951</v>
      </c>
      <c r="D175" t="inlineStr">
        <is>
          <t>ÖSTERGÖTLANDS LÄN</t>
        </is>
      </c>
      <c r="E175" t="inlineStr">
        <is>
          <t>MOTALA</t>
        </is>
      </c>
      <c r="G175" t="n">
        <v>4.4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40528-2022</t>
        </is>
      </c>
      <c r="B176" s="1" t="n">
        <v>44819</v>
      </c>
      <c r="C176" s="1" t="n">
        <v>45951</v>
      </c>
      <c r="D176" t="inlineStr">
        <is>
          <t>ÖSTERGÖTLANDS LÄN</t>
        </is>
      </c>
      <c r="E176" t="inlineStr">
        <is>
          <t>MOTALA</t>
        </is>
      </c>
      <c r="G176" t="n">
        <v>1.7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28395-2022</t>
        </is>
      </c>
      <c r="B177" s="1" t="n">
        <v>44747</v>
      </c>
      <c r="C177" s="1" t="n">
        <v>45951</v>
      </c>
      <c r="D177" t="inlineStr">
        <is>
          <t>ÖSTERGÖTLANDS LÄN</t>
        </is>
      </c>
      <c r="E177" t="inlineStr">
        <is>
          <t>MOTALA</t>
        </is>
      </c>
      <c r="G177" t="n">
        <v>8.300000000000001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64001-2020</t>
        </is>
      </c>
      <c r="B178" s="1" t="n">
        <v>44167</v>
      </c>
      <c r="C178" s="1" t="n">
        <v>45951</v>
      </c>
      <c r="D178" t="inlineStr">
        <is>
          <t>ÖSTERGÖTLANDS LÄN</t>
        </is>
      </c>
      <c r="E178" t="inlineStr">
        <is>
          <t>MOTALA</t>
        </is>
      </c>
      <c r="G178" t="n">
        <v>6.6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41-2025</t>
        </is>
      </c>
      <c r="B179" s="1" t="n">
        <v>45659.34769675926</v>
      </c>
      <c r="C179" s="1" t="n">
        <v>45951</v>
      </c>
      <c r="D179" t="inlineStr">
        <is>
          <t>ÖSTERGÖTLANDS LÄN</t>
        </is>
      </c>
      <c r="E179" t="inlineStr">
        <is>
          <t>MOTALA</t>
        </is>
      </c>
      <c r="F179" t="inlineStr">
        <is>
          <t>Sveaskog</t>
        </is>
      </c>
      <c r="G179" t="n">
        <v>1.1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34761-2024</t>
        </is>
      </c>
      <c r="B180" s="1" t="n">
        <v>45526.61543981481</v>
      </c>
      <c r="C180" s="1" t="n">
        <v>45951</v>
      </c>
      <c r="D180" t="inlineStr">
        <is>
          <t>ÖSTERGÖTLANDS LÄN</t>
        </is>
      </c>
      <c r="E180" t="inlineStr">
        <is>
          <t>MOTALA</t>
        </is>
      </c>
      <c r="G180" t="n">
        <v>0.5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37129-2023</t>
        </is>
      </c>
      <c r="B181" s="1" t="n">
        <v>45155.57263888889</v>
      </c>
      <c r="C181" s="1" t="n">
        <v>45951</v>
      </c>
      <c r="D181" t="inlineStr">
        <is>
          <t>ÖSTERGÖTLANDS LÄN</t>
        </is>
      </c>
      <c r="E181" t="inlineStr">
        <is>
          <t>MOTALA</t>
        </is>
      </c>
      <c r="G181" t="n">
        <v>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20353-2025</t>
        </is>
      </c>
      <c r="B182" s="1" t="n">
        <v>45775.39275462963</v>
      </c>
      <c r="C182" s="1" t="n">
        <v>45951</v>
      </c>
      <c r="D182" t="inlineStr">
        <is>
          <t>ÖSTERGÖTLANDS LÄN</t>
        </is>
      </c>
      <c r="E182" t="inlineStr">
        <is>
          <t>MOTALA</t>
        </is>
      </c>
      <c r="F182" t="inlineStr">
        <is>
          <t>Sveaskog</t>
        </is>
      </c>
      <c r="G182" t="n">
        <v>3.5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50082-2022</t>
        </is>
      </c>
      <c r="B183" s="1" t="n">
        <v>44865</v>
      </c>
      <c r="C183" s="1" t="n">
        <v>45951</v>
      </c>
      <c r="D183" t="inlineStr">
        <is>
          <t>ÖSTERGÖTLANDS LÄN</t>
        </is>
      </c>
      <c r="E183" t="inlineStr">
        <is>
          <t>MOTALA</t>
        </is>
      </c>
      <c r="G183" t="n">
        <v>2.8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18419-2025</t>
        </is>
      </c>
      <c r="B184" s="1" t="n">
        <v>45762.61836805556</v>
      </c>
      <c r="C184" s="1" t="n">
        <v>45951</v>
      </c>
      <c r="D184" t="inlineStr">
        <is>
          <t>ÖSTERGÖTLANDS LÄN</t>
        </is>
      </c>
      <c r="E184" t="inlineStr">
        <is>
          <t>MOTALA</t>
        </is>
      </c>
      <c r="F184" t="inlineStr">
        <is>
          <t>Sveaskog</t>
        </is>
      </c>
      <c r="G184" t="n">
        <v>1.6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18422-2025</t>
        </is>
      </c>
      <c r="B185" s="1" t="n">
        <v>45762.61935185185</v>
      </c>
      <c r="C185" s="1" t="n">
        <v>45951</v>
      </c>
      <c r="D185" t="inlineStr">
        <is>
          <t>ÖSTERGÖTLANDS LÄN</t>
        </is>
      </c>
      <c r="E185" t="inlineStr">
        <is>
          <t>MOTALA</t>
        </is>
      </c>
      <c r="F185" t="inlineStr">
        <is>
          <t>Sveaskog</t>
        </is>
      </c>
      <c r="G185" t="n">
        <v>1.9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26338-2023</t>
        </is>
      </c>
      <c r="B186" s="1" t="n">
        <v>45091.86737268518</v>
      </c>
      <c r="C186" s="1" t="n">
        <v>45951</v>
      </c>
      <c r="D186" t="inlineStr">
        <is>
          <t>ÖSTERGÖTLANDS LÄN</t>
        </is>
      </c>
      <c r="E186" t="inlineStr">
        <is>
          <t>MOTALA</t>
        </is>
      </c>
      <c r="G186" t="n">
        <v>6.2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15069-2025</t>
        </is>
      </c>
      <c r="B187" s="1" t="n">
        <v>45743.77284722222</v>
      </c>
      <c r="C187" s="1" t="n">
        <v>45951</v>
      </c>
      <c r="D187" t="inlineStr">
        <is>
          <t>ÖSTERGÖTLANDS LÄN</t>
        </is>
      </c>
      <c r="E187" t="inlineStr">
        <is>
          <t>MOTALA</t>
        </is>
      </c>
      <c r="F187" t="inlineStr">
        <is>
          <t>Sveaskog</t>
        </is>
      </c>
      <c r="G187" t="n">
        <v>2.2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41937-2022</t>
        </is>
      </c>
      <c r="B188" s="1" t="n">
        <v>44830.37741898148</v>
      </c>
      <c r="C188" s="1" t="n">
        <v>45951</v>
      </c>
      <c r="D188" t="inlineStr">
        <is>
          <t>ÖSTERGÖTLANDS LÄN</t>
        </is>
      </c>
      <c r="E188" t="inlineStr">
        <is>
          <t>MOTALA</t>
        </is>
      </c>
      <c r="F188" t="inlineStr">
        <is>
          <t>Sveaskog</t>
        </is>
      </c>
      <c r="G188" t="n">
        <v>0.9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26785-2024</t>
        </is>
      </c>
      <c r="B189" s="1" t="n">
        <v>45470</v>
      </c>
      <c r="C189" s="1" t="n">
        <v>45951</v>
      </c>
      <c r="D189" t="inlineStr">
        <is>
          <t>ÖSTERGÖTLANDS LÄN</t>
        </is>
      </c>
      <c r="E189" t="inlineStr">
        <is>
          <t>MOTALA</t>
        </is>
      </c>
      <c r="F189" t="inlineStr">
        <is>
          <t>Sveaskog</t>
        </is>
      </c>
      <c r="G189" t="n">
        <v>7.2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64161-2023</t>
        </is>
      </c>
      <c r="B190" s="1" t="n">
        <v>45279.61494212963</v>
      </c>
      <c r="C190" s="1" t="n">
        <v>45951</v>
      </c>
      <c r="D190" t="inlineStr">
        <is>
          <t>ÖSTERGÖTLANDS LÄN</t>
        </is>
      </c>
      <c r="E190" t="inlineStr">
        <is>
          <t>MOTALA</t>
        </is>
      </c>
      <c r="G190" t="n">
        <v>3.4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64175-2023</t>
        </is>
      </c>
      <c r="B191" s="1" t="n">
        <v>45279</v>
      </c>
      <c r="C191" s="1" t="n">
        <v>45951</v>
      </c>
      <c r="D191" t="inlineStr">
        <is>
          <t>ÖSTERGÖTLANDS LÄN</t>
        </is>
      </c>
      <c r="E191" t="inlineStr">
        <is>
          <t>MOTALA</t>
        </is>
      </c>
      <c r="G191" t="n">
        <v>0.2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1038-2023</t>
        </is>
      </c>
      <c r="B192" s="1" t="n">
        <v>44935</v>
      </c>
      <c r="C192" s="1" t="n">
        <v>45951</v>
      </c>
      <c r="D192" t="inlineStr">
        <is>
          <t>ÖSTERGÖTLANDS LÄN</t>
        </is>
      </c>
      <c r="E192" t="inlineStr">
        <is>
          <t>MOTALA</t>
        </is>
      </c>
      <c r="G192" t="n">
        <v>3.1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31441-2023</t>
        </is>
      </c>
      <c r="B193" s="1" t="n">
        <v>45114.6471875</v>
      </c>
      <c r="C193" s="1" t="n">
        <v>45951</v>
      </c>
      <c r="D193" t="inlineStr">
        <is>
          <t>ÖSTERGÖTLANDS LÄN</t>
        </is>
      </c>
      <c r="E193" t="inlineStr">
        <is>
          <t>MOTALA</t>
        </is>
      </c>
      <c r="G193" t="n">
        <v>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23603-2021</t>
        </is>
      </c>
      <c r="B194" s="1" t="n">
        <v>44334</v>
      </c>
      <c r="C194" s="1" t="n">
        <v>45951</v>
      </c>
      <c r="D194" t="inlineStr">
        <is>
          <t>ÖSTERGÖTLANDS LÄN</t>
        </is>
      </c>
      <c r="E194" t="inlineStr">
        <is>
          <t>MOTALA</t>
        </is>
      </c>
      <c r="G194" t="n">
        <v>2.3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49627-2021</t>
        </is>
      </c>
      <c r="B195" s="1" t="n">
        <v>44455</v>
      </c>
      <c r="C195" s="1" t="n">
        <v>45951</v>
      </c>
      <c r="D195" t="inlineStr">
        <is>
          <t>ÖSTERGÖTLANDS LÄN</t>
        </is>
      </c>
      <c r="E195" t="inlineStr">
        <is>
          <t>MOTALA</t>
        </is>
      </c>
      <c r="G195" t="n">
        <v>14.2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56867-2022</t>
        </is>
      </c>
      <c r="B196" s="1" t="n">
        <v>44894.51788194444</v>
      </c>
      <c r="C196" s="1" t="n">
        <v>45951</v>
      </c>
      <c r="D196" t="inlineStr">
        <is>
          <t>ÖSTERGÖTLANDS LÄN</t>
        </is>
      </c>
      <c r="E196" t="inlineStr">
        <is>
          <t>MOTALA</t>
        </is>
      </c>
      <c r="F196" t="inlineStr">
        <is>
          <t>Sveaskog</t>
        </is>
      </c>
      <c r="G196" t="n">
        <v>2.3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15071-2025</t>
        </is>
      </c>
      <c r="B197" s="1" t="n">
        <v>45743.77516203704</v>
      </c>
      <c r="C197" s="1" t="n">
        <v>45951</v>
      </c>
      <c r="D197" t="inlineStr">
        <is>
          <t>ÖSTERGÖTLANDS LÄN</t>
        </is>
      </c>
      <c r="E197" t="inlineStr">
        <is>
          <t>MOTALA</t>
        </is>
      </c>
      <c r="F197" t="inlineStr">
        <is>
          <t>Sveaskog</t>
        </is>
      </c>
      <c r="G197" t="n">
        <v>0.9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15544-2025</t>
        </is>
      </c>
      <c r="B198" s="1" t="n">
        <v>45747.65967592593</v>
      </c>
      <c r="C198" s="1" t="n">
        <v>45951</v>
      </c>
      <c r="D198" t="inlineStr">
        <is>
          <t>ÖSTERGÖTLANDS LÄN</t>
        </is>
      </c>
      <c r="E198" t="inlineStr">
        <is>
          <t>MOTALA</t>
        </is>
      </c>
      <c r="G198" t="n">
        <v>1.5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185-2024</t>
        </is>
      </c>
      <c r="B199" s="1" t="n">
        <v>45294.60003472222</v>
      </c>
      <c r="C199" s="1" t="n">
        <v>45951</v>
      </c>
      <c r="D199" t="inlineStr">
        <is>
          <t>ÖSTERGÖTLANDS LÄN</t>
        </is>
      </c>
      <c r="E199" t="inlineStr">
        <is>
          <t>MOTALA</t>
        </is>
      </c>
      <c r="G199" t="n">
        <v>1.2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27220-2023</t>
        </is>
      </c>
      <c r="B200" s="1" t="n">
        <v>45092</v>
      </c>
      <c r="C200" s="1" t="n">
        <v>45951</v>
      </c>
      <c r="D200" t="inlineStr">
        <is>
          <t>ÖSTERGÖTLANDS LÄN</t>
        </is>
      </c>
      <c r="E200" t="inlineStr">
        <is>
          <t>MOTALA</t>
        </is>
      </c>
      <c r="F200" t="inlineStr">
        <is>
          <t>Övriga statliga verk och myndigheter</t>
        </is>
      </c>
      <c r="G200" t="n">
        <v>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3345-2023</t>
        </is>
      </c>
      <c r="B201" s="1" t="n">
        <v>44949</v>
      </c>
      <c r="C201" s="1" t="n">
        <v>45951</v>
      </c>
      <c r="D201" t="inlineStr">
        <is>
          <t>ÖSTERGÖTLANDS LÄN</t>
        </is>
      </c>
      <c r="E201" t="inlineStr">
        <is>
          <t>MOTALA</t>
        </is>
      </c>
      <c r="G201" t="n">
        <v>0.7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2205-2023</t>
        </is>
      </c>
      <c r="B202" s="1" t="n">
        <v>44942.38266203704</v>
      </c>
      <c r="C202" s="1" t="n">
        <v>45951</v>
      </c>
      <c r="D202" t="inlineStr">
        <is>
          <t>ÖSTERGÖTLANDS LÄN</t>
        </is>
      </c>
      <c r="E202" t="inlineStr">
        <is>
          <t>MOTALA</t>
        </is>
      </c>
      <c r="G202" t="n">
        <v>0.6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64186-2023</t>
        </is>
      </c>
      <c r="B203" s="1" t="n">
        <v>45279.66266203704</v>
      </c>
      <c r="C203" s="1" t="n">
        <v>45951</v>
      </c>
      <c r="D203" t="inlineStr">
        <is>
          <t>ÖSTERGÖTLANDS LÄN</t>
        </is>
      </c>
      <c r="E203" t="inlineStr">
        <is>
          <t>MOTALA</t>
        </is>
      </c>
      <c r="G203" t="n">
        <v>1.9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15072-2025</t>
        </is>
      </c>
      <c r="B204" s="1" t="n">
        <v>45743.77622685185</v>
      </c>
      <c r="C204" s="1" t="n">
        <v>45951</v>
      </c>
      <c r="D204" t="inlineStr">
        <is>
          <t>ÖSTERGÖTLANDS LÄN</t>
        </is>
      </c>
      <c r="E204" t="inlineStr">
        <is>
          <t>MOTALA</t>
        </is>
      </c>
      <c r="F204" t="inlineStr">
        <is>
          <t>Sveaskog</t>
        </is>
      </c>
      <c r="G204" t="n">
        <v>1.1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2197-2023</t>
        </is>
      </c>
      <c r="B205" s="1" t="n">
        <v>44942.37232638889</v>
      </c>
      <c r="C205" s="1" t="n">
        <v>45951</v>
      </c>
      <c r="D205" t="inlineStr">
        <is>
          <t>ÖSTERGÖTLANDS LÄN</t>
        </is>
      </c>
      <c r="E205" t="inlineStr">
        <is>
          <t>MOTALA</t>
        </is>
      </c>
      <c r="G205" t="n">
        <v>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50137-2023</t>
        </is>
      </c>
      <c r="B206" s="1" t="n">
        <v>45215.66366898148</v>
      </c>
      <c r="C206" s="1" t="n">
        <v>45951</v>
      </c>
      <c r="D206" t="inlineStr">
        <is>
          <t>ÖSTERGÖTLANDS LÄN</t>
        </is>
      </c>
      <c r="E206" t="inlineStr">
        <is>
          <t>MOTALA</t>
        </is>
      </c>
      <c r="G206" t="n">
        <v>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62075-2023</t>
        </is>
      </c>
      <c r="B207" s="1" t="n">
        <v>45266.74684027778</v>
      </c>
      <c r="C207" s="1" t="n">
        <v>45951</v>
      </c>
      <c r="D207" t="inlineStr">
        <is>
          <t>ÖSTERGÖTLANDS LÄN</t>
        </is>
      </c>
      <c r="E207" t="inlineStr">
        <is>
          <t>MOTALA</t>
        </is>
      </c>
      <c r="G207" t="n">
        <v>1.4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62077-2023</t>
        </is>
      </c>
      <c r="B208" s="1" t="n">
        <v>45266.753125</v>
      </c>
      <c r="C208" s="1" t="n">
        <v>45951</v>
      </c>
      <c r="D208" t="inlineStr">
        <is>
          <t>ÖSTERGÖTLANDS LÄN</t>
        </is>
      </c>
      <c r="E208" t="inlineStr">
        <is>
          <t>MOTALA</t>
        </is>
      </c>
      <c r="G208" t="n">
        <v>0.9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62079-2023</t>
        </is>
      </c>
      <c r="B209" s="1" t="n">
        <v>45266</v>
      </c>
      <c r="C209" s="1" t="n">
        <v>45951</v>
      </c>
      <c r="D209" t="inlineStr">
        <is>
          <t>ÖSTERGÖTLANDS LÄN</t>
        </is>
      </c>
      <c r="E209" t="inlineStr">
        <is>
          <t>MOTALA</t>
        </is>
      </c>
      <c r="G209" t="n">
        <v>2.3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21527-2023</t>
        </is>
      </c>
      <c r="B210" s="1" t="n">
        <v>45061</v>
      </c>
      <c r="C210" s="1" t="n">
        <v>45951</v>
      </c>
      <c r="D210" t="inlineStr">
        <is>
          <t>ÖSTERGÖTLANDS LÄN</t>
        </is>
      </c>
      <c r="E210" t="inlineStr">
        <is>
          <t>MOTALA</t>
        </is>
      </c>
      <c r="G210" t="n">
        <v>2.3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9081-2022</t>
        </is>
      </c>
      <c r="B211" s="1" t="n">
        <v>44615</v>
      </c>
      <c r="C211" s="1" t="n">
        <v>45951</v>
      </c>
      <c r="D211" t="inlineStr">
        <is>
          <t>ÖSTERGÖTLANDS LÄN</t>
        </is>
      </c>
      <c r="E211" t="inlineStr">
        <is>
          <t>MOTALA</t>
        </is>
      </c>
      <c r="G211" t="n">
        <v>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18915-2023</t>
        </is>
      </c>
      <c r="B212" s="1" t="n">
        <v>45043</v>
      </c>
      <c r="C212" s="1" t="n">
        <v>45951</v>
      </c>
      <c r="D212" t="inlineStr">
        <is>
          <t>ÖSTERGÖTLANDS LÄN</t>
        </is>
      </c>
      <c r="E212" t="inlineStr">
        <is>
          <t>MOTALA</t>
        </is>
      </c>
      <c r="F212" t="inlineStr">
        <is>
          <t>Övriga statliga verk och myndigheter</t>
        </is>
      </c>
      <c r="G212" t="n">
        <v>4.1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57697-2023</t>
        </is>
      </c>
      <c r="B213" s="1" t="n">
        <v>45243</v>
      </c>
      <c r="C213" s="1" t="n">
        <v>45951</v>
      </c>
      <c r="D213" t="inlineStr">
        <is>
          <t>ÖSTERGÖTLANDS LÄN</t>
        </is>
      </c>
      <c r="E213" t="inlineStr">
        <is>
          <t>MOTALA</t>
        </is>
      </c>
      <c r="F213" t="inlineStr">
        <is>
          <t>Övriga statliga verk och myndigheter</t>
        </is>
      </c>
      <c r="G213" t="n">
        <v>24.8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57710-2023</t>
        </is>
      </c>
      <c r="B214" s="1" t="n">
        <v>45243</v>
      </c>
      <c r="C214" s="1" t="n">
        <v>45951</v>
      </c>
      <c r="D214" t="inlineStr">
        <is>
          <t>ÖSTERGÖTLANDS LÄN</t>
        </is>
      </c>
      <c r="E214" t="inlineStr">
        <is>
          <t>MOTALA</t>
        </is>
      </c>
      <c r="F214" t="inlineStr">
        <is>
          <t>Övriga statliga verk och myndigheter</t>
        </is>
      </c>
      <c r="G214" t="n">
        <v>12.2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51092-2024</t>
        </is>
      </c>
      <c r="B215" s="1" t="n">
        <v>45603.47010416666</v>
      </c>
      <c r="C215" s="1" t="n">
        <v>45951</v>
      </c>
      <c r="D215" t="inlineStr">
        <is>
          <t>ÖSTERGÖTLANDS LÄN</t>
        </is>
      </c>
      <c r="E215" t="inlineStr">
        <is>
          <t>MOTALA</t>
        </is>
      </c>
      <c r="G215" t="n">
        <v>1.7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1092-2023</t>
        </is>
      </c>
      <c r="B216" s="1" t="n">
        <v>44935</v>
      </c>
      <c r="C216" s="1" t="n">
        <v>45951</v>
      </c>
      <c r="D216" t="inlineStr">
        <is>
          <t>ÖSTERGÖTLANDS LÄN</t>
        </is>
      </c>
      <c r="E216" t="inlineStr">
        <is>
          <t>MOTALA</t>
        </is>
      </c>
      <c r="G216" t="n">
        <v>2.8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24090-2023</t>
        </is>
      </c>
      <c r="B217" s="1" t="n">
        <v>45079</v>
      </c>
      <c r="C217" s="1" t="n">
        <v>45951</v>
      </c>
      <c r="D217" t="inlineStr">
        <is>
          <t>ÖSTERGÖTLANDS LÄN</t>
        </is>
      </c>
      <c r="E217" t="inlineStr">
        <is>
          <t>MOTALA</t>
        </is>
      </c>
      <c r="G217" t="n">
        <v>0.6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18726-2025</t>
        </is>
      </c>
      <c r="B218" s="1" t="n">
        <v>45763.67142361111</v>
      </c>
      <c r="C218" s="1" t="n">
        <v>45951</v>
      </c>
      <c r="D218" t="inlineStr">
        <is>
          <t>ÖSTERGÖTLANDS LÄN</t>
        </is>
      </c>
      <c r="E218" t="inlineStr">
        <is>
          <t>MOTALA</t>
        </is>
      </c>
      <c r="F218" t="inlineStr">
        <is>
          <t>Sveaskog</t>
        </is>
      </c>
      <c r="G218" t="n">
        <v>1.3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28994-2024</t>
        </is>
      </c>
      <c r="B219" s="1" t="n">
        <v>45481.49856481481</v>
      </c>
      <c r="C219" s="1" t="n">
        <v>45951</v>
      </c>
      <c r="D219" t="inlineStr">
        <is>
          <t>ÖSTERGÖTLANDS LÄN</t>
        </is>
      </c>
      <c r="E219" t="inlineStr">
        <is>
          <t>MOTALA</t>
        </is>
      </c>
      <c r="F219" t="inlineStr">
        <is>
          <t>Sveaskog</t>
        </is>
      </c>
      <c r="G219" t="n">
        <v>1.9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40191-2021</t>
        </is>
      </c>
      <c r="B220" s="1" t="n">
        <v>44418</v>
      </c>
      <c r="C220" s="1" t="n">
        <v>45951</v>
      </c>
      <c r="D220" t="inlineStr">
        <is>
          <t>ÖSTERGÖTLANDS LÄN</t>
        </is>
      </c>
      <c r="E220" t="inlineStr">
        <is>
          <t>MOTALA</t>
        </is>
      </c>
      <c r="G220" t="n">
        <v>11.2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42311-2021</t>
        </is>
      </c>
      <c r="B221" s="1" t="n">
        <v>44427</v>
      </c>
      <c r="C221" s="1" t="n">
        <v>45951</v>
      </c>
      <c r="D221" t="inlineStr">
        <is>
          <t>ÖSTERGÖTLANDS LÄN</t>
        </is>
      </c>
      <c r="E221" t="inlineStr">
        <is>
          <t>MOTALA</t>
        </is>
      </c>
      <c r="G221" t="n">
        <v>6.5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64164-2023</t>
        </is>
      </c>
      <c r="B222" s="1" t="n">
        <v>45279</v>
      </c>
      <c r="C222" s="1" t="n">
        <v>45951</v>
      </c>
      <c r="D222" t="inlineStr">
        <is>
          <t>ÖSTERGÖTLANDS LÄN</t>
        </is>
      </c>
      <c r="E222" t="inlineStr">
        <is>
          <t>MOTALA</t>
        </is>
      </c>
      <c r="G222" t="n">
        <v>1.2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29703-2024</t>
        </is>
      </c>
      <c r="B223" s="1" t="n">
        <v>45485.32336805556</v>
      </c>
      <c r="C223" s="1" t="n">
        <v>45951</v>
      </c>
      <c r="D223" t="inlineStr">
        <is>
          <t>ÖSTERGÖTLANDS LÄN</t>
        </is>
      </c>
      <c r="E223" t="inlineStr">
        <is>
          <t>MOTALA</t>
        </is>
      </c>
      <c r="F223" t="inlineStr">
        <is>
          <t>Holmen skog AB</t>
        </is>
      </c>
      <c r="G223" t="n">
        <v>2.2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1474-2023</t>
        </is>
      </c>
      <c r="B224" s="1" t="n">
        <v>44937.45157407408</v>
      </c>
      <c r="C224" s="1" t="n">
        <v>45951</v>
      </c>
      <c r="D224" t="inlineStr">
        <is>
          <t>ÖSTERGÖTLANDS LÄN</t>
        </is>
      </c>
      <c r="E224" t="inlineStr">
        <is>
          <t>MOTALA</t>
        </is>
      </c>
      <c r="F224" t="inlineStr">
        <is>
          <t>Kommuner</t>
        </is>
      </c>
      <c r="G224" t="n">
        <v>2.7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14676-2025</t>
        </is>
      </c>
      <c r="B225" s="1" t="n">
        <v>45742.56415509259</v>
      </c>
      <c r="C225" s="1" t="n">
        <v>45951</v>
      </c>
      <c r="D225" t="inlineStr">
        <is>
          <t>ÖSTERGÖTLANDS LÄN</t>
        </is>
      </c>
      <c r="E225" t="inlineStr">
        <is>
          <t>MOTALA</t>
        </is>
      </c>
      <c r="G225" t="n">
        <v>1.4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41732-2024</t>
        </is>
      </c>
      <c r="B226" s="1" t="n">
        <v>45560.94553240741</v>
      </c>
      <c r="C226" s="1" t="n">
        <v>45951</v>
      </c>
      <c r="D226" t="inlineStr">
        <is>
          <t>ÖSTERGÖTLANDS LÄN</t>
        </is>
      </c>
      <c r="E226" t="inlineStr">
        <is>
          <t>MOTALA</t>
        </is>
      </c>
      <c r="G226" t="n">
        <v>2.6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47905-2024</t>
        </is>
      </c>
      <c r="B227" s="1" t="n">
        <v>45589.30626157407</v>
      </c>
      <c r="C227" s="1" t="n">
        <v>45951</v>
      </c>
      <c r="D227" t="inlineStr">
        <is>
          <t>ÖSTERGÖTLANDS LÄN</t>
        </is>
      </c>
      <c r="E227" t="inlineStr">
        <is>
          <t>MOTALA</t>
        </is>
      </c>
      <c r="G227" t="n">
        <v>1.1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24701-2024</t>
        </is>
      </c>
      <c r="B228" s="1" t="n">
        <v>45460.61841435185</v>
      </c>
      <c r="C228" s="1" t="n">
        <v>45951</v>
      </c>
      <c r="D228" t="inlineStr">
        <is>
          <t>ÖSTERGÖTLANDS LÄN</t>
        </is>
      </c>
      <c r="E228" t="inlineStr">
        <is>
          <t>MOTALA</t>
        </is>
      </c>
      <c r="G228" t="n">
        <v>1.1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51638-2023</t>
        </is>
      </c>
      <c r="B229" s="1" t="n">
        <v>45222</v>
      </c>
      <c r="C229" s="1" t="n">
        <v>45951</v>
      </c>
      <c r="D229" t="inlineStr">
        <is>
          <t>ÖSTERGÖTLANDS LÄN</t>
        </is>
      </c>
      <c r="E229" t="inlineStr">
        <is>
          <t>MOTALA</t>
        </is>
      </c>
      <c r="G229" t="n">
        <v>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54125-2022</t>
        </is>
      </c>
      <c r="B230" s="1" t="n">
        <v>44881.58206018519</v>
      </c>
      <c r="C230" s="1" t="n">
        <v>45951</v>
      </c>
      <c r="D230" t="inlineStr">
        <is>
          <t>ÖSTERGÖTLANDS LÄN</t>
        </is>
      </c>
      <c r="E230" t="inlineStr">
        <is>
          <t>MOTALA</t>
        </is>
      </c>
      <c r="G230" t="n">
        <v>6.2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6991-2023</t>
        </is>
      </c>
      <c r="B231" s="1" t="n">
        <v>44967.7121875</v>
      </c>
      <c r="C231" s="1" t="n">
        <v>45951</v>
      </c>
      <c r="D231" t="inlineStr">
        <is>
          <t>ÖSTERGÖTLANDS LÄN</t>
        </is>
      </c>
      <c r="E231" t="inlineStr">
        <is>
          <t>MOTALA</t>
        </is>
      </c>
      <c r="G231" t="n">
        <v>0.7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6996-2023</t>
        </is>
      </c>
      <c r="B232" s="1" t="n">
        <v>44967.77166666667</v>
      </c>
      <c r="C232" s="1" t="n">
        <v>45951</v>
      </c>
      <c r="D232" t="inlineStr">
        <is>
          <t>ÖSTERGÖTLANDS LÄN</t>
        </is>
      </c>
      <c r="E232" t="inlineStr">
        <is>
          <t>MOTALA</t>
        </is>
      </c>
      <c r="G232" t="n">
        <v>0.5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9626-2023</t>
        </is>
      </c>
      <c r="B233" s="1" t="n">
        <v>44984.34011574074</v>
      </c>
      <c r="C233" s="1" t="n">
        <v>45951</v>
      </c>
      <c r="D233" t="inlineStr">
        <is>
          <t>ÖSTERGÖTLANDS LÄN</t>
        </is>
      </c>
      <c r="E233" t="inlineStr">
        <is>
          <t>MOTALA</t>
        </is>
      </c>
      <c r="G233" t="n">
        <v>2.8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47999-2023</t>
        </is>
      </c>
      <c r="B234" s="1" t="n">
        <v>45204.63829861111</v>
      </c>
      <c r="C234" s="1" t="n">
        <v>45951</v>
      </c>
      <c r="D234" t="inlineStr">
        <is>
          <t>ÖSTERGÖTLANDS LÄN</t>
        </is>
      </c>
      <c r="E234" t="inlineStr">
        <is>
          <t>MOTALA</t>
        </is>
      </c>
      <c r="F234" t="inlineStr">
        <is>
          <t>Allmännings- och besparingsskogar</t>
        </is>
      </c>
      <c r="G234" t="n">
        <v>2.2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45237-2024</t>
        </is>
      </c>
      <c r="B235" s="1" t="n">
        <v>45575.87788194444</v>
      </c>
      <c r="C235" s="1" t="n">
        <v>45951</v>
      </c>
      <c r="D235" t="inlineStr">
        <is>
          <t>ÖSTERGÖTLANDS LÄN</t>
        </is>
      </c>
      <c r="E235" t="inlineStr">
        <is>
          <t>MOTALA</t>
        </is>
      </c>
      <c r="G235" t="n">
        <v>2.9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62078-2023</t>
        </is>
      </c>
      <c r="B236" s="1" t="n">
        <v>45266</v>
      </c>
      <c r="C236" s="1" t="n">
        <v>45951</v>
      </c>
      <c r="D236" t="inlineStr">
        <is>
          <t>ÖSTERGÖTLANDS LÄN</t>
        </is>
      </c>
      <c r="E236" t="inlineStr">
        <is>
          <t>MOTALA</t>
        </is>
      </c>
      <c r="G236" t="n">
        <v>2.9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19526-2024</t>
        </is>
      </c>
      <c r="B237" s="1" t="n">
        <v>45429.63706018519</v>
      </c>
      <c r="C237" s="1" t="n">
        <v>45951</v>
      </c>
      <c r="D237" t="inlineStr">
        <is>
          <t>ÖSTERGÖTLANDS LÄN</t>
        </is>
      </c>
      <c r="E237" t="inlineStr">
        <is>
          <t>MOTALA</t>
        </is>
      </c>
      <c r="G237" t="n">
        <v>6.5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56539-2020</t>
        </is>
      </c>
      <c r="B238" s="1" t="n">
        <v>44137</v>
      </c>
      <c r="C238" s="1" t="n">
        <v>45951</v>
      </c>
      <c r="D238" t="inlineStr">
        <is>
          <t>ÖSTERGÖTLANDS LÄN</t>
        </is>
      </c>
      <c r="E238" t="inlineStr">
        <is>
          <t>MOTALA</t>
        </is>
      </c>
      <c r="G238" t="n">
        <v>0.7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56275-2022</t>
        </is>
      </c>
      <c r="B239" s="1" t="n">
        <v>44890.57740740741</v>
      </c>
      <c r="C239" s="1" t="n">
        <v>45951</v>
      </c>
      <c r="D239" t="inlineStr">
        <is>
          <t>ÖSTERGÖTLANDS LÄN</t>
        </is>
      </c>
      <c r="E239" t="inlineStr">
        <is>
          <t>MOTALA</t>
        </is>
      </c>
      <c r="G239" t="n">
        <v>1.2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29077-2022</t>
        </is>
      </c>
      <c r="B240" s="1" t="n">
        <v>44750.37049768519</v>
      </c>
      <c r="C240" s="1" t="n">
        <v>45951</v>
      </c>
      <c r="D240" t="inlineStr">
        <is>
          <t>ÖSTERGÖTLANDS LÄN</t>
        </is>
      </c>
      <c r="E240" t="inlineStr">
        <is>
          <t>MOTALA</t>
        </is>
      </c>
      <c r="G240" t="n">
        <v>0.8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4255-2023</t>
        </is>
      </c>
      <c r="B241" s="1" t="n">
        <v>44953</v>
      </c>
      <c r="C241" s="1" t="n">
        <v>45951</v>
      </c>
      <c r="D241" t="inlineStr">
        <is>
          <t>ÖSTERGÖTLANDS LÄN</t>
        </is>
      </c>
      <c r="E241" t="inlineStr">
        <is>
          <t>MOTALA</t>
        </is>
      </c>
      <c r="G241" t="n">
        <v>0.5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55382-2020</t>
        </is>
      </c>
      <c r="B242" s="1" t="n">
        <v>44131</v>
      </c>
      <c r="C242" s="1" t="n">
        <v>45951</v>
      </c>
      <c r="D242" t="inlineStr">
        <is>
          <t>ÖSTERGÖTLANDS LÄN</t>
        </is>
      </c>
      <c r="E242" t="inlineStr">
        <is>
          <t>MOTALA</t>
        </is>
      </c>
      <c r="G242" t="n">
        <v>1.7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47278-2025</t>
        </is>
      </c>
      <c r="B243" s="1" t="n">
        <v>45930.47261574074</v>
      </c>
      <c r="C243" s="1" t="n">
        <v>45951</v>
      </c>
      <c r="D243" t="inlineStr">
        <is>
          <t>ÖSTERGÖTLANDS LÄN</t>
        </is>
      </c>
      <c r="E243" t="inlineStr">
        <is>
          <t>MOTALA</t>
        </is>
      </c>
      <c r="G243" t="n">
        <v>2.5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46991-2025</t>
        </is>
      </c>
      <c r="B244" s="1" t="n">
        <v>45929.54412037037</v>
      </c>
      <c r="C244" s="1" t="n">
        <v>45951</v>
      </c>
      <c r="D244" t="inlineStr">
        <is>
          <t>ÖSTERGÖTLANDS LÄN</t>
        </is>
      </c>
      <c r="E244" t="inlineStr">
        <is>
          <t>MOTALA</t>
        </is>
      </c>
      <c r="G244" t="n">
        <v>3.1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53491-2022</t>
        </is>
      </c>
      <c r="B245" s="1" t="n">
        <v>44879.56688657407</v>
      </c>
      <c r="C245" s="1" t="n">
        <v>45951</v>
      </c>
      <c r="D245" t="inlineStr">
        <is>
          <t>ÖSTERGÖTLANDS LÄN</t>
        </is>
      </c>
      <c r="E245" t="inlineStr">
        <is>
          <t>MOTALA</t>
        </is>
      </c>
      <c r="F245" t="inlineStr">
        <is>
          <t>Sveaskog</t>
        </is>
      </c>
      <c r="G245" t="n">
        <v>1.2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47282-2025</t>
        </is>
      </c>
      <c r="B246" s="1" t="n">
        <v>45930.47936342593</v>
      </c>
      <c r="C246" s="1" t="n">
        <v>45951</v>
      </c>
      <c r="D246" t="inlineStr">
        <is>
          <t>ÖSTERGÖTLANDS LÄN</t>
        </is>
      </c>
      <c r="E246" t="inlineStr">
        <is>
          <t>MOTALA</t>
        </is>
      </c>
      <c r="G246" t="n">
        <v>1.4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71205-2021</t>
        </is>
      </c>
      <c r="B247" s="1" t="n">
        <v>44539</v>
      </c>
      <c r="C247" s="1" t="n">
        <v>45951</v>
      </c>
      <c r="D247" t="inlineStr">
        <is>
          <t>ÖSTERGÖTLANDS LÄN</t>
        </is>
      </c>
      <c r="E247" t="inlineStr">
        <is>
          <t>MOTALA</t>
        </is>
      </c>
      <c r="G247" t="n">
        <v>2.2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47326-2025</t>
        </is>
      </c>
      <c r="B248" s="1" t="n">
        <v>45930.56010416667</v>
      </c>
      <c r="C248" s="1" t="n">
        <v>45951</v>
      </c>
      <c r="D248" t="inlineStr">
        <is>
          <t>ÖSTERGÖTLANDS LÄN</t>
        </is>
      </c>
      <c r="E248" t="inlineStr">
        <is>
          <t>MOTALA</t>
        </is>
      </c>
      <c r="G248" t="n">
        <v>3.5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42130-2024</t>
        </is>
      </c>
      <c r="B249" s="1" t="n">
        <v>45562.40653935185</v>
      </c>
      <c r="C249" s="1" t="n">
        <v>45951</v>
      </c>
      <c r="D249" t="inlineStr">
        <is>
          <t>ÖSTERGÖTLANDS LÄN</t>
        </is>
      </c>
      <c r="E249" t="inlineStr">
        <is>
          <t>MOTALA</t>
        </is>
      </c>
      <c r="G249" t="n">
        <v>8.1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64184-2023</t>
        </is>
      </c>
      <c r="B250" s="1" t="n">
        <v>45279.65524305555</v>
      </c>
      <c r="C250" s="1" t="n">
        <v>45951</v>
      </c>
      <c r="D250" t="inlineStr">
        <is>
          <t>ÖSTERGÖTLANDS LÄN</t>
        </is>
      </c>
      <c r="E250" t="inlineStr">
        <is>
          <t>MOTALA</t>
        </is>
      </c>
      <c r="G250" t="n">
        <v>0.7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47308-2023</t>
        </is>
      </c>
      <c r="B251" s="1" t="n">
        <v>45202.48847222222</v>
      </c>
      <c r="C251" s="1" t="n">
        <v>45951</v>
      </c>
      <c r="D251" t="inlineStr">
        <is>
          <t>ÖSTERGÖTLANDS LÄN</t>
        </is>
      </c>
      <c r="E251" t="inlineStr">
        <is>
          <t>MOTALA</t>
        </is>
      </c>
      <c r="G251" t="n">
        <v>17.6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23580-2024</t>
        </is>
      </c>
      <c r="B252" s="1" t="n">
        <v>45454</v>
      </c>
      <c r="C252" s="1" t="n">
        <v>45951</v>
      </c>
      <c r="D252" t="inlineStr">
        <is>
          <t>ÖSTERGÖTLANDS LÄN</t>
        </is>
      </c>
      <c r="E252" t="inlineStr">
        <is>
          <t>MOTALA</t>
        </is>
      </c>
      <c r="G252" t="n">
        <v>3.9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47351-2025</t>
        </is>
      </c>
      <c r="B253" s="1" t="n">
        <v>45930.57724537037</v>
      </c>
      <c r="C253" s="1" t="n">
        <v>45951</v>
      </c>
      <c r="D253" t="inlineStr">
        <is>
          <t>ÖSTERGÖTLANDS LÄN</t>
        </is>
      </c>
      <c r="E253" t="inlineStr">
        <is>
          <t>MOTALA</t>
        </is>
      </c>
      <c r="G253" t="n">
        <v>0.5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47359-2025</t>
        </is>
      </c>
      <c r="B254" s="1" t="n">
        <v>45930.58170138889</v>
      </c>
      <c r="C254" s="1" t="n">
        <v>45951</v>
      </c>
      <c r="D254" t="inlineStr">
        <is>
          <t>ÖSTERGÖTLANDS LÄN</t>
        </is>
      </c>
      <c r="E254" t="inlineStr">
        <is>
          <t>MOTALA</t>
        </is>
      </c>
      <c r="G254" t="n">
        <v>3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47362-2025</t>
        </is>
      </c>
      <c r="B255" s="1" t="n">
        <v>45930.58704861111</v>
      </c>
      <c r="C255" s="1" t="n">
        <v>45951</v>
      </c>
      <c r="D255" t="inlineStr">
        <is>
          <t>ÖSTERGÖTLANDS LÄN</t>
        </is>
      </c>
      <c r="E255" t="inlineStr">
        <is>
          <t>MOTALA</t>
        </is>
      </c>
      <c r="G255" t="n">
        <v>0.2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50180-2023</t>
        </is>
      </c>
      <c r="B256" s="1" t="n">
        <v>45215</v>
      </c>
      <c r="C256" s="1" t="n">
        <v>45951</v>
      </c>
      <c r="D256" t="inlineStr">
        <is>
          <t>ÖSTERGÖTLANDS LÄN</t>
        </is>
      </c>
      <c r="E256" t="inlineStr">
        <is>
          <t>MOTALA</t>
        </is>
      </c>
      <c r="F256" t="inlineStr">
        <is>
          <t>Sveaskog</t>
        </is>
      </c>
      <c r="G256" t="n">
        <v>0.9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43369-2023</t>
        </is>
      </c>
      <c r="B257" s="1" t="n">
        <v>45183.73969907407</v>
      </c>
      <c r="C257" s="1" t="n">
        <v>45951</v>
      </c>
      <c r="D257" t="inlineStr">
        <is>
          <t>ÖSTERGÖTLANDS LÄN</t>
        </is>
      </c>
      <c r="E257" t="inlineStr">
        <is>
          <t>MOTALA</t>
        </is>
      </c>
      <c r="G257" t="n">
        <v>3.1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12916-2023</t>
        </is>
      </c>
      <c r="B258" s="1" t="n">
        <v>45001</v>
      </c>
      <c r="C258" s="1" t="n">
        <v>45951</v>
      </c>
      <c r="D258" t="inlineStr">
        <is>
          <t>ÖSTERGÖTLANDS LÄN</t>
        </is>
      </c>
      <c r="E258" t="inlineStr">
        <is>
          <t>MOTALA</t>
        </is>
      </c>
      <c r="G258" t="n">
        <v>0.4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47381-2025</t>
        </is>
      </c>
      <c r="B259" s="1" t="n">
        <v>45930.5966550926</v>
      </c>
      <c r="C259" s="1" t="n">
        <v>45951</v>
      </c>
      <c r="D259" t="inlineStr">
        <is>
          <t>ÖSTERGÖTLANDS LÄN</t>
        </is>
      </c>
      <c r="E259" t="inlineStr">
        <is>
          <t>MOTALA</t>
        </is>
      </c>
      <c r="G259" t="n">
        <v>1.4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46994-2025</t>
        </is>
      </c>
      <c r="B260" s="1" t="n">
        <v>45929.54755787037</v>
      </c>
      <c r="C260" s="1" t="n">
        <v>45951</v>
      </c>
      <c r="D260" t="inlineStr">
        <is>
          <t>ÖSTERGÖTLANDS LÄN</t>
        </is>
      </c>
      <c r="E260" t="inlineStr">
        <is>
          <t>MOTALA</t>
        </is>
      </c>
      <c r="G260" t="n">
        <v>6.3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20925-2025</t>
        </is>
      </c>
      <c r="B261" s="1" t="n">
        <v>45777.4182175926</v>
      </c>
      <c r="C261" s="1" t="n">
        <v>45951</v>
      </c>
      <c r="D261" t="inlineStr">
        <is>
          <t>ÖSTERGÖTLANDS LÄN</t>
        </is>
      </c>
      <c r="E261" t="inlineStr">
        <is>
          <t>MOTALA</t>
        </is>
      </c>
      <c r="F261" t="inlineStr">
        <is>
          <t>Sveaskog</t>
        </is>
      </c>
      <c r="G261" t="n">
        <v>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24547-2025</t>
        </is>
      </c>
      <c r="B262" s="1" t="n">
        <v>45798.44715277778</v>
      </c>
      <c r="C262" s="1" t="n">
        <v>45951</v>
      </c>
      <c r="D262" t="inlineStr">
        <is>
          <t>ÖSTERGÖTLANDS LÄN</t>
        </is>
      </c>
      <c r="E262" t="inlineStr">
        <is>
          <t>MOTALA</t>
        </is>
      </c>
      <c r="G262" t="n">
        <v>1.4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47369-2025</t>
        </is>
      </c>
      <c r="B263" s="1" t="n">
        <v>45930.59270833333</v>
      </c>
      <c r="C263" s="1" t="n">
        <v>45951</v>
      </c>
      <c r="D263" t="inlineStr">
        <is>
          <t>ÖSTERGÖTLANDS LÄN</t>
        </is>
      </c>
      <c r="E263" t="inlineStr">
        <is>
          <t>MOTALA</t>
        </is>
      </c>
      <c r="G263" t="n">
        <v>1.1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47625-2025</t>
        </is>
      </c>
      <c r="B264" s="1" t="n">
        <v>45931.48486111111</v>
      </c>
      <c r="C264" s="1" t="n">
        <v>45951</v>
      </c>
      <c r="D264" t="inlineStr">
        <is>
          <t>ÖSTERGÖTLANDS LÄN</t>
        </is>
      </c>
      <c r="E264" t="inlineStr">
        <is>
          <t>MOTALA</t>
        </is>
      </c>
      <c r="G264" t="n">
        <v>0.9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47628-2025</t>
        </is>
      </c>
      <c r="B265" s="1" t="n">
        <v>45931.4877662037</v>
      </c>
      <c r="C265" s="1" t="n">
        <v>45951</v>
      </c>
      <c r="D265" t="inlineStr">
        <is>
          <t>ÖSTERGÖTLANDS LÄN</t>
        </is>
      </c>
      <c r="E265" t="inlineStr">
        <is>
          <t>MOTALA</t>
        </is>
      </c>
      <c r="G265" t="n">
        <v>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12091-2023</t>
        </is>
      </c>
      <c r="B266" s="1" t="n">
        <v>44998</v>
      </c>
      <c r="C266" s="1" t="n">
        <v>45951</v>
      </c>
      <c r="D266" t="inlineStr">
        <is>
          <t>ÖSTERGÖTLANDS LÄN</t>
        </is>
      </c>
      <c r="E266" t="inlineStr">
        <is>
          <t>MOTALA</t>
        </is>
      </c>
      <c r="F266" t="inlineStr">
        <is>
          <t>Sveaskog</t>
        </is>
      </c>
      <c r="G266" t="n">
        <v>5.7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21309-2025</t>
        </is>
      </c>
      <c r="B267" s="1" t="n">
        <v>45781.58949074074</v>
      </c>
      <c r="C267" s="1" t="n">
        <v>45951</v>
      </c>
      <c r="D267" t="inlineStr">
        <is>
          <t>ÖSTERGÖTLANDS LÄN</t>
        </is>
      </c>
      <c r="E267" t="inlineStr">
        <is>
          <t>MOTALA</t>
        </is>
      </c>
      <c r="G267" t="n">
        <v>1.2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3979-2025</t>
        </is>
      </c>
      <c r="B268" s="1" t="n">
        <v>45684.5433449074</v>
      </c>
      <c r="C268" s="1" t="n">
        <v>45951</v>
      </c>
      <c r="D268" t="inlineStr">
        <is>
          <t>ÖSTERGÖTLANDS LÄN</t>
        </is>
      </c>
      <c r="E268" t="inlineStr">
        <is>
          <t>MOTALA</t>
        </is>
      </c>
      <c r="G268" t="n">
        <v>2.7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18390-2025</t>
        </is>
      </c>
      <c r="B269" s="1" t="n">
        <v>45762.59059027778</v>
      </c>
      <c r="C269" s="1" t="n">
        <v>45951</v>
      </c>
      <c r="D269" t="inlineStr">
        <is>
          <t>ÖSTERGÖTLANDS LÄN</t>
        </is>
      </c>
      <c r="E269" t="inlineStr">
        <is>
          <t>MOTALA</t>
        </is>
      </c>
      <c r="F269" t="inlineStr">
        <is>
          <t>Sveaskog</t>
        </is>
      </c>
      <c r="G269" t="n">
        <v>3.1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8352-2025</t>
        </is>
      </c>
      <c r="B270" s="1" t="n">
        <v>45708</v>
      </c>
      <c r="C270" s="1" t="n">
        <v>45951</v>
      </c>
      <c r="D270" t="inlineStr">
        <is>
          <t>ÖSTERGÖTLANDS LÄN</t>
        </is>
      </c>
      <c r="E270" t="inlineStr">
        <is>
          <t>MOTALA</t>
        </is>
      </c>
      <c r="G270" t="n">
        <v>5.1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30358-2025</t>
        </is>
      </c>
      <c r="B271" s="1" t="n">
        <v>45827.54061342592</v>
      </c>
      <c r="C271" s="1" t="n">
        <v>45951</v>
      </c>
      <c r="D271" t="inlineStr">
        <is>
          <t>ÖSTERGÖTLANDS LÄN</t>
        </is>
      </c>
      <c r="E271" t="inlineStr">
        <is>
          <t>MOTALA</t>
        </is>
      </c>
      <c r="F271" t="inlineStr">
        <is>
          <t>Sveaskog</t>
        </is>
      </c>
      <c r="G271" t="n">
        <v>11.4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39229-2025</t>
        </is>
      </c>
      <c r="B272" s="1" t="n">
        <v>45889.25998842593</v>
      </c>
      <c r="C272" s="1" t="n">
        <v>45951</v>
      </c>
      <c r="D272" t="inlineStr">
        <is>
          <t>ÖSTERGÖTLANDS LÄN</t>
        </is>
      </c>
      <c r="E272" t="inlineStr">
        <is>
          <t>MOTALA</t>
        </is>
      </c>
      <c r="G272" t="n">
        <v>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58344-2022</t>
        </is>
      </c>
      <c r="B273" s="1" t="n">
        <v>44893</v>
      </c>
      <c r="C273" s="1" t="n">
        <v>45951</v>
      </c>
      <c r="D273" t="inlineStr">
        <is>
          <t>ÖSTERGÖTLANDS LÄN</t>
        </is>
      </c>
      <c r="E273" t="inlineStr">
        <is>
          <t>MOTALA</t>
        </is>
      </c>
      <c r="G273" t="n">
        <v>0.7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44866-2024</t>
        </is>
      </c>
      <c r="B274" s="1" t="n">
        <v>45575.32675925926</v>
      </c>
      <c r="C274" s="1" t="n">
        <v>45951</v>
      </c>
      <c r="D274" t="inlineStr">
        <is>
          <t>ÖSTERGÖTLANDS LÄN</t>
        </is>
      </c>
      <c r="E274" t="inlineStr">
        <is>
          <t>MOTALA</t>
        </is>
      </c>
      <c r="G274" t="n">
        <v>1.6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21793-2025</t>
        </is>
      </c>
      <c r="B275" s="1" t="n">
        <v>45783.67818287037</v>
      </c>
      <c r="C275" s="1" t="n">
        <v>45951</v>
      </c>
      <c r="D275" t="inlineStr">
        <is>
          <t>ÖSTERGÖTLANDS LÄN</t>
        </is>
      </c>
      <c r="E275" t="inlineStr">
        <is>
          <t>MOTALA</t>
        </is>
      </c>
      <c r="F275" t="inlineStr">
        <is>
          <t>Allmännings- och besparingsskogar</t>
        </is>
      </c>
      <c r="G275" t="n">
        <v>9.9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53781-2024</t>
        </is>
      </c>
      <c r="B276" s="1" t="n">
        <v>45615.55868055556</v>
      </c>
      <c r="C276" s="1" t="n">
        <v>45951</v>
      </c>
      <c r="D276" t="inlineStr">
        <is>
          <t>ÖSTERGÖTLANDS LÄN</t>
        </is>
      </c>
      <c r="E276" t="inlineStr">
        <is>
          <t>MOTALA</t>
        </is>
      </c>
      <c r="G276" t="n">
        <v>2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62135-2020</t>
        </is>
      </c>
      <c r="B277" s="1" t="n">
        <v>44158</v>
      </c>
      <c r="C277" s="1" t="n">
        <v>45951</v>
      </c>
      <c r="D277" t="inlineStr">
        <is>
          <t>ÖSTERGÖTLANDS LÄN</t>
        </is>
      </c>
      <c r="E277" t="inlineStr">
        <is>
          <t>MOTALA</t>
        </is>
      </c>
      <c r="G277" t="n">
        <v>10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26606-2024</t>
        </is>
      </c>
      <c r="B278" s="1" t="n">
        <v>45469.7152662037</v>
      </c>
      <c r="C278" s="1" t="n">
        <v>45951</v>
      </c>
      <c r="D278" t="inlineStr">
        <is>
          <t>ÖSTERGÖTLANDS LÄN</t>
        </is>
      </c>
      <c r="E278" t="inlineStr">
        <is>
          <t>MOTALA</t>
        </is>
      </c>
      <c r="G278" t="n">
        <v>1.8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48058-2024</t>
        </is>
      </c>
      <c r="B279" s="1" t="n">
        <v>45589</v>
      </c>
      <c r="C279" s="1" t="n">
        <v>45951</v>
      </c>
      <c r="D279" t="inlineStr">
        <is>
          <t>ÖSTERGÖTLANDS LÄN</t>
        </is>
      </c>
      <c r="E279" t="inlineStr">
        <is>
          <t>MOTALA</t>
        </is>
      </c>
      <c r="G279" t="n">
        <v>1.4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58997-2022</t>
        </is>
      </c>
      <c r="B280" s="1" t="n">
        <v>44903.7278125</v>
      </c>
      <c r="C280" s="1" t="n">
        <v>45951</v>
      </c>
      <c r="D280" t="inlineStr">
        <is>
          <t>ÖSTERGÖTLANDS LÄN</t>
        </is>
      </c>
      <c r="E280" t="inlineStr">
        <is>
          <t>MOTALA</t>
        </is>
      </c>
      <c r="F280" t="inlineStr">
        <is>
          <t>Allmännings- och besparingsskogar</t>
        </is>
      </c>
      <c r="G280" t="n">
        <v>37.7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47657-2025</t>
        </is>
      </c>
      <c r="B281" s="1" t="n">
        <v>45931.55253472222</v>
      </c>
      <c r="C281" s="1" t="n">
        <v>45951</v>
      </c>
      <c r="D281" t="inlineStr">
        <is>
          <t>ÖSTERGÖTLANDS LÄN</t>
        </is>
      </c>
      <c r="E281" t="inlineStr">
        <is>
          <t>MOTALA</t>
        </is>
      </c>
      <c r="G281" t="n">
        <v>0.9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55295-2023</t>
        </is>
      </c>
      <c r="B282" s="1" t="n">
        <v>45237</v>
      </c>
      <c r="C282" s="1" t="n">
        <v>45951</v>
      </c>
      <c r="D282" t="inlineStr">
        <is>
          <t>ÖSTERGÖTLANDS LÄN</t>
        </is>
      </c>
      <c r="E282" t="inlineStr">
        <is>
          <t>MOTALA</t>
        </is>
      </c>
      <c r="G282" t="n">
        <v>1.5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39228-2025</t>
        </is>
      </c>
      <c r="B283" s="1" t="n">
        <v>45889.25898148148</v>
      </c>
      <c r="C283" s="1" t="n">
        <v>45951</v>
      </c>
      <c r="D283" t="inlineStr">
        <is>
          <t>ÖSTERGÖTLANDS LÄN</t>
        </is>
      </c>
      <c r="E283" t="inlineStr">
        <is>
          <t>MOTALA</t>
        </is>
      </c>
      <c r="G283" t="n">
        <v>1.7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4873-2024</t>
        </is>
      </c>
      <c r="B284" s="1" t="n">
        <v>45329.43833333333</v>
      </c>
      <c r="C284" s="1" t="n">
        <v>45951</v>
      </c>
      <c r="D284" t="inlineStr">
        <is>
          <t>ÖSTERGÖTLANDS LÄN</t>
        </is>
      </c>
      <c r="E284" t="inlineStr">
        <is>
          <t>MOTALA</t>
        </is>
      </c>
      <c r="G284" t="n">
        <v>0.9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47895-2025</t>
        </is>
      </c>
      <c r="B285" s="1" t="n">
        <v>45932.48122685185</v>
      </c>
      <c r="C285" s="1" t="n">
        <v>45951</v>
      </c>
      <c r="D285" t="inlineStr">
        <is>
          <t>ÖSTERGÖTLANDS LÄN</t>
        </is>
      </c>
      <c r="E285" t="inlineStr">
        <is>
          <t>MOTALA</t>
        </is>
      </c>
      <c r="F285" t="inlineStr">
        <is>
          <t>Allmännings- och besparingsskogar</t>
        </is>
      </c>
      <c r="G285" t="n">
        <v>9.800000000000001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1301-2023</t>
        </is>
      </c>
      <c r="B286" s="1" t="n">
        <v>44931</v>
      </c>
      <c r="C286" s="1" t="n">
        <v>45951</v>
      </c>
      <c r="D286" t="inlineStr">
        <is>
          <t>ÖSTERGÖTLANDS LÄN</t>
        </is>
      </c>
      <c r="E286" t="inlineStr">
        <is>
          <t>MOTALA</t>
        </is>
      </c>
      <c r="F286" t="inlineStr">
        <is>
          <t>Övriga statliga verk och myndigheter</t>
        </is>
      </c>
      <c r="G286" t="n">
        <v>7.7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17008-2022</t>
        </is>
      </c>
      <c r="B287" s="1" t="n">
        <v>44676</v>
      </c>
      <c r="C287" s="1" t="n">
        <v>45951</v>
      </c>
      <c r="D287" t="inlineStr">
        <is>
          <t>ÖSTERGÖTLANDS LÄN</t>
        </is>
      </c>
      <c r="E287" t="inlineStr">
        <is>
          <t>MOTALA</t>
        </is>
      </c>
      <c r="G287" t="n">
        <v>1.2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40106-2025</t>
        </is>
      </c>
      <c r="B288" s="1" t="n">
        <v>45894.48984953704</v>
      </c>
      <c r="C288" s="1" t="n">
        <v>45951</v>
      </c>
      <c r="D288" t="inlineStr">
        <is>
          <t>ÖSTERGÖTLANDS LÄN</t>
        </is>
      </c>
      <c r="E288" t="inlineStr">
        <is>
          <t>MOTALA</t>
        </is>
      </c>
      <c r="G288" t="n">
        <v>5.1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48684-2024</t>
        </is>
      </c>
      <c r="B289" s="1" t="n">
        <v>45593.49686342593</v>
      </c>
      <c r="C289" s="1" t="n">
        <v>45951</v>
      </c>
      <c r="D289" t="inlineStr">
        <is>
          <t>ÖSTERGÖTLANDS LÄN</t>
        </is>
      </c>
      <c r="E289" t="inlineStr">
        <is>
          <t>MOTALA</t>
        </is>
      </c>
      <c r="F289" t="inlineStr">
        <is>
          <t>Sveaskog</t>
        </is>
      </c>
      <c r="G289" t="n">
        <v>0.6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21204-2024</t>
        </is>
      </c>
      <c r="B290" s="1" t="n">
        <v>45440.54711805555</v>
      </c>
      <c r="C290" s="1" t="n">
        <v>45951</v>
      </c>
      <c r="D290" t="inlineStr">
        <is>
          <t>ÖSTERGÖTLANDS LÄN</t>
        </is>
      </c>
      <c r="E290" t="inlineStr">
        <is>
          <t>MOTALA</t>
        </is>
      </c>
      <c r="G290" t="n">
        <v>1.1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12609-2025</t>
        </is>
      </c>
      <c r="B291" s="1" t="n">
        <v>45733.33138888889</v>
      </c>
      <c r="C291" s="1" t="n">
        <v>45951</v>
      </c>
      <c r="D291" t="inlineStr">
        <is>
          <t>ÖSTERGÖTLANDS LÄN</t>
        </is>
      </c>
      <c r="E291" t="inlineStr">
        <is>
          <t>MOTALA</t>
        </is>
      </c>
      <c r="G291" t="n">
        <v>2.9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11061-2022</t>
        </is>
      </c>
      <c r="B292" s="1" t="n">
        <v>44628</v>
      </c>
      <c r="C292" s="1" t="n">
        <v>45951</v>
      </c>
      <c r="D292" t="inlineStr">
        <is>
          <t>ÖSTERGÖTLANDS LÄN</t>
        </is>
      </c>
      <c r="E292" t="inlineStr">
        <is>
          <t>MOTALA</t>
        </is>
      </c>
      <c r="F292" t="inlineStr">
        <is>
          <t>Allmännings- och besparingsskogar</t>
        </is>
      </c>
      <c r="G292" t="n">
        <v>5.8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48258-2025</t>
        </is>
      </c>
      <c r="B293" s="1" t="n">
        <v>45933.55594907407</v>
      </c>
      <c r="C293" s="1" t="n">
        <v>45951</v>
      </c>
      <c r="D293" t="inlineStr">
        <is>
          <t>ÖSTERGÖTLANDS LÄN</t>
        </is>
      </c>
      <c r="E293" t="inlineStr">
        <is>
          <t>MOTALA</t>
        </is>
      </c>
      <c r="F293" t="inlineStr">
        <is>
          <t>Sveaskog</t>
        </is>
      </c>
      <c r="G293" t="n">
        <v>1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30377-2023</t>
        </is>
      </c>
      <c r="B294" s="1" t="n">
        <v>45111</v>
      </c>
      <c r="C294" s="1" t="n">
        <v>45951</v>
      </c>
      <c r="D294" t="inlineStr">
        <is>
          <t>ÖSTERGÖTLANDS LÄN</t>
        </is>
      </c>
      <c r="E294" t="inlineStr">
        <is>
          <t>MOTALA</t>
        </is>
      </c>
      <c r="G294" t="n">
        <v>0.5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7051-2024</t>
        </is>
      </c>
      <c r="B295" s="1" t="n">
        <v>45343.63946759259</v>
      </c>
      <c r="C295" s="1" t="n">
        <v>45951</v>
      </c>
      <c r="D295" t="inlineStr">
        <is>
          <t>ÖSTERGÖTLANDS LÄN</t>
        </is>
      </c>
      <c r="E295" t="inlineStr">
        <is>
          <t>MOTALA</t>
        </is>
      </c>
      <c r="G295" t="n">
        <v>4.7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48256-2025</t>
        </is>
      </c>
      <c r="B296" s="1" t="n">
        <v>45933.55480324074</v>
      </c>
      <c r="C296" s="1" t="n">
        <v>45951</v>
      </c>
      <c r="D296" t="inlineStr">
        <is>
          <t>ÖSTERGÖTLANDS LÄN</t>
        </is>
      </c>
      <c r="E296" t="inlineStr">
        <is>
          <t>MOTALA</t>
        </is>
      </c>
      <c r="F296" t="inlineStr">
        <is>
          <t>Sveaskog</t>
        </is>
      </c>
      <c r="G296" t="n">
        <v>3.9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22425-2025</t>
        </is>
      </c>
      <c r="B297" s="1" t="n">
        <v>45786.57274305556</v>
      </c>
      <c r="C297" s="1" t="n">
        <v>45951</v>
      </c>
      <c r="D297" t="inlineStr">
        <is>
          <t>ÖSTERGÖTLANDS LÄN</t>
        </is>
      </c>
      <c r="E297" t="inlineStr">
        <is>
          <t>MOTALA</t>
        </is>
      </c>
      <c r="F297" t="inlineStr">
        <is>
          <t>Sveaskog</t>
        </is>
      </c>
      <c r="G297" t="n">
        <v>1.4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59570-2022</t>
        </is>
      </c>
      <c r="B298" s="1" t="n">
        <v>44907</v>
      </c>
      <c r="C298" s="1" t="n">
        <v>45951</v>
      </c>
      <c r="D298" t="inlineStr">
        <is>
          <t>ÖSTERGÖTLANDS LÄN</t>
        </is>
      </c>
      <c r="E298" t="inlineStr">
        <is>
          <t>MOTALA</t>
        </is>
      </c>
      <c r="G298" t="n">
        <v>1.5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50248-2022</t>
        </is>
      </c>
      <c r="B299" s="1" t="n">
        <v>44865</v>
      </c>
      <c r="C299" s="1" t="n">
        <v>45951</v>
      </c>
      <c r="D299" t="inlineStr">
        <is>
          <t>ÖSTERGÖTLANDS LÄN</t>
        </is>
      </c>
      <c r="E299" t="inlineStr">
        <is>
          <t>MOTALA</t>
        </is>
      </c>
      <c r="G299" t="n">
        <v>0.6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22113-2023</t>
        </is>
      </c>
      <c r="B300" s="1" t="n">
        <v>45069</v>
      </c>
      <c r="C300" s="1" t="n">
        <v>45951</v>
      </c>
      <c r="D300" t="inlineStr">
        <is>
          <t>ÖSTERGÖTLANDS LÄN</t>
        </is>
      </c>
      <c r="E300" t="inlineStr">
        <is>
          <t>MOTALA</t>
        </is>
      </c>
      <c r="G300" t="n">
        <v>2.4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51728-2024</t>
        </is>
      </c>
      <c r="B301" s="1" t="n">
        <v>45604</v>
      </c>
      <c r="C301" s="1" t="n">
        <v>45951</v>
      </c>
      <c r="D301" t="inlineStr">
        <is>
          <t>ÖSTERGÖTLANDS LÄN</t>
        </is>
      </c>
      <c r="E301" t="inlineStr">
        <is>
          <t>MOTALA</t>
        </is>
      </c>
      <c r="G301" t="n">
        <v>2.3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53322-2023</t>
        </is>
      </c>
      <c r="B302" s="1" t="n">
        <v>45229.61693287037</v>
      </c>
      <c r="C302" s="1" t="n">
        <v>45951</v>
      </c>
      <c r="D302" t="inlineStr">
        <is>
          <t>ÖSTERGÖTLANDS LÄN</t>
        </is>
      </c>
      <c r="E302" t="inlineStr">
        <is>
          <t>MOTALA</t>
        </is>
      </c>
      <c r="G302" t="n">
        <v>4.5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47875-2021</t>
        </is>
      </c>
      <c r="B303" s="1" t="n">
        <v>44448</v>
      </c>
      <c r="C303" s="1" t="n">
        <v>45951</v>
      </c>
      <c r="D303" t="inlineStr">
        <is>
          <t>ÖSTERGÖTLANDS LÄN</t>
        </is>
      </c>
      <c r="E303" t="inlineStr">
        <is>
          <t>MOTALA</t>
        </is>
      </c>
      <c r="G303" t="n">
        <v>1.9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50749-2024</t>
        </is>
      </c>
      <c r="B304" s="1" t="n">
        <v>45602.42363425926</v>
      </c>
      <c r="C304" s="1" t="n">
        <v>45951</v>
      </c>
      <c r="D304" t="inlineStr">
        <is>
          <t>ÖSTERGÖTLANDS LÄN</t>
        </is>
      </c>
      <c r="E304" t="inlineStr">
        <is>
          <t>MOTALA</t>
        </is>
      </c>
      <c r="G304" t="n">
        <v>1.6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16452-2023</t>
        </is>
      </c>
      <c r="B305" s="1" t="n">
        <v>45029</v>
      </c>
      <c r="C305" s="1" t="n">
        <v>45951</v>
      </c>
      <c r="D305" t="inlineStr">
        <is>
          <t>ÖSTERGÖTLANDS LÄN</t>
        </is>
      </c>
      <c r="E305" t="inlineStr">
        <is>
          <t>MOTALA</t>
        </is>
      </c>
      <c r="G305" t="n">
        <v>0.7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30357-2025</t>
        </is>
      </c>
      <c r="B306" s="1" t="n">
        <v>45827.53986111111</v>
      </c>
      <c r="C306" s="1" t="n">
        <v>45951</v>
      </c>
      <c r="D306" t="inlineStr">
        <is>
          <t>ÖSTERGÖTLANDS LÄN</t>
        </is>
      </c>
      <c r="E306" t="inlineStr">
        <is>
          <t>MOTALA</t>
        </is>
      </c>
      <c r="F306" t="inlineStr">
        <is>
          <t>Sveaskog</t>
        </is>
      </c>
      <c r="G306" t="n">
        <v>7.2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19234-2024</t>
        </is>
      </c>
      <c r="B307" s="1" t="n">
        <v>45428.56901620371</v>
      </c>
      <c r="C307" s="1" t="n">
        <v>45951</v>
      </c>
      <c r="D307" t="inlineStr">
        <is>
          <t>ÖSTERGÖTLANDS LÄN</t>
        </is>
      </c>
      <c r="E307" t="inlineStr">
        <is>
          <t>MOTALA</t>
        </is>
      </c>
      <c r="G307" t="n">
        <v>1.3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58678-2024</t>
        </is>
      </c>
      <c r="B308" s="1" t="n">
        <v>45632</v>
      </c>
      <c r="C308" s="1" t="n">
        <v>45951</v>
      </c>
      <c r="D308" t="inlineStr">
        <is>
          <t>ÖSTERGÖTLANDS LÄN</t>
        </is>
      </c>
      <c r="E308" t="inlineStr">
        <is>
          <t>MOTALA</t>
        </is>
      </c>
      <c r="G308" t="n">
        <v>3.7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48248-2025</t>
        </is>
      </c>
      <c r="B309" s="1" t="n">
        <v>45933.55230324074</v>
      </c>
      <c r="C309" s="1" t="n">
        <v>45951</v>
      </c>
      <c r="D309" t="inlineStr">
        <is>
          <t>ÖSTERGÖTLANDS LÄN</t>
        </is>
      </c>
      <c r="E309" t="inlineStr">
        <is>
          <t>MOTALA</t>
        </is>
      </c>
      <c r="F309" t="inlineStr">
        <is>
          <t>Sveaskog</t>
        </is>
      </c>
      <c r="G309" t="n">
        <v>1.3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3711-2023</t>
        </is>
      </c>
      <c r="B310" s="1" t="n">
        <v>44951.33428240741</v>
      </c>
      <c r="C310" s="1" t="n">
        <v>45951</v>
      </c>
      <c r="D310" t="inlineStr">
        <is>
          <t>ÖSTERGÖTLANDS LÄN</t>
        </is>
      </c>
      <c r="E310" t="inlineStr">
        <is>
          <t>MOTALA</t>
        </is>
      </c>
      <c r="F310" t="inlineStr">
        <is>
          <t>Holmen skog AB</t>
        </is>
      </c>
      <c r="G310" t="n">
        <v>0.5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40245-2025</t>
        </is>
      </c>
      <c r="B311" s="1" t="n">
        <v>45894.88730324074</v>
      </c>
      <c r="C311" s="1" t="n">
        <v>45951</v>
      </c>
      <c r="D311" t="inlineStr">
        <is>
          <t>ÖSTERGÖTLANDS LÄN</t>
        </is>
      </c>
      <c r="E311" t="inlineStr">
        <is>
          <t>MOTALA</t>
        </is>
      </c>
      <c r="G311" t="n">
        <v>2.1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49149-2025</t>
        </is>
      </c>
      <c r="B312" s="1" t="n">
        <v>45938.33969907407</v>
      </c>
      <c r="C312" s="1" t="n">
        <v>45951</v>
      </c>
      <c r="D312" t="inlineStr">
        <is>
          <t>ÖSTERGÖTLANDS LÄN</t>
        </is>
      </c>
      <c r="E312" t="inlineStr">
        <is>
          <t>MOTALA</t>
        </is>
      </c>
      <c r="F312" t="inlineStr">
        <is>
          <t>Sveaskog</t>
        </is>
      </c>
      <c r="G312" t="n">
        <v>2.6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43695-2021</t>
        </is>
      </c>
      <c r="B313" s="1" t="n">
        <v>44433</v>
      </c>
      <c r="C313" s="1" t="n">
        <v>45951</v>
      </c>
      <c r="D313" t="inlineStr">
        <is>
          <t>ÖSTERGÖTLANDS LÄN</t>
        </is>
      </c>
      <c r="E313" t="inlineStr">
        <is>
          <t>MOTALA</t>
        </is>
      </c>
      <c r="G313" t="n">
        <v>2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48845-2025</t>
        </is>
      </c>
      <c r="B314" s="1" t="n">
        <v>45937.42811342593</v>
      </c>
      <c r="C314" s="1" t="n">
        <v>45951</v>
      </c>
      <c r="D314" t="inlineStr">
        <is>
          <t>ÖSTERGÖTLANDS LÄN</t>
        </is>
      </c>
      <c r="E314" t="inlineStr">
        <is>
          <t>MOTALA</t>
        </is>
      </c>
      <c r="F314" t="inlineStr">
        <is>
          <t>Allmännings- och besparingsskogar</t>
        </is>
      </c>
      <c r="G314" t="n">
        <v>1.7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60610-2022</t>
        </is>
      </c>
      <c r="B315" s="1" t="n">
        <v>44911</v>
      </c>
      <c r="C315" s="1" t="n">
        <v>45951</v>
      </c>
      <c r="D315" t="inlineStr">
        <is>
          <t>ÖSTERGÖTLANDS LÄN</t>
        </is>
      </c>
      <c r="E315" t="inlineStr">
        <is>
          <t>MOTALA</t>
        </is>
      </c>
      <c r="G315" t="n">
        <v>0.7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40244-2025</t>
        </is>
      </c>
      <c r="B316" s="1" t="n">
        <v>45894.88547453703</v>
      </c>
      <c r="C316" s="1" t="n">
        <v>45951</v>
      </c>
      <c r="D316" t="inlineStr">
        <is>
          <t>ÖSTERGÖTLANDS LÄN</t>
        </is>
      </c>
      <c r="E316" t="inlineStr">
        <is>
          <t>MOTALA</t>
        </is>
      </c>
      <c r="G316" t="n">
        <v>1.6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23181-2025</t>
        </is>
      </c>
      <c r="B317" s="1" t="n">
        <v>45791.4412037037</v>
      </c>
      <c r="C317" s="1" t="n">
        <v>45951</v>
      </c>
      <c r="D317" t="inlineStr">
        <is>
          <t>ÖSTERGÖTLANDS LÄN</t>
        </is>
      </c>
      <c r="E317" t="inlineStr">
        <is>
          <t>MOTALA</t>
        </is>
      </c>
      <c r="G317" t="n">
        <v>4.2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17543-2022</t>
        </is>
      </c>
      <c r="B318" s="1" t="n">
        <v>44679.62341435185</v>
      </c>
      <c r="C318" s="1" t="n">
        <v>45951</v>
      </c>
      <c r="D318" t="inlineStr">
        <is>
          <t>ÖSTERGÖTLANDS LÄN</t>
        </is>
      </c>
      <c r="E318" t="inlineStr">
        <is>
          <t>MOTALA</t>
        </is>
      </c>
      <c r="G318" t="n">
        <v>6.2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40243-2025</t>
        </is>
      </c>
      <c r="B319" s="1" t="n">
        <v>45894.88321759259</v>
      </c>
      <c r="C319" s="1" t="n">
        <v>45951</v>
      </c>
      <c r="D319" t="inlineStr">
        <is>
          <t>ÖSTERGÖTLANDS LÄN</t>
        </is>
      </c>
      <c r="E319" t="inlineStr">
        <is>
          <t>MOTALA</t>
        </is>
      </c>
      <c r="G319" t="n">
        <v>1.1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49147-2025</t>
        </is>
      </c>
      <c r="B320" s="1" t="n">
        <v>45938.33863425926</v>
      </c>
      <c r="C320" s="1" t="n">
        <v>45951</v>
      </c>
      <c r="D320" t="inlineStr">
        <is>
          <t>ÖSTERGÖTLANDS LÄN</t>
        </is>
      </c>
      <c r="E320" t="inlineStr">
        <is>
          <t>MOTALA</t>
        </is>
      </c>
      <c r="F320" t="inlineStr">
        <is>
          <t>Sveaskog</t>
        </is>
      </c>
      <c r="G320" t="n">
        <v>3.2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13690-2024</t>
        </is>
      </c>
      <c r="B321" s="1" t="n">
        <v>45390.5737037037</v>
      </c>
      <c r="C321" s="1" t="n">
        <v>45951</v>
      </c>
      <c r="D321" t="inlineStr">
        <is>
          <t>ÖSTERGÖTLANDS LÄN</t>
        </is>
      </c>
      <c r="E321" t="inlineStr">
        <is>
          <t>MOTALA</t>
        </is>
      </c>
      <c r="G321" t="n">
        <v>2.8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65561-2021</t>
        </is>
      </c>
      <c r="B322" s="1" t="n">
        <v>44516</v>
      </c>
      <c r="C322" s="1" t="n">
        <v>45951</v>
      </c>
      <c r="D322" t="inlineStr">
        <is>
          <t>ÖSTERGÖTLANDS LÄN</t>
        </is>
      </c>
      <c r="E322" t="inlineStr">
        <is>
          <t>MOTALA</t>
        </is>
      </c>
      <c r="G322" t="n">
        <v>1.5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51648-2023</t>
        </is>
      </c>
      <c r="B323" s="1" t="n">
        <v>45222</v>
      </c>
      <c r="C323" s="1" t="n">
        <v>45951</v>
      </c>
      <c r="D323" t="inlineStr">
        <is>
          <t>ÖSTERGÖTLANDS LÄN</t>
        </is>
      </c>
      <c r="E323" t="inlineStr">
        <is>
          <t>MOTALA</t>
        </is>
      </c>
      <c r="G323" t="n">
        <v>3.9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5888-2025</t>
        </is>
      </c>
      <c r="B324" s="1" t="n">
        <v>45695.3799074074</v>
      </c>
      <c r="C324" s="1" t="n">
        <v>45951</v>
      </c>
      <c r="D324" t="inlineStr">
        <is>
          <t>ÖSTERGÖTLANDS LÄN</t>
        </is>
      </c>
      <c r="E324" t="inlineStr">
        <is>
          <t>MOTALA</t>
        </is>
      </c>
      <c r="G324" t="n">
        <v>4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1074-2025</t>
        </is>
      </c>
      <c r="B325" s="1" t="n">
        <v>45666.60127314815</v>
      </c>
      <c r="C325" s="1" t="n">
        <v>45951</v>
      </c>
      <c r="D325" t="inlineStr">
        <is>
          <t>ÖSTERGÖTLANDS LÄN</t>
        </is>
      </c>
      <c r="E325" t="inlineStr">
        <is>
          <t>MOTALA</t>
        </is>
      </c>
      <c r="G325" t="n">
        <v>2.5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9622-2023</t>
        </is>
      </c>
      <c r="B326" s="1" t="n">
        <v>44984</v>
      </c>
      <c r="C326" s="1" t="n">
        <v>45951</v>
      </c>
      <c r="D326" t="inlineStr">
        <is>
          <t>ÖSTERGÖTLANDS LÄN</t>
        </is>
      </c>
      <c r="E326" t="inlineStr">
        <is>
          <t>MOTALA</t>
        </is>
      </c>
      <c r="G326" t="n">
        <v>2.7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13096-2021</t>
        </is>
      </c>
      <c r="B327" s="1" t="n">
        <v>44271</v>
      </c>
      <c r="C327" s="1" t="n">
        <v>45951</v>
      </c>
      <c r="D327" t="inlineStr">
        <is>
          <t>ÖSTERGÖTLANDS LÄN</t>
        </is>
      </c>
      <c r="E327" t="inlineStr">
        <is>
          <t>MOTALA</t>
        </is>
      </c>
      <c r="G327" t="n">
        <v>2.5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65584-2020</t>
        </is>
      </c>
      <c r="B328" s="1" t="n">
        <v>44173</v>
      </c>
      <c r="C328" s="1" t="n">
        <v>45951</v>
      </c>
      <c r="D328" t="inlineStr">
        <is>
          <t>ÖSTERGÖTLANDS LÄN</t>
        </is>
      </c>
      <c r="E328" t="inlineStr">
        <is>
          <t>MOTALA</t>
        </is>
      </c>
      <c r="G328" t="n">
        <v>6.7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23269-2024</t>
        </is>
      </c>
      <c r="B329" s="1" t="n">
        <v>45453</v>
      </c>
      <c r="C329" s="1" t="n">
        <v>45951</v>
      </c>
      <c r="D329" t="inlineStr">
        <is>
          <t>ÖSTERGÖTLANDS LÄN</t>
        </is>
      </c>
      <c r="E329" t="inlineStr">
        <is>
          <t>MOTALA</t>
        </is>
      </c>
      <c r="F329" t="inlineStr">
        <is>
          <t>Allmännings- och besparingsskogar</t>
        </is>
      </c>
      <c r="G329" t="n">
        <v>8.800000000000001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40995-2025</t>
        </is>
      </c>
      <c r="B330" s="1" t="n">
        <v>45898.34202546296</v>
      </c>
      <c r="C330" s="1" t="n">
        <v>45951</v>
      </c>
      <c r="D330" t="inlineStr">
        <is>
          <t>ÖSTERGÖTLANDS LÄN</t>
        </is>
      </c>
      <c r="E330" t="inlineStr">
        <is>
          <t>MOTALA</t>
        </is>
      </c>
      <c r="G330" t="n">
        <v>2.3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14230-2025</t>
        </is>
      </c>
      <c r="B331" s="1" t="n">
        <v>45740.59944444444</v>
      </c>
      <c r="C331" s="1" t="n">
        <v>45951</v>
      </c>
      <c r="D331" t="inlineStr">
        <is>
          <t>ÖSTERGÖTLANDS LÄN</t>
        </is>
      </c>
      <c r="E331" t="inlineStr">
        <is>
          <t>MOTALA</t>
        </is>
      </c>
      <c r="F331" t="inlineStr">
        <is>
          <t>Sveaskog</t>
        </is>
      </c>
      <c r="G331" t="n">
        <v>3.3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57506-2024</t>
        </is>
      </c>
      <c r="B332" s="1" t="n">
        <v>45629</v>
      </c>
      <c r="C332" s="1" t="n">
        <v>45951</v>
      </c>
      <c r="D332" t="inlineStr">
        <is>
          <t>ÖSTERGÖTLANDS LÄN</t>
        </is>
      </c>
      <c r="E332" t="inlineStr">
        <is>
          <t>MOTALA</t>
        </is>
      </c>
      <c r="G332" t="n">
        <v>3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49456-2025</t>
        </is>
      </c>
      <c r="B333" s="1" t="n">
        <v>45939.27697916667</v>
      </c>
      <c r="C333" s="1" t="n">
        <v>45951</v>
      </c>
      <c r="D333" t="inlineStr">
        <is>
          <t>ÖSTERGÖTLANDS LÄN</t>
        </is>
      </c>
      <c r="E333" t="inlineStr">
        <is>
          <t>MOTALA</t>
        </is>
      </c>
      <c r="F333" t="inlineStr">
        <is>
          <t>Sveaskog</t>
        </is>
      </c>
      <c r="G333" t="n">
        <v>0.6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23757-2025</t>
        </is>
      </c>
      <c r="B334" s="1" t="n">
        <v>45793.46055555555</v>
      </c>
      <c r="C334" s="1" t="n">
        <v>45951</v>
      </c>
      <c r="D334" t="inlineStr">
        <is>
          <t>ÖSTERGÖTLANDS LÄN</t>
        </is>
      </c>
      <c r="E334" t="inlineStr">
        <is>
          <t>MOTALA</t>
        </is>
      </c>
      <c r="F334" t="inlineStr">
        <is>
          <t>Allmännings- och besparingsskogar</t>
        </is>
      </c>
      <c r="G334" t="n">
        <v>1.8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51762-2024</t>
        </is>
      </c>
      <c r="B335" s="1" t="n">
        <v>45607.44199074074</v>
      </c>
      <c r="C335" s="1" t="n">
        <v>45951</v>
      </c>
      <c r="D335" t="inlineStr">
        <is>
          <t>ÖSTERGÖTLANDS LÄN</t>
        </is>
      </c>
      <c r="E335" t="inlineStr">
        <is>
          <t>MOTALA</t>
        </is>
      </c>
      <c r="F335" t="inlineStr">
        <is>
          <t>Sveaskog</t>
        </is>
      </c>
      <c r="G335" t="n">
        <v>0.6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60669-2024</t>
        </is>
      </c>
      <c r="B336" s="1" t="n">
        <v>45644.45380787037</v>
      </c>
      <c r="C336" s="1" t="n">
        <v>45951</v>
      </c>
      <c r="D336" t="inlineStr">
        <is>
          <t>ÖSTERGÖTLANDS LÄN</t>
        </is>
      </c>
      <c r="E336" t="inlineStr">
        <is>
          <t>MOTALA</t>
        </is>
      </c>
      <c r="G336" t="n">
        <v>5.5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10324-2023</t>
        </is>
      </c>
      <c r="B337" s="1" t="n">
        <v>44987.29300925926</v>
      </c>
      <c r="C337" s="1" t="n">
        <v>45951</v>
      </c>
      <c r="D337" t="inlineStr">
        <is>
          <t>ÖSTERGÖTLANDS LÄN</t>
        </is>
      </c>
      <c r="E337" t="inlineStr">
        <is>
          <t>MOTALA</t>
        </is>
      </c>
      <c r="F337" t="inlineStr">
        <is>
          <t>Sveaskog</t>
        </is>
      </c>
      <c r="G337" t="n">
        <v>0.8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42298-2023</t>
        </is>
      </c>
      <c r="B338" s="1" t="n">
        <v>45180.44695601852</v>
      </c>
      <c r="C338" s="1" t="n">
        <v>45951</v>
      </c>
      <c r="D338" t="inlineStr">
        <is>
          <t>ÖSTERGÖTLANDS LÄN</t>
        </is>
      </c>
      <c r="E338" t="inlineStr">
        <is>
          <t>MOTALA</t>
        </is>
      </c>
      <c r="G338" t="n">
        <v>6.3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49732-2025</t>
        </is>
      </c>
      <c r="B339" s="1" t="n">
        <v>45939.98322916667</v>
      </c>
      <c r="C339" s="1" t="n">
        <v>45951</v>
      </c>
      <c r="D339" t="inlineStr">
        <is>
          <t>ÖSTERGÖTLANDS LÄN</t>
        </is>
      </c>
      <c r="E339" t="inlineStr">
        <is>
          <t>MOTALA</t>
        </is>
      </c>
      <c r="G339" t="n">
        <v>1.5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57681-2024</t>
        </is>
      </c>
      <c r="B340" s="1" t="n">
        <v>45630</v>
      </c>
      <c r="C340" s="1" t="n">
        <v>45951</v>
      </c>
      <c r="D340" t="inlineStr">
        <is>
          <t>ÖSTERGÖTLANDS LÄN</t>
        </is>
      </c>
      <c r="E340" t="inlineStr">
        <is>
          <t>MOTALA</t>
        </is>
      </c>
      <c r="G340" t="n">
        <v>3.9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41093-2023</t>
        </is>
      </c>
      <c r="B341" s="1" t="n">
        <v>45173.66935185185</v>
      </c>
      <c r="C341" s="1" t="n">
        <v>45951</v>
      </c>
      <c r="D341" t="inlineStr">
        <is>
          <t>ÖSTERGÖTLANDS LÄN</t>
        </is>
      </c>
      <c r="E341" t="inlineStr">
        <is>
          <t>MOTALA</t>
        </is>
      </c>
      <c r="G341" t="n">
        <v>4.5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18391-2025</t>
        </is>
      </c>
      <c r="B342" s="1" t="n">
        <v>45762.59148148148</v>
      </c>
      <c r="C342" s="1" t="n">
        <v>45951</v>
      </c>
      <c r="D342" t="inlineStr">
        <is>
          <t>ÖSTERGÖTLANDS LÄN</t>
        </is>
      </c>
      <c r="E342" t="inlineStr">
        <is>
          <t>MOTALA</t>
        </is>
      </c>
      <c r="F342" t="inlineStr">
        <is>
          <t>Sveaskog</t>
        </is>
      </c>
      <c r="G342" t="n">
        <v>0.7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4979-2025</t>
        </is>
      </c>
      <c r="B343" s="1" t="n">
        <v>45689</v>
      </c>
      <c r="C343" s="1" t="n">
        <v>45951</v>
      </c>
      <c r="D343" t="inlineStr">
        <is>
          <t>ÖSTERGÖTLANDS LÄN</t>
        </is>
      </c>
      <c r="E343" t="inlineStr">
        <is>
          <t>MOTALA</t>
        </is>
      </c>
      <c r="G343" t="n">
        <v>3.5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38881-2024</t>
        </is>
      </c>
      <c r="B344" s="1" t="n">
        <v>45547.65758101852</v>
      </c>
      <c r="C344" s="1" t="n">
        <v>45951</v>
      </c>
      <c r="D344" t="inlineStr">
        <is>
          <t>ÖSTERGÖTLANDS LÄN</t>
        </is>
      </c>
      <c r="E344" t="inlineStr">
        <is>
          <t>MOTALA</t>
        </is>
      </c>
      <c r="G344" t="n">
        <v>1.4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24482-2025</t>
        </is>
      </c>
      <c r="B345" s="1" t="n">
        <v>45798.38162037037</v>
      </c>
      <c r="C345" s="1" t="n">
        <v>45951</v>
      </c>
      <c r="D345" t="inlineStr">
        <is>
          <t>ÖSTERGÖTLANDS LÄN</t>
        </is>
      </c>
      <c r="E345" t="inlineStr">
        <is>
          <t>MOTALA</t>
        </is>
      </c>
      <c r="F345" t="inlineStr">
        <is>
          <t>Sveaskog</t>
        </is>
      </c>
      <c r="G345" t="n">
        <v>12.5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50733-2024</t>
        </is>
      </c>
      <c r="B346" s="1" t="n">
        <v>45602.39106481482</v>
      </c>
      <c r="C346" s="1" t="n">
        <v>45951</v>
      </c>
      <c r="D346" t="inlineStr">
        <is>
          <t>ÖSTERGÖTLANDS LÄN</t>
        </is>
      </c>
      <c r="E346" t="inlineStr">
        <is>
          <t>MOTALA</t>
        </is>
      </c>
      <c r="G346" t="n">
        <v>4.3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24468-2025</t>
        </is>
      </c>
      <c r="B347" s="1" t="n">
        <v>45798.36552083334</v>
      </c>
      <c r="C347" s="1" t="n">
        <v>45951</v>
      </c>
      <c r="D347" t="inlineStr">
        <is>
          <t>ÖSTERGÖTLANDS LÄN</t>
        </is>
      </c>
      <c r="E347" t="inlineStr">
        <is>
          <t>MOTALA</t>
        </is>
      </c>
      <c r="F347" t="inlineStr">
        <is>
          <t>Sveaskog</t>
        </is>
      </c>
      <c r="G347" t="n">
        <v>0.6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24484-2025</t>
        </is>
      </c>
      <c r="B348" s="1" t="n">
        <v>45798.38299768518</v>
      </c>
      <c r="C348" s="1" t="n">
        <v>45951</v>
      </c>
      <c r="D348" t="inlineStr">
        <is>
          <t>ÖSTERGÖTLANDS LÄN</t>
        </is>
      </c>
      <c r="E348" t="inlineStr">
        <is>
          <t>MOTALA</t>
        </is>
      </c>
      <c r="F348" t="inlineStr">
        <is>
          <t>Sveaskog</t>
        </is>
      </c>
      <c r="G348" t="n">
        <v>0.8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7034-2024</t>
        </is>
      </c>
      <c r="B349" s="1" t="n">
        <v>45343</v>
      </c>
      <c r="C349" s="1" t="n">
        <v>45951</v>
      </c>
      <c r="D349" t="inlineStr">
        <is>
          <t>ÖSTERGÖTLANDS LÄN</t>
        </is>
      </c>
      <c r="E349" t="inlineStr">
        <is>
          <t>MOTALA</t>
        </is>
      </c>
      <c r="G349" t="n">
        <v>2.9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24485-2025</t>
        </is>
      </c>
      <c r="B350" s="1" t="n">
        <v>45798.38446759259</v>
      </c>
      <c r="C350" s="1" t="n">
        <v>45951</v>
      </c>
      <c r="D350" t="inlineStr">
        <is>
          <t>ÖSTERGÖTLANDS LÄN</t>
        </is>
      </c>
      <c r="E350" t="inlineStr">
        <is>
          <t>MOTALA</t>
        </is>
      </c>
      <c r="F350" t="inlineStr">
        <is>
          <t>Sveaskog</t>
        </is>
      </c>
      <c r="G350" t="n">
        <v>2.3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29523-2024</t>
        </is>
      </c>
      <c r="B351" s="1" t="n">
        <v>45484.45675925926</v>
      </c>
      <c r="C351" s="1" t="n">
        <v>45951</v>
      </c>
      <c r="D351" t="inlineStr">
        <is>
          <t>ÖSTERGÖTLANDS LÄN</t>
        </is>
      </c>
      <c r="E351" t="inlineStr">
        <is>
          <t>MOTALA</t>
        </is>
      </c>
      <c r="G351" t="n">
        <v>4.8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29525-2024</t>
        </is>
      </c>
      <c r="B352" s="1" t="n">
        <v>45484.45920138889</v>
      </c>
      <c r="C352" s="1" t="n">
        <v>45951</v>
      </c>
      <c r="D352" t="inlineStr">
        <is>
          <t>ÖSTERGÖTLANDS LÄN</t>
        </is>
      </c>
      <c r="E352" t="inlineStr">
        <is>
          <t>MOTALA</t>
        </is>
      </c>
      <c r="G352" t="n">
        <v>1.6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24470-2025</t>
        </is>
      </c>
      <c r="B353" s="1" t="n">
        <v>45798.36651620371</v>
      </c>
      <c r="C353" s="1" t="n">
        <v>45951</v>
      </c>
      <c r="D353" t="inlineStr">
        <is>
          <t>ÖSTERGÖTLANDS LÄN</t>
        </is>
      </c>
      <c r="E353" t="inlineStr">
        <is>
          <t>MOTALA</t>
        </is>
      </c>
      <c r="F353" t="inlineStr">
        <is>
          <t>Sveaskog</t>
        </is>
      </c>
      <c r="G353" t="n">
        <v>0.6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24476-2025</t>
        </is>
      </c>
      <c r="B354" s="1" t="n">
        <v>45798.3758912037</v>
      </c>
      <c r="C354" s="1" t="n">
        <v>45951</v>
      </c>
      <c r="D354" t="inlineStr">
        <is>
          <t>ÖSTERGÖTLANDS LÄN</t>
        </is>
      </c>
      <c r="E354" t="inlineStr">
        <is>
          <t>MOTALA</t>
        </is>
      </c>
      <c r="F354" t="inlineStr">
        <is>
          <t>Sveaskog</t>
        </is>
      </c>
      <c r="G354" t="n">
        <v>6.6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7295-2022</t>
        </is>
      </c>
      <c r="B355" s="1" t="n">
        <v>44606.48096064815</v>
      </c>
      <c r="C355" s="1" t="n">
        <v>45951</v>
      </c>
      <c r="D355" t="inlineStr">
        <is>
          <t>ÖSTERGÖTLANDS LÄN</t>
        </is>
      </c>
      <c r="E355" t="inlineStr">
        <is>
          <t>MOTALA</t>
        </is>
      </c>
      <c r="G355" t="n">
        <v>0.9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2194-2023</t>
        </is>
      </c>
      <c r="B356" s="1" t="n">
        <v>44942</v>
      </c>
      <c r="C356" s="1" t="n">
        <v>45951</v>
      </c>
      <c r="D356" t="inlineStr">
        <is>
          <t>ÖSTERGÖTLANDS LÄN</t>
        </is>
      </c>
      <c r="E356" t="inlineStr">
        <is>
          <t>MOTALA</t>
        </is>
      </c>
      <c r="G356" t="n">
        <v>3.9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2196-2023</t>
        </is>
      </c>
      <c r="B357" s="1" t="n">
        <v>44942.36666666667</v>
      </c>
      <c r="C357" s="1" t="n">
        <v>45951</v>
      </c>
      <c r="D357" t="inlineStr">
        <is>
          <t>ÖSTERGÖTLANDS LÄN</t>
        </is>
      </c>
      <c r="E357" t="inlineStr">
        <is>
          <t>MOTALA</t>
        </is>
      </c>
      <c r="G357" t="n">
        <v>1.8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24493-2025</t>
        </is>
      </c>
      <c r="B358" s="1" t="n">
        <v>45798.38623842593</v>
      </c>
      <c r="C358" s="1" t="n">
        <v>45951</v>
      </c>
      <c r="D358" t="inlineStr">
        <is>
          <t>ÖSTERGÖTLANDS LÄN</t>
        </is>
      </c>
      <c r="E358" t="inlineStr">
        <is>
          <t>MOTALA</t>
        </is>
      </c>
      <c r="F358" t="inlineStr">
        <is>
          <t>Sveaskog</t>
        </is>
      </c>
      <c r="G358" t="n">
        <v>2.3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3993-2023</t>
        </is>
      </c>
      <c r="B359" s="1" t="n">
        <v>44952.48636574074</v>
      </c>
      <c r="C359" s="1" t="n">
        <v>45951</v>
      </c>
      <c r="D359" t="inlineStr">
        <is>
          <t>ÖSTERGÖTLANDS LÄN</t>
        </is>
      </c>
      <c r="E359" t="inlineStr">
        <is>
          <t>MOTALA</t>
        </is>
      </c>
      <c r="G359" t="n">
        <v>0.7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43995-2023</t>
        </is>
      </c>
      <c r="B360" s="1" t="n">
        <v>45187.97777777778</v>
      </c>
      <c r="C360" s="1" t="n">
        <v>45951</v>
      </c>
      <c r="D360" t="inlineStr">
        <is>
          <t>ÖSTERGÖTLANDS LÄN</t>
        </is>
      </c>
      <c r="E360" t="inlineStr">
        <is>
          <t>MOTALA</t>
        </is>
      </c>
      <c r="G360" t="n">
        <v>1.2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41009-2025</t>
        </is>
      </c>
      <c r="B361" s="1" t="n">
        <v>45898.35184027778</v>
      </c>
      <c r="C361" s="1" t="n">
        <v>45951</v>
      </c>
      <c r="D361" t="inlineStr">
        <is>
          <t>ÖSTERGÖTLANDS LÄN</t>
        </is>
      </c>
      <c r="E361" t="inlineStr">
        <is>
          <t>MOTALA</t>
        </is>
      </c>
      <c r="G361" t="n">
        <v>1.6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60682-2024</t>
        </is>
      </c>
      <c r="B362" s="1" t="n">
        <v>45644.46488425926</v>
      </c>
      <c r="C362" s="1" t="n">
        <v>45951</v>
      </c>
      <c r="D362" t="inlineStr">
        <is>
          <t>ÖSTERGÖTLANDS LÄN</t>
        </is>
      </c>
      <c r="E362" t="inlineStr">
        <is>
          <t>MOTALA</t>
        </is>
      </c>
      <c r="G362" t="n">
        <v>2.3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50090-2025</t>
        </is>
      </c>
      <c r="B363" s="1" t="n">
        <v>45943.4846412037</v>
      </c>
      <c r="C363" s="1" t="n">
        <v>45951</v>
      </c>
      <c r="D363" t="inlineStr">
        <is>
          <t>ÖSTERGÖTLANDS LÄN</t>
        </is>
      </c>
      <c r="E363" t="inlineStr">
        <is>
          <t>MOTALA</t>
        </is>
      </c>
      <c r="G363" t="n">
        <v>4.4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62556-2021</t>
        </is>
      </c>
      <c r="B364" s="1" t="n">
        <v>44503</v>
      </c>
      <c r="C364" s="1" t="n">
        <v>45951</v>
      </c>
      <c r="D364" t="inlineStr">
        <is>
          <t>ÖSTERGÖTLANDS LÄN</t>
        </is>
      </c>
      <c r="E364" t="inlineStr">
        <is>
          <t>MOTALA</t>
        </is>
      </c>
      <c r="G364" t="n">
        <v>1.8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25599-2025</t>
        </is>
      </c>
      <c r="B365" s="1" t="n">
        <v>45803</v>
      </c>
      <c r="C365" s="1" t="n">
        <v>45951</v>
      </c>
      <c r="D365" t="inlineStr">
        <is>
          <t>ÖSTERGÖTLANDS LÄN</t>
        </is>
      </c>
      <c r="E365" t="inlineStr">
        <is>
          <t>MOTALA</t>
        </is>
      </c>
      <c r="G365" t="n">
        <v>4.6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12156-2024</t>
        </is>
      </c>
      <c r="B366" s="1" t="n">
        <v>45377.77662037037</v>
      </c>
      <c r="C366" s="1" t="n">
        <v>45951</v>
      </c>
      <c r="D366" t="inlineStr">
        <is>
          <t>ÖSTERGÖTLANDS LÄN</t>
        </is>
      </c>
      <c r="E366" t="inlineStr">
        <is>
          <t>MOTALA</t>
        </is>
      </c>
      <c r="G366" t="n">
        <v>1.7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21048-2024</t>
        </is>
      </c>
      <c r="B367" s="1" t="n">
        <v>45439.67638888889</v>
      </c>
      <c r="C367" s="1" t="n">
        <v>45951</v>
      </c>
      <c r="D367" t="inlineStr">
        <is>
          <t>ÖSTERGÖTLANDS LÄN</t>
        </is>
      </c>
      <c r="E367" t="inlineStr">
        <is>
          <t>MOTALA</t>
        </is>
      </c>
      <c r="G367" t="n">
        <v>0.6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25600-2025</t>
        </is>
      </c>
      <c r="B368" s="1" t="n">
        <v>45803.54116898148</v>
      </c>
      <c r="C368" s="1" t="n">
        <v>45951</v>
      </c>
      <c r="D368" t="inlineStr">
        <is>
          <t>ÖSTERGÖTLANDS LÄN</t>
        </is>
      </c>
      <c r="E368" t="inlineStr">
        <is>
          <t>MOTALA</t>
        </is>
      </c>
      <c r="G368" t="n">
        <v>0.5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13093-2021</t>
        </is>
      </c>
      <c r="B369" s="1" t="n">
        <v>44271</v>
      </c>
      <c r="C369" s="1" t="n">
        <v>45951</v>
      </c>
      <c r="D369" t="inlineStr">
        <is>
          <t>ÖSTERGÖTLANDS LÄN</t>
        </is>
      </c>
      <c r="E369" t="inlineStr">
        <is>
          <t>MOTALA</t>
        </is>
      </c>
      <c r="G369" t="n">
        <v>3.8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50509-2025</t>
        </is>
      </c>
      <c r="B370" s="1" t="n">
        <v>45945.43571759259</v>
      </c>
      <c r="C370" s="1" t="n">
        <v>45951</v>
      </c>
      <c r="D370" t="inlineStr">
        <is>
          <t>ÖSTERGÖTLANDS LÄN</t>
        </is>
      </c>
      <c r="E370" t="inlineStr">
        <is>
          <t>MOTALA</t>
        </is>
      </c>
      <c r="G370" t="n">
        <v>1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53820-2024</t>
        </is>
      </c>
      <c r="B371" s="1" t="n">
        <v>45615.60596064815</v>
      </c>
      <c r="C371" s="1" t="n">
        <v>45951</v>
      </c>
      <c r="D371" t="inlineStr">
        <is>
          <t>ÖSTERGÖTLANDS LÄN</t>
        </is>
      </c>
      <c r="E371" t="inlineStr">
        <is>
          <t>MOTALA</t>
        </is>
      </c>
      <c r="G371" t="n">
        <v>1.4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50514-2025</t>
        </is>
      </c>
      <c r="B372" s="1" t="n">
        <v>45945.44903935185</v>
      </c>
      <c r="C372" s="1" t="n">
        <v>45951</v>
      </c>
      <c r="D372" t="inlineStr">
        <is>
          <t>ÖSTERGÖTLANDS LÄN</t>
        </is>
      </c>
      <c r="E372" t="inlineStr">
        <is>
          <t>MOTALA</t>
        </is>
      </c>
      <c r="G372" t="n">
        <v>7.6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27410-2024</t>
        </is>
      </c>
      <c r="B373" s="1" t="n">
        <v>45473</v>
      </c>
      <c r="C373" s="1" t="n">
        <v>45951</v>
      </c>
      <c r="D373" t="inlineStr">
        <is>
          <t>ÖSTERGÖTLANDS LÄN</t>
        </is>
      </c>
      <c r="E373" t="inlineStr">
        <is>
          <t>MOTALA</t>
        </is>
      </c>
      <c r="G373" t="n">
        <v>6.9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45099-2023</t>
        </is>
      </c>
      <c r="B374" s="1" t="n">
        <v>45187</v>
      </c>
      <c r="C374" s="1" t="n">
        <v>45951</v>
      </c>
      <c r="D374" t="inlineStr">
        <is>
          <t>ÖSTERGÖTLANDS LÄN</t>
        </is>
      </c>
      <c r="E374" t="inlineStr">
        <is>
          <t>MOTALA</t>
        </is>
      </c>
      <c r="G374" t="n">
        <v>2.7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13422-2022</t>
        </is>
      </c>
      <c r="B375" s="1" t="n">
        <v>44645</v>
      </c>
      <c r="C375" s="1" t="n">
        <v>45951</v>
      </c>
      <c r="D375" t="inlineStr">
        <is>
          <t>ÖSTERGÖTLANDS LÄN</t>
        </is>
      </c>
      <c r="E375" t="inlineStr">
        <is>
          <t>MOTALA</t>
        </is>
      </c>
      <c r="G375" t="n">
        <v>2.2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50786-2025</t>
        </is>
      </c>
      <c r="B376" s="1" t="n">
        <v>45946.46980324074</v>
      </c>
      <c r="C376" s="1" t="n">
        <v>45951</v>
      </c>
      <c r="D376" t="inlineStr">
        <is>
          <t>ÖSTERGÖTLANDS LÄN</t>
        </is>
      </c>
      <c r="E376" t="inlineStr">
        <is>
          <t>MOTALA</t>
        </is>
      </c>
      <c r="G376" t="n">
        <v>2.5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12434-2023</t>
        </is>
      </c>
      <c r="B377" s="1" t="n">
        <v>44999</v>
      </c>
      <c r="C377" s="1" t="n">
        <v>45951</v>
      </c>
      <c r="D377" t="inlineStr">
        <is>
          <t>ÖSTERGÖTLANDS LÄN</t>
        </is>
      </c>
      <c r="E377" t="inlineStr">
        <is>
          <t>MOTALA</t>
        </is>
      </c>
      <c r="F377" t="inlineStr">
        <is>
          <t>Allmännings- och besparingsskogar</t>
        </is>
      </c>
      <c r="G377" t="n">
        <v>1.2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26273-2025</t>
        </is>
      </c>
      <c r="B378" s="1" t="n">
        <v>45805.60137731482</v>
      </c>
      <c r="C378" s="1" t="n">
        <v>45951</v>
      </c>
      <c r="D378" t="inlineStr">
        <is>
          <t>ÖSTERGÖTLANDS LÄN</t>
        </is>
      </c>
      <c r="E378" t="inlineStr">
        <is>
          <t>MOTALA</t>
        </is>
      </c>
      <c r="F378" t="inlineStr">
        <is>
          <t>Sveaskog</t>
        </is>
      </c>
      <c r="G378" t="n">
        <v>2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26280-2025</t>
        </is>
      </c>
      <c r="B379" s="1" t="n">
        <v>45805.60756944444</v>
      </c>
      <c r="C379" s="1" t="n">
        <v>45951</v>
      </c>
      <c r="D379" t="inlineStr">
        <is>
          <t>ÖSTERGÖTLANDS LÄN</t>
        </is>
      </c>
      <c r="E379" t="inlineStr">
        <is>
          <t>MOTALA</t>
        </is>
      </c>
      <c r="F379" t="inlineStr">
        <is>
          <t>Sveaskog</t>
        </is>
      </c>
      <c r="G379" t="n">
        <v>3.3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26281-2025</t>
        </is>
      </c>
      <c r="B380" s="1" t="n">
        <v>45805.60854166667</v>
      </c>
      <c r="C380" s="1" t="n">
        <v>45951</v>
      </c>
      <c r="D380" t="inlineStr">
        <is>
          <t>ÖSTERGÖTLANDS LÄN</t>
        </is>
      </c>
      <c r="E380" t="inlineStr">
        <is>
          <t>MOTALA</t>
        </is>
      </c>
      <c r="F380" t="inlineStr">
        <is>
          <t>Sveaskog</t>
        </is>
      </c>
      <c r="G380" t="n">
        <v>17.3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1696-2025</t>
        </is>
      </c>
      <c r="B381" s="1" t="n">
        <v>45670</v>
      </c>
      <c r="C381" s="1" t="n">
        <v>45951</v>
      </c>
      <c r="D381" t="inlineStr">
        <is>
          <t>ÖSTERGÖTLANDS LÄN</t>
        </is>
      </c>
      <c r="E381" t="inlineStr">
        <is>
          <t>MOTALA</t>
        </is>
      </c>
      <c r="G381" t="n">
        <v>1.8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26282-2025</t>
        </is>
      </c>
      <c r="B382" s="1" t="n">
        <v>45805.60946759259</v>
      </c>
      <c r="C382" s="1" t="n">
        <v>45951</v>
      </c>
      <c r="D382" t="inlineStr">
        <is>
          <t>ÖSTERGÖTLANDS LÄN</t>
        </is>
      </c>
      <c r="E382" t="inlineStr">
        <is>
          <t>MOTALA</t>
        </is>
      </c>
      <c r="F382" t="inlineStr">
        <is>
          <t>Sveaskog</t>
        </is>
      </c>
      <c r="G382" t="n">
        <v>2.7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18921-2024</t>
        </is>
      </c>
      <c r="B383" s="1" t="n">
        <v>45427.4122337963</v>
      </c>
      <c r="C383" s="1" t="n">
        <v>45951</v>
      </c>
      <c r="D383" t="inlineStr">
        <is>
          <t>ÖSTERGÖTLANDS LÄN</t>
        </is>
      </c>
      <c r="E383" t="inlineStr">
        <is>
          <t>MOTALA</t>
        </is>
      </c>
      <c r="G383" t="n">
        <v>1.6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11295-2025</t>
        </is>
      </c>
      <c r="B384" s="1" t="n">
        <v>45726.43296296296</v>
      </c>
      <c r="C384" s="1" t="n">
        <v>45951</v>
      </c>
      <c r="D384" t="inlineStr">
        <is>
          <t>ÖSTERGÖTLANDS LÄN</t>
        </is>
      </c>
      <c r="E384" t="inlineStr">
        <is>
          <t>MOTALA</t>
        </is>
      </c>
      <c r="G384" t="n">
        <v>4.1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8108-2024</t>
        </is>
      </c>
      <c r="B385" s="1" t="n">
        <v>45351.48571759259</v>
      </c>
      <c r="C385" s="1" t="n">
        <v>45951</v>
      </c>
      <c r="D385" t="inlineStr">
        <is>
          <t>ÖSTERGÖTLANDS LÄN</t>
        </is>
      </c>
      <c r="E385" t="inlineStr">
        <is>
          <t>MOTALA</t>
        </is>
      </c>
      <c r="G385" t="n">
        <v>0.4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49867-2024</t>
        </is>
      </c>
      <c r="B386" s="1" t="n">
        <v>45597.48641203704</v>
      </c>
      <c r="C386" s="1" t="n">
        <v>45951</v>
      </c>
      <c r="D386" t="inlineStr">
        <is>
          <t>ÖSTERGÖTLANDS LÄN</t>
        </is>
      </c>
      <c r="E386" t="inlineStr">
        <is>
          <t>MOTALA</t>
        </is>
      </c>
      <c r="F386" t="inlineStr">
        <is>
          <t>Sveaskog</t>
        </is>
      </c>
      <c r="G386" t="n">
        <v>0.6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56325-2024</t>
        </is>
      </c>
      <c r="B387" s="1" t="n">
        <v>45624.7716087963</v>
      </c>
      <c r="C387" s="1" t="n">
        <v>45951</v>
      </c>
      <c r="D387" t="inlineStr">
        <is>
          <t>ÖSTERGÖTLANDS LÄN</t>
        </is>
      </c>
      <c r="E387" t="inlineStr">
        <is>
          <t>MOTALA</t>
        </is>
      </c>
      <c r="G387" t="n">
        <v>0.9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43368-2023</t>
        </is>
      </c>
      <c r="B388" s="1" t="n">
        <v>45183.73592592592</v>
      </c>
      <c r="C388" s="1" t="n">
        <v>45951</v>
      </c>
      <c r="D388" t="inlineStr">
        <is>
          <t>ÖSTERGÖTLANDS LÄN</t>
        </is>
      </c>
      <c r="E388" t="inlineStr">
        <is>
          <t>MOTALA</t>
        </is>
      </c>
      <c r="G388" t="n">
        <v>1.8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48392-2024</t>
        </is>
      </c>
      <c r="B389" s="1" t="n">
        <v>45590.60849537037</v>
      </c>
      <c r="C389" s="1" t="n">
        <v>45951</v>
      </c>
      <c r="D389" t="inlineStr">
        <is>
          <t>ÖSTERGÖTLANDS LÄN</t>
        </is>
      </c>
      <c r="E389" t="inlineStr">
        <is>
          <t>MOTALA</t>
        </is>
      </c>
      <c r="G389" t="n">
        <v>0.6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55025-2024</t>
        </is>
      </c>
      <c r="B390" s="1" t="n">
        <v>45621</v>
      </c>
      <c r="C390" s="1" t="n">
        <v>45951</v>
      </c>
      <c r="D390" t="inlineStr">
        <is>
          <t>ÖSTERGÖTLANDS LÄN</t>
        </is>
      </c>
      <c r="E390" t="inlineStr">
        <is>
          <t>MOTALA</t>
        </is>
      </c>
      <c r="F390" t="inlineStr">
        <is>
          <t>Sveaskog</t>
        </is>
      </c>
      <c r="G390" t="n">
        <v>7.3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27161-2025</t>
        </is>
      </c>
      <c r="B391" s="1" t="n">
        <v>45812.34155092593</v>
      </c>
      <c r="C391" s="1" t="n">
        <v>45951</v>
      </c>
      <c r="D391" t="inlineStr">
        <is>
          <t>ÖSTERGÖTLANDS LÄN</t>
        </is>
      </c>
      <c r="E391" t="inlineStr">
        <is>
          <t>MOTALA</t>
        </is>
      </c>
      <c r="G391" t="n">
        <v>1.8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52302-2023</t>
        </is>
      </c>
      <c r="B392" s="1" t="n">
        <v>45224</v>
      </c>
      <c r="C392" s="1" t="n">
        <v>45951</v>
      </c>
      <c r="D392" t="inlineStr">
        <is>
          <t>ÖSTERGÖTLANDS LÄN</t>
        </is>
      </c>
      <c r="E392" t="inlineStr">
        <is>
          <t>MOTALA</t>
        </is>
      </c>
      <c r="G392" t="n">
        <v>5.4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7925-2022</t>
        </is>
      </c>
      <c r="B393" s="1" t="n">
        <v>44608.74425925926</v>
      </c>
      <c r="C393" s="1" t="n">
        <v>45951</v>
      </c>
      <c r="D393" t="inlineStr">
        <is>
          <t>ÖSTERGÖTLANDS LÄN</t>
        </is>
      </c>
      <c r="E393" t="inlineStr">
        <is>
          <t>MOTALA</t>
        </is>
      </c>
      <c r="G393" t="n">
        <v>2.4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7927-2022</t>
        </is>
      </c>
      <c r="B394" s="1" t="n">
        <v>44608.74908564815</v>
      </c>
      <c r="C394" s="1" t="n">
        <v>45951</v>
      </c>
      <c r="D394" t="inlineStr">
        <is>
          <t>ÖSTERGÖTLANDS LÄN</t>
        </is>
      </c>
      <c r="E394" t="inlineStr">
        <is>
          <t>MOTALA</t>
        </is>
      </c>
      <c r="G394" t="n">
        <v>1.2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4271-2025</t>
        </is>
      </c>
      <c r="B395" s="1" t="n">
        <v>45685.62975694444</v>
      </c>
      <c r="C395" s="1" t="n">
        <v>45951</v>
      </c>
      <c r="D395" t="inlineStr">
        <is>
          <t>ÖSTERGÖTLANDS LÄN</t>
        </is>
      </c>
      <c r="E395" t="inlineStr">
        <is>
          <t>MOTALA</t>
        </is>
      </c>
      <c r="G395" t="n">
        <v>2.4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28426-2025</t>
        </is>
      </c>
      <c r="B396" s="1" t="n">
        <v>45819.37326388889</v>
      </c>
      <c r="C396" s="1" t="n">
        <v>45951</v>
      </c>
      <c r="D396" t="inlineStr">
        <is>
          <t>ÖSTERGÖTLANDS LÄN</t>
        </is>
      </c>
      <c r="E396" t="inlineStr">
        <is>
          <t>MOTALA</t>
        </is>
      </c>
      <c r="G396" t="n">
        <v>3.4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27895-2025</t>
        </is>
      </c>
      <c r="B397" s="1" t="n">
        <v>45817</v>
      </c>
      <c r="C397" s="1" t="n">
        <v>45951</v>
      </c>
      <c r="D397" t="inlineStr">
        <is>
          <t>ÖSTERGÖTLANDS LÄN</t>
        </is>
      </c>
      <c r="E397" t="inlineStr">
        <is>
          <t>MOTALA</t>
        </is>
      </c>
      <c r="G397" t="n">
        <v>2.4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8111-2024</t>
        </is>
      </c>
      <c r="B398" s="1" t="n">
        <v>45351.49194444445</v>
      </c>
      <c r="C398" s="1" t="n">
        <v>45951</v>
      </c>
      <c r="D398" t="inlineStr">
        <is>
          <t>ÖSTERGÖTLANDS LÄN</t>
        </is>
      </c>
      <c r="E398" t="inlineStr">
        <is>
          <t>MOTALA</t>
        </is>
      </c>
      <c r="G398" t="n">
        <v>0.5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20356-2025</t>
        </is>
      </c>
      <c r="B399" s="1" t="n">
        <v>45775.3942824074</v>
      </c>
      <c r="C399" s="1" t="n">
        <v>45951</v>
      </c>
      <c r="D399" t="inlineStr">
        <is>
          <t>ÖSTERGÖTLANDS LÄN</t>
        </is>
      </c>
      <c r="E399" t="inlineStr">
        <is>
          <t>MOTALA</t>
        </is>
      </c>
      <c r="F399" t="inlineStr">
        <is>
          <t>Sveaskog</t>
        </is>
      </c>
      <c r="G399" t="n">
        <v>7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29314-2025</t>
        </is>
      </c>
      <c r="B400" s="1" t="n">
        <v>45824.46805555555</v>
      </c>
      <c r="C400" s="1" t="n">
        <v>45951</v>
      </c>
      <c r="D400" t="inlineStr">
        <is>
          <t>ÖSTERGÖTLANDS LÄN</t>
        </is>
      </c>
      <c r="E400" t="inlineStr">
        <is>
          <t>MOTALA</t>
        </is>
      </c>
      <c r="G400" t="n">
        <v>1.4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58331-2022</t>
        </is>
      </c>
      <c r="B401" s="1" t="n">
        <v>44901.56424768519</v>
      </c>
      <c r="C401" s="1" t="n">
        <v>45951</v>
      </c>
      <c r="D401" t="inlineStr">
        <is>
          <t>ÖSTERGÖTLANDS LÄN</t>
        </is>
      </c>
      <c r="E401" t="inlineStr">
        <is>
          <t>MOTALA</t>
        </is>
      </c>
      <c r="G401" t="n">
        <v>1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30606-2023</t>
        </is>
      </c>
      <c r="B402" s="1" t="n">
        <v>45112</v>
      </c>
      <c r="C402" s="1" t="n">
        <v>45951</v>
      </c>
      <c r="D402" t="inlineStr">
        <is>
          <t>ÖSTERGÖTLANDS LÄN</t>
        </is>
      </c>
      <c r="E402" t="inlineStr">
        <is>
          <t>MOTALA</t>
        </is>
      </c>
      <c r="G402" t="n">
        <v>1.9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28194-2023</t>
        </is>
      </c>
      <c r="B403" s="1" t="n">
        <v>45099.55199074074</v>
      </c>
      <c r="C403" s="1" t="n">
        <v>45951</v>
      </c>
      <c r="D403" t="inlineStr">
        <is>
          <t>ÖSTERGÖTLANDS LÄN</t>
        </is>
      </c>
      <c r="E403" t="inlineStr">
        <is>
          <t>MOTALA</t>
        </is>
      </c>
      <c r="G403" t="n">
        <v>1.8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29632-2025</t>
        </is>
      </c>
      <c r="B404" s="1" t="n">
        <v>45825.44871527778</v>
      </c>
      <c r="C404" s="1" t="n">
        <v>45951</v>
      </c>
      <c r="D404" t="inlineStr">
        <is>
          <t>ÖSTERGÖTLANDS LÄN</t>
        </is>
      </c>
      <c r="E404" t="inlineStr">
        <is>
          <t>MOTALA</t>
        </is>
      </c>
      <c r="G404" t="n">
        <v>4.1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53454-2024</t>
        </is>
      </c>
      <c r="B405" s="1" t="n">
        <v>45614.54820601852</v>
      </c>
      <c r="C405" s="1" t="n">
        <v>45951</v>
      </c>
      <c r="D405" t="inlineStr">
        <is>
          <t>ÖSTERGÖTLANDS LÄN</t>
        </is>
      </c>
      <c r="E405" t="inlineStr">
        <is>
          <t>MOTALA</t>
        </is>
      </c>
      <c r="G405" t="n">
        <v>0.5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41796-2024</t>
        </is>
      </c>
      <c r="B406" s="1" t="n">
        <v>45561.36263888889</v>
      </c>
      <c r="C406" s="1" t="n">
        <v>45951</v>
      </c>
      <c r="D406" t="inlineStr">
        <is>
          <t>ÖSTERGÖTLANDS LÄN</t>
        </is>
      </c>
      <c r="E406" t="inlineStr">
        <is>
          <t>MOTALA</t>
        </is>
      </c>
      <c r="G406" t="n">
        <v>3.2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25262-2025</t>
        </is>
      </c>
      <c r="B407" s="1" t="n">
        <v>45800</v>
      </c>
      <c r="C407" s="1" t="n">
        <v>45951</v>
      </c>
      <c r="D407" t="inlineStr">
        <is>
          <t>ÖSTERGÖTLANDS LÄN</t>
        </is>
      </c>
      <c r="E407" t="inlineStr">
        <is>
          <t>MOTALA</t>
        </is>
      </c>
      <c r="G407" t="n">
        <v>3.2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30640-2025</t>
        </is>
      </c>
      <c r="B408" s="1" t="n">
        <v>45831.48467592592</v>
      </c>
      <c r="C408" s="1" t="n">
        <v>45951</v>
      </c>
      <c r="D408" t="inlineStr">
        <is>
          <t>ÖSTERGÖTLANDS LÄN</t>
        </is>
      </c>
      <c r="E408" t="inlineStr">
        <is>
          <t>MOTALA</t>
        </is>
      </c>
      <c r="G408" t="n">
        <v>1.3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28681-2022</t>
        </is>
      </c>
      <c r="B409" s="1" t="n">
        <v>44748.70547453704</v>
      </c>
      <c r="C409" s="1" t="n">
        <v>45951</v>
      </c>
      <c r="D409" t="inlineStr">
        <is>
          <t>ÖSTERGÖTLANDS LÄN</t>
        </is>
      </c>
      <c r="E409" t="inlineStr">
        <is>
          <t>MOTALA</t>
        </is>
      </c>
      <c r="G409" t="n">
        <v>2.4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28686-2022</t>
        </is>
      </c>
      <c r="B410" s="1" t="n">
        <v>44748</v>
      </c>
      <c r="C410" s="1" t="n">
        <v>45951</v>
      </c>
      <c r="D410" t="inlineStr">
        <is>
          <t>ÖSTERGÖTLANDS LÄN</t>
        </is>
      </c>
      <c r="E410" t="inlineStr">
        <is>
          <t>MOTALA</t>
        </is>
      </c>
      <c r="G410" t="n">
        <v>1.5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24252-2022</t>
        </is>
      </c>
      <c r="B411" s="1" t="n">
        <v>44725.67675925926</v>
      </c>
      <c r="C411" s="1" t="n">
        <v>45951</v>
      </c>
      <c r="D411" t="inlineStr">
        <is>
          <t>ÖSTERGÖTLANDS LÄN</t>
        </is>
      </c>
      <c r="E411" t="inlineStr">
        <is>
          <t>MOTALA</t>
        </is>
      </c>
      <c r="G411" t="n">
        <v>0.9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55277-2023</t>
        </is>
      </c>
      <c r="B412" s="1" t="n">
        <v>45237.68737268518</v>
      </c>
      <c r="C412" s="1" t="n">
        <v>45951</v>
      </c>
      <c r="D412" t="inlineStr">
        <is>
          <t>ÖSTERGÖTLANDS LÄN</t>
        </is>
      </c>
      <c r="E412" t="inlineStr">
        <is>
          <t>MOTALA</t>
        </is>
      </c>
      <c r="G412" t="n">
        <v>1.7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31753-2022</t>
        </is>
      </c>
      <c r="B413" s="1" t="n">
        <v>44776</v>
      </c>
      <c r="C413" s="1" t="n">
        <v>45951</v>
      </c>
      <c r="D413" t="inlineStr">
        <is>
          <t>ÖSTERGÖTLANDS LÄN</t>
        </is>
      </c>
      <c r="E413" t="inlineStr">
        <is>
          <t>MOTALA</t>
        </is>
      </c>
      <c r="G413" t="n">
        <v>6.4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11858-2021</t>
        </is>
      </c>
      <c r="B414" s="1" t="n">
        <v>44265</v>
      </c>
      <c r="C414" s="1" t="n">
        <v>45951</v>
      </c>
      <c r="D414" t="inlineStr">
        <is>
          <t>ÖSTERGÖTLANDS LÄN</t>
        </is>
      </c>
      <c r="E414" t="inlineStr">
        <is>
          <t>MOTALA</t>
        </is>
      </c>
      <c r="G414" t="n">
        <v>1.3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37084-2023</t>
        </is>
      </c>
      <c r="B415" s="1" t="n">
        <v>45155.49674768518</v>
      </c>
      <c r="C415" s="1" t="n">
        <v>45951</v>
      </c>
      <c r="D415" t="inlineStr">
        <is>
          <t>ÖSTERGÖTLANDS LÄN</t>
        </is>
      </c>
      <c r="E415" t="inlineStr">
        <is>
          <t>MOTALA</t>
        </is>
      </c>
      <c r="G415" t="n">
        <v>0.7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32889-2025</t>
        </is>
      </c>
      <c r="B416" s="1" t="n">
        <v>45839.60538194444</v>
      </c>
      <c r="C416" s="1" t="n">
        <v>45951</v>
      </c>
      <c r="D416" t="inlineStr">
        <is>
          <t>ÖSTERGÖTLANDS LÄN</t>
        </is>
      </c>
      <c r="E416" t="inlineStr">
        <is>
          <t>MOTALA</t>
        </is>
      </c>
      <c r="G416" t="n">
        <v>2.2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32756-2025</t>
        </is>
      </c>
      <c r="B417" s="1" t="n">
        <v>45839.43380787037</v>
      </c>
      <c r="C417" s="1" t="n">
        <v>45951</v>
      </c>
      <c r="D417" t="inlineStr">
        <is>
          <t>ÖSTERGÖTLANDS LÄN</t>
        </is>
      </c>
      <c r="E417" t="inlineStr">
        <is>
          <t>MOTALA</t>
        </is>
      </c>
      <c r="G417" t="n">
        <v>1.3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44298-2023</t>
        </is>
      </c>
      <c r="B418" s="1" t="n">
        <v>45187</v>
      </c>
      <c r="C418" s="1" t="n">
        <v>45951</v>
      </c>
      <c r="D418" t="inlineStr">
        <is>
          <t>ÖSTERGÖTLANDS LÄN</t>
        </is>
      </c>
      <c r="E418" t="inlineStr">
        <is>
          <t>MOTALA</t>
        </is>
      </c>
      <c r="G418" t="n">
        <v>2.5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1178-2024</t>
        </is>
      </c>
      <c r="B419" s="1" t="n">
        <v>45302</v>
      </c>
      <c r="C419" s="1" t="n">
        <v>45951</v>
      </c>
      <c r="D419" t="inlineStr">
        <is>
          <t>ÖSTERGÖTLANDS LÄN</t>
        </is>
      </c>
      <c r="E419" t="inlineStr">
        <is>
          <t>MOTALA</t>
        </is>
      </c>
      <c r="F419" t="inlineStr">
        <is>
          <t>Övriga statliga verk och myndigheter</t>
        </is>
      </c>
      <c r="G419" t="n">
        <v>3.3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33665-2025</t>
        </is>
      </c>
      <c r="B420" s="1" t="n">
        <v>45841.66960648148</v>
      </c>
      <c r="C420" s="1" t="n">
        <v>45951</v>
      </c>
      <c r="D420" t="inlineStr">
        <is>
          <t>ÖSTERGÖTLANDS LÄN</t>
        </is>
      </c>
      <c r="E420" t="inlineStr">
        <is>
          <t>MOTALA</t>
        </is>
      </c>
      <c r="G420" t="n">
        <v>1.1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33669-2025</t>
        </is>
      </c>
      <c r="B421" s="1" t="n">
        <v>45841.67475694444</v>
      </c>
      <c r="C421" s="1" t="n">
        <v>45951</v>
      </c>
      <c r="D421" t="inlineStr">
        <is>
          <t>ÖSTERGÖTLANDS LÄN</t>
        </is>
      </c>
      <c r="E421" t="inlineStr">
        <is>
          <t>MOTALA</t>
        </is>
      </c>
      <c r="G421" t="n">
        <v>10.5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27896-2025</t>
        </is>
      </c>
      <c r="B422" s="1" t="n">
        <v>45817</v>
      </c>
      <c r="C422" s="1" t="n">
        <v>45951</v>
      </c>
      <c r="D422" t="inlineStr">
        <is>
          <t>ÖSTERGÖTLANDS LÄN</t>
        </is>
      </c>
      <c r="E422" t="inlineStr">
        <is>
          <t>MOTALA</t>
        </is>
      </c>
      <c r="G422" t="n">
        <v>8.4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3030-2024</t>
        </is>
      </c>
      <c r="B423" s="1" t="n">
        <v>45316.31804398148</v>
      </c>
      <c r="C423" s="1" t="n">
        <v>45951</v>
      </c>
      <c r="D423" t="inlineStr">
        <is>
          <t>ÖSTERGÖTLANDS LÄN</t>
        </is>
      </c>
      <c r="E423" t="inlineStr">
        <is>
          <t>MOTALA</t>
        </is>
      </c>
      <c r="G423" t="n">
        <v>4.2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25977-2022</t>
        </is>
      </c>
      <c r="B424" s="1" t="n">
        <v>44734.48049768519</v>
      </c>
      <c r="C424" s="1" t="n">
        <v>45951</v>
      </c>
      <c r="D424" t="inlineStr">
        <is>
          <t>ÖSTERGÖTLANDS LÄN</t>
        </is>
      </c>
      <c r="E424" t="inlineStr">
        <is>
          <t>MOTALA</t>
        </is>
      </c>
      <c r="G424" t="n">
        <v>1.5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44861-2024</t>
        </is>
      </c>
      <c r="B425" s="1" t="n">
        <v>45575.31537037037</v>
      </c>
      <c r="C425" s="1" t="n">
        <v>45951</v>
      </c>
      <c r="D425" t="inlineStr">
        <is>
          <t>ÖSTERGÖTLANDS LÄN</t>
        </is>
      </c>
      <c r="E425" t="inlineStr">
        <is>
          <t>MOTALA</t>
        </is>
      </c>
      <c r="G425" t="n">
        <v>4.1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11463-2025</t>
        </is>
      </c>
      <c r="B426" s="1" t="n">
        <v>45726.65693287037</v>
      </c>
      <c r="C426" s="1" t="n">
        <v>45951</v>
      </c>
      <c r="D426" t="inlineStr">
        <is>
          <t>ÖSTERGÖTLANDS LÄN</t>
        </is>
      </c>
      <c r="E426" t="inlineStr">
        <is>
          <t>MOTALA</t>
        </is>
      </c>
      <c r="G426" t="n">
        <v>3.1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62065-2023</t>
        </is>
      </c>
      <c r="B427" s="1" t="n">
        <v>45266</v>
      </c>
      <c r="C427" s="1" t="n">
        <v>45951</v>
      </c>
      <c r="D427" t="inlineStr">
        <is>
          <t>ÖSTERGÖTLANDS LÄN</t>
        </is>
      </c>
      <c r="E427" t="inlineStr">
        <is>
          <t>MOTALA</t>
        </is>
      </c>
      <c r="G427" t="n">
        <v>3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11473-2025</t>
        </is>
      </c>
      <c r="B428" s="1" t="n">
        <v>45726.66458333333</v>
      </c>
      <c r="C428" s="1" t="n">
        <v>45951</v>
      </c>
      <c r="D428" t="inlineStr">
        <is>
          <t>ÖSTERGÖTLANDS LÄN</t>
        </is>
      </c>
      <c r="E428" t="inlineStr">
        <is>
          <t>MOTALA</t>
        </is>
      </c>
      <c r="G428" t="n">
        <v>5.7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19121-2025</t>
        </is>
      </c>
      <c r="B429" s="1" t="n">
        <v>45768.82865740741</v>
      </c>
      <c r="C429" s="1" t="n">
        <v>45951</v>
      </c>
      <c r="D429" t="inlineStr">
        <is>
          <t>ÖSTERGÖTLANDS LÄN</t>
        </is>
      </c>
      <c r="E429" t="inlineStr">
        <is>
          <t>MOTALA</t>
        </is>
      </c>
      <c r="F429" t="inlineStr">
        <is>
          <t>Allmännings- och besparingsskogar</t>
        </is>
      </c>
      <c r="G429" t="n">
        <v>7.4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26350-2025</t>
        </is>
      </c>
      <c r="B430" s="1" t="n">
        <v>45805</v>
      </c>
      <c r="C430" s="1" t="n">
        <v>45951</v>
      </c>
      <c r="D430" t="inlineStr">
        <is>
          <t>ÖSTERGÖTLANDS LÄN</t>
        </is>
      </c>
      <c r="E430" t="inlineStr">
        <is>
          <t>MOTALA</t>
        </is>
      </c>
      <c r="G430" t="n">
        <v>2.9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36725-2022</t>
        </is>
      </c>
      <c r="B431" s="1" t="n">
        <v>44804</v>
      </c>
      <c r="C431" s="1" t="n">
        <v>45951</v>
      </c>
      <c r="D431" t="inlineStr">
        <is>
          <t>ÖSTERGÖTLANDS LÄN</t>
        </is>
      </c>
      <c r="E431" t="inlineStr">
        <is>
          <t>MOTALA</t>
        </is>
      </c>
      <c r="G431" t="n">
        <v>4.8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24254-2022</t>
        </is>
      </c>
      <c r="B432" s="1" t="n">
        <v>44725.680625</v>
      </c>
      <c r="C432" s="1" t="n">
        <v>45951</v>
      </c>
      <c r="D432" t="inlineStr">
        <is>
          <t>ÖSTERGÖTLANDS LÄN</t>
        </is>
      </c>
      <c r="E432" t="inlineStr">
        <is>
          <t>MOTALA</t>
        </is>
      </c>
      <c r="G432" t="n">
        <v>3.5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5073-2023</t>
        </is>
      </c>
      <c r="B433" s="1" t="n">
        <v>44958</v>
      </c>
      <c r="C433" s="1" t="n">
        <v>45951</v>
      </c>
      <c r="D433" t="inlineStr">
        <is>
          <t>ÖSTERGÖTLANDS LÄN</t>
        </is>
      </c>
      <c r="E433" t="inlineStr">
        <is>
          <t>MOTALA</t>
        </is>
      </c>
      <c r="G433" t="n">
        <v>1.3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24507-2025</t>
        </is>
      </c>
      <c r="B434" s="1" t="n">
        <v>45798</v>
      </c>
      <c r="C434" s="1" t="n">
        <v>45951</v>
      </c>
      <c r="D434" t="inlineStr">
        <is>
          <t>ÖSTERGÖTLANDS LÄN</t>
        </is>
      </c>
      <c r="E434" t="inlineStr">
        <is>
          <t>MOTALA</t>
        </is>
      </c>
      <c r="F434" t="inlineStr">
        <is>
          <t>Sveaskog</t>
        </is>
      </c>
      <c r="G434" t="n">
        <v>1.9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35796-2025</t>
        </is>
      </c>
      <c r="B435" s="1" t="n">
        <v>45861</v>
      </c>
      <c r="C435" s="1" t="n">
        <v>45951</v>
      </c>
      <c r="D435" t="inlineStr">
        <is>
          <t>ÖSTERGÖTLANDS LÄN</t>
        </is>
      </c>
      <c r="E435" t="inlineStr">
        <is>
          <t>MOTALA</t>
        </is>
      </c>
      <c r="F435" t="inlineStr">
        <is>
          <t>Sveaskog</t>
        </is>
      </c>
      <c r="G435" t="n">
        <v>2.6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35794-2025</t>
        </is>
      </c>
      <c r="B436" s="1" t="n">
        <v>45861</v>
      </c>
      <c r="C436" s="1" t="n">
        <v>45951</v>
      </c>
      <c r="D436" t="inlineStr">
        <is>
          <t>ÖSTERGÖTLANDS LÄN</t>
        </is>
      </c>
      <c r="E436" t="inlineStr">
        <is>
          <t>MOTALA</t>
        </is>
      </c>
      <c r="F436" t="inlineStr">
        <is>
          <t>Sveaskog</t>
        </is>
      </c>
      <c r="G436" t="n">
        <v>5.2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23794-2025</t>
        </is>
      </c>
      <c r="B437" s="1" t="n">
        <v>45793.54444444444</v>
      </c>
      <c r="C437" s="1" t="n">
        <v>45951</v>
      </c>
      <c r="D437" t="inlineStr">
        <is>
          <t>ÖSTERGÖTLANDS LÄN</t>
        </is>
      </c>
      <c r="E437" t="inlineStr">
        <is>
          <t>MOTALA</t>
        </is>
      </c>
      <c r="G437" t="n">
        <v>7.6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63150-2023</t>
        </is>
      </c>
      <c r="B438" s="1" t="n">
        <v>45273</v>
      </c>
      <c r="C438" s="1" t="n">
        <v>45951</v>
      </c>
      <c r="D438" t="inlineStr">
        <is>
          <t>ÖSTERGÖTLANDS LÄN</t>
        </is>
      </c>
      <c r="E438" t="inlineStr">
        <is>
          <t>MOTALA</t>
        </is>
      </c>
      <c r="F438" t="inlineStr">
        <is>
          <t>Kyrkan</t>
        </is>
      </c>
      <c r="G438" t="n">
        <v>8.4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15543-2025</t>
        </is>
      </c>
      <c r="B439" s="1" t="n">
        <v>45747.65809027778</v>
      </c>
      <c r="C439" s="1" t="n">
        <v>45951</v>
      </c>
      <c r="D439" t="inlineStr">
        <is>
          <t>ÖSTERGÖTLANDS LÄN</t>
        </is>
      </c>
      <c r="E439" t="inlineStr">
        <is>
          <t>MOTALA</t>
        </is>
      </c>
      <c r="G439" t="n">
        <v>5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38660-2024</t>
        </is>
      </c>
      <c r="B440" s="1" t="n">
        <v>45546.97644675926</v>
      </c>
      <c r="C440" s="1" t="n">
        <v>45951</v>
      </c>
      <c r="D440" t="inlineStr">
        <is>
          <t>ÖSTERGÖTLANDS LÄN</t>
        </is>
      </c>
      <c r="E440" t="inlineStr">
        <is>
          <t>MOTALA</t>
        </is>
      </c>
      <c r="G440" t="n">
        <v>0.7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41898-2022</t>
        </is>
      </c>
      <c r="B441" s="1" t="n">
        <v>44830.34554398148</v>
      </c>
      <c r="C441" s="1" t="n">
        <v>45951</v>
      </c>
      <c r="D441" t="inlineStr">
        <is>
          <t>ÖSTERGÖTLANDS LÄN</t>
        </is>
      </c>
      <c r="E441" t="inlineStr">
        <is>
          <t>MOTALA</t>
        </is>
      </c>
      <c r="F441" t="inlineStr">
        <is>
          <t>Sveaskog</t>
        </is>
      </c>
      <c r="G441" t="n">
        <v>4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41901-2022</t>
        </is>
      </c>
      <c r="B442" s="1" t="n">
        <v>44830.34822916667</v>
      </c>
      <c r="C442" s="1" t="n">
        <v>45951</v>
      </c>
      <c r="D442" t="inlineStr">
        <is>
          <t>ÖSTERGÖTLANDS LÄN</t>
        </is>
      </c>
      <c r="E442" t="inlineStr">
        <is>
          <t>MOTALA</t>
        </is>
      </c>
      <c r="F442" t="inlineStr">
        <is>
          <t>Sveaskog</t>
        </is>
      </c>
      <c r="G442" t="n">
        <v>6.1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41924-2022</t>
        </is>
      </c>
      <c r="B443" s="1" t="n">
        <v>44830.36934027778</v>
      </c>
      <c r="C443" s="1" t="n">
        <v>45951</v>
      </c>
      <c r="D443" t="inlineStr">
        <is>
          <t>ÖSTERGÖTLANDS LÄN</t>
        </is>
      </c>
      <c r="E443" t="inlineStr">
        <is>
          <t>MOTALA</t>
        </is>
      </c>
      <c r="F443" t="inlineStr">
        <is>
          <t>Sveaskog</t>
        </is>
      </c>
      <c r="G443" t="n">
        <v>1.1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41925-2022</t>
        </is>
      </c>
      <c r="B444" s="1" t="n">
        <v>44830.37002314815</v>
      </c>
      <c r="C444" s="1" t="n">
        <v>45951</v>
      </c>
      <c r="D444" t="inlineStr">
        <is>
          <t>ÖSTERGÖTLANDS LÄN</t>
        </is>
      </c>
      <c r="E444" t="inlineStr">
        <is>
          <t>MOTALA</t>
        </is>
      </c>
      <c r="F444" t="inlineStr">
        <is>
          <t>Sveaskog</t>
        </is>
      </c>
      <c r="G444" t="n">
        <v>2.8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41929-2022</t>
        </is>
      </c>
      <c r="B445" s="1" t="n">
        <v>44830.37288194444</v>
      </c>
      <c r="C445" s="1" t="n">
        <v>45951</v>
      </c>
      <c r="D445" t="inlineStr">
        <is>
          <t>ÖSTERGÖTLANDS LÄN</t>
        </is>
      </c>
      <c r="E445" t="inlineStr">
        <is>
          <t>MOTALA</t>
        </is>
      </c>
      <c r="F445" t="inlineStr">
        <is>
          <t>Sveaskog</t>
        </is>
      </c>
      <c r="G445" t="n">
        <v>1.1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7058-2024</t>
        </is>
      </c>
      <c r="B446" s="1" t="n">
        <v>45343</v>
      </c>
      <c r="C446" s="1" t="n">
        <v>45951</v>
      </c>
      <c r="D446" t="inlineStr">
        <is>
          <t>ÖSTERGÖTLANDS LÄN</t>
        </is>
      </c>
      <c r="E446" t="inlineStr">
        <is>
          <t>MOTALA</t>
        </is>
      </c>
      <c r="G446" t="n">
        <v>2.9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43530-2025</t>
        </is>
      </c>
      <c r="B447" s="1" t="n">
        <v>45911.59302083333</v>
      </c>
      <c r="C447" s="1" t="n">
        <v>45951</v>
      </c>
      <c r="D447" t="inlineStr">
        <is>
          <t>ÖSTERGÖTLANDS LÄN</t>
        </is>
      </c>
      <c r="E447" t="inlineStr">
        <is>
          <t>MOTALA</t>
        </is>
      </c>
      <c r="F447" t="inlineStr">
        <is>
          <t>Sveaskog</t>
        </is>
      </c>
      <c r="G447" t="n">
        <v>1.7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31683-2022</t>
        </is>
      </c>
      <c r="B448" s="1" t="n">
        <v>44776</v>
      </c>
      <c r="C448" s="1" t="n">
        <v>45951</v>
      </c>
      <c r="D448" t="inlineStr">
        <is>
          <t>ÖSTERGÖTLANDS LÄN</t>
        </is>
      </c>
      <c r="E448" t="inlineStr">
        <is>
          <t>MOTALA</t>
        </is>
      </c>
      <c r="G448" t="n">
        <v>5.2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6990-2023</t>
        </is>
      </c>
      <c r="B449" s="1" t="n">
        <v>44967.70900462963</v>
      </c>
      <c r="C449" s="1" t="n">
        <v>45951</v>
      </c>
      <c r="D449" t="inlineStr">
        <is>
          <t>ÖSTERGÖTLANDS LÄN</t>
        </is>
      </c>
      <c r="E449" t="inlineStr">
        <is>
          <t>MOTALA</t>
        </is>
      </c>
      <c r="G449" t="n">
        <v>1.7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6992-2023</t>
        </is>
      </c>
      <c r="B450" s="1" t="n">
        <v>44967.72672453704</v>
      </c>
      <c r="C450" s="1" t="n">
        <v>45951</v>
      </c>
      <c r="D450" t="inlineStr">
        <is>
          <t>ÖSTERGÖTLANDS LÄN</t>
        </is>
      </c>
      <c r="E450" t="inlineStr">
        <is>
          <t>MOTALA</t>
        </is>
      </c>
      <c r="G450" t="n">
        <v>1.1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49249-2023</t>
        </is>
      </c>
      <c r="B451" s="1" t="n">
        <v>45205</v>
      </c>
      <c r="C451" s="1" t="n">
        <v>45951</v>
      </c>
      <c r="D451" t="inlineStr">
        <is>
          <t>ÖSTERGÖTLANDS LÄN</t>
        </is>
      </c>
      <c r="E451" t="inlineStr">
        <is>
          <t>MOTALA</t>
        </is>
      </c>
      <c r="F451" t="inlineStr">
        <is>
          <t>Övriga statliga verk och myndigheter</t>
        </is>
      </c>
      <c r="G451" t="n">
        <v>5.7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57705-2023</t>
        </is>
      </c>
      <c r="B452" s="1" t="n">
        <v>45243</v>
      </c>
      <c r="C452" s="1" t="n">
        <v>45951</v>
      </c>
      <c r="D452" t="inlineStr">
        <is>
          <t>ÖSTERGÖTLANDS LÄN</t>
        </is>
      </c>
      <c r="E452" t="inlineStr">
        <is>
          <t>MOTALA</t>
        </is>
      </c>
      <c r="F452" t="inlineStr">
        <is>
          <t>Övriga statliga verk och myndigheter</t>
        </is>
      </c>
      <c r="G452" t="n">
        <v>25.1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19267-2025</t>
        </is>
      </c>
      <c r="B453" s="1" t="n">
        <v>45769.51258101852</v>
      </c>
      <c r="C453" s="1" t="n">
        <v>45951</v>
      </c>
      <c r="D453" t="inlineStr">
        <is>
          <t>ÖSTERGÖTLANDS LÄN</t>
        </is>
      </c>
      <c r="E453" t="inlineStr">
        <is>
          <t>MOTALA</t>
        </is>
      </c>
      <c r="G453" t="n">
        <v>3.4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60029-2021</t>
        </is>
      </c>
      <c r="B454" s="1" t="n">
        <v>44494</v>
      </c>
      <c r="C454" s="1" t="n">
        <v>45951</v>
      </c>
      <c r="D454" t="inlineStr">
        <is>
          <t>ÖSTERGÖTLANDS LÄN</t>
        </is>
      </c>
      <c r="E454" t="inlineStr">
        <is>
          <t>MOTALA</t>
        </is>
      </c>
      <c r="G454" t="n">
        <v>4.7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61002-2022</t>
        </is>
      </c>
      <c r="B455" s="1" t="n">
        <v>44914.73873842593</v>
      </c>
      <c r="C455" s="1" t="n">
        <v>45951</v>
      </c>
      <c r="D455" t="inlineStr">
        <is>
          <t>ÖSTERGÖTLANDS LÄN</t>
        </is>
      </c>
      <c r="E455" t="inlineStr">
        <is>
          <t>MOTALA</t>
        </is>
      </c>
      <c r="G455" t="n">
        <v>3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44868-2024</t>
        </is>
      </c>
      <c r="B456" s="1" t="n">
        <v>45575.33030092593</v>
      </c>
      <c r="C456" s="1" t="n">
        <v>45951</v>
      </c>
      <c r="D456" t="inlineStr">
        <is>
          <t>ÖSTERGÖTLANDS LÄN</t>
        </is>
      </c>
      <c r="E456" t="inlineStr">
        <is>
          <t>MOTALA</t>
        </is>
      </c>
      <c r="G456" t="n">
        <v>0.7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19217-2023</t>
        </is>
      </c>
      <c r="B457" s="1" t="n">
        <v>45048.78258101852</v>
      </c>
      <c r="C457" s="1" t="n">
        <v>45951</v>
      </c>
      <c r="D457" t="inlineStr">
        <is>
          <t>ÖSTERGÖTLANDS LÄN</t>
        </is>
      </c>
      <c r="E457" t="inlineStr">
        <is>
          <t>MOTALA</t>
        </is>
      </c>
      <c r="G457" t="n">
        <v>7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5528-2025</t>
        </is>
      </c>
      <c r="B458" s="1" t="n">
        <v>45693.43223379629</v>
      </c>
      <c r="C458" s="1" t="n">
        <v>45951</v>
      </c>
      <c r="D458" t="inlineStr">
        <is>
          <t>ÖSTERGÖTLANDS LÄN</t>
        </is>
      </c>
      <c r="E458" t="inlineStr">
        <is>
          <t>MOTALA</t>
        </is>
      </c>
      <c r="F458" t="inlineStr">
        <is>
          <t>Allmännings- och besparingsskogar</t>
        </is>
      </c>
      <c r="G458" t="n">
        <v>3.3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44814-2025</t>
        </is>
      </c>
      <c r="B459" s="1" t="n">
        <v>45918.37381944444</v>
      </c>
      <c r="C459" s="1" t="n">
        <v>45951</v>
      </c>
      <c r="D459" t="inlineStr">
        <is>
          <t>ÖSTERGÖTLANDS LÄN</t>
        </is>
      </c>
      <c r="E459" t="inlineStr">
        <is>
          <t>MOTALA</t>
        </is>
      </c>
      <c r="G459" t="n">
        <v>5.9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43905-2021</t>
        </is>
      </c>
      <c r="B460" s="1" t="n">
        <v>44434</v>
      </c>
      <c r="C460" s="1" t="n">
        <v>45951</v>
      </c>
      <c r="D460" t="inlineStr">
        <is>
          <t>ÖSTERGÖTLANDS LÄN</t>
        </is>
      </c>
      <c r="E460" t="inlineStr">
        <is>
          <t>MOTALA</t>
        </is>
      </c>
      <c r="G460" t="n">
        <v>1.1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29081-2021</t>
        </is>
      </c>
      <c r="B461" s="1" t="n">
        <v>44358</v>
      </c>
      <c r="C461" s="1" t="n">
        <v>45951</v>
      </c>
      <c r="D461" t="inlineStr">
        <is>
          <t>ÖSTERGÖTLANDS LÄN</t>
        </is>
      </c>
      <c r="E461" t="inlineStr">
        <is>
          <t>MOTALA</t>
        </is>
      </c>
      <c r="F461" t="inlineStr">
        <is>
          <t>Allmännings- och besparingsskogar</t>
        </is>
      </c>
      <c r="G461" t="n">
        <v>4.4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1102-2023</t>
        </is>
      </c>
      <c r="B462" s="1" t="n">
        <v>44935.58886574074</v>
      </c>
      <c r="C462" s="1" t="n">
        <v>45951</v>
      </c>
      <c r="D462" t="inlineStr">
        <is>
          <t>ÖSTERGÖTLANDS LÄN</t>
        </is>
      </c>
      <c r="E462" t="inlineStr">
        <is>
          <t>MOTALA</t>
        </is>
      </c>
      <c r="G462" t="n">
        <v>1.1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37279-2024</t>
        </is>
      </c>
      <c r="B463" s="1" t="n">
        <v>45540</v>
      </c>
      <c r="C463" s="1" t="n">
        <v>45951</v>
      </c>
      <c r="D463" t="inlineStr">
        <is>
          <t>ÖSTERGÖTLANDS LÄN</t>
        </is>
      </c>
      <c r="E463" t="inlineStr">
        <is>
          <t>MOTALA</t>
        </is>
      </c>
      <c r="G463" t="n">
        <v>0.8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26216-2025</t>
        </is>
      </c>
      <c r="B464" s="1" t="n">
        <v>45805.54620370371</v>
      </c>
      <c r="C464" s="1" t="n">
        <v>45951</v>
      </c>
      <c r="D464" t="inlineStr">
        <is>
          <t>ÖSTERGÖTLANDS LÄN</t>
        </is>
      </c>
      <c r="E464" t="inlineStr">
        <is>
          <t>MOTALA</t>
        </is>
      </c>
      <c r="F464" t="inlineStr">
        <is>
          <t>Sveaskog</t>
        </is>
      </c>
      <c r="G464" t="n">
        <v>4.9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29065-2021</t>
        </is>
      </c>
      <c r="B465" s="1" t="n">
        <v>44358</v>
      </c>
      <c r="C465" s="1" t="n">
        <v>45951</v>
      </c>
      <c r="D465" t="inlineStr">
        <is>
          <t>ÖSTERGÖTLANDS LÄN</t>
        </is>
      </c>
      <c r="E465" t="inlineStr">
        <is>
          <t>MOTALA</t>
        </is>
      </c>
      <c r="F465" t="inlineStr">
        <is>
          <t>Allmännings- och besparingsskogar</t>
        </is>
      </c>
      <c r="G465" t="n">
        <v>4.1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42137-2024</t>
        </is>
      </c>
      <c r="B466" s="1" t="n">
        <v>45562.4177662037</v>
      </c>
      <c r="C466" s="1" t="n">
        <v>45951</v>
      </c>
      <c r="D466" t="inlineStr">
        <is>
          <t>ÖSTERGÖTLANDS LÄN</t>
        </is>
      </c>
      <c r="E466" t="inlineStr">
        <is>
          <t>MOTALA</t>
        </is>
      </c>
      <c r="G466" t="n">
        <v>7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11168-2023</t>
        </is>
      </c>
      <c r="B467" s="1" t="n">
        <v>44992.55997685185</v>
      </c>
      <c r="C467" s="1" t="n">
        <v>45951</v>
      </c>
      <c r="D467" t="inlineStr">
        <is>
          <t>ÖSTERGÖTLANDS LÄN</t>
        </is>
      </c>
      <c r="E467" t="inlineStr">
        <is>
          <t>MOTALA</t>
        </is>
      </c>
      <c r="G467" t="n">
        <v>3.9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12274-2022</t>
        </is>
      </c>
      <c r="B468" s="1" t="n">
        <v>44637</v>
      </c>
      <c r="C468" s="1" t="n">
        <v>45951</v>
      </c>
      <c r="D468" t="inlineStr">
        <is>
          <t>ÖSTERGÖTLANDS LÄN</t>
        </is>
      </c>
      <c r="E468" t="inlineStr">
        <is>
          <t>MOTALA</t>
        </is>
      </c>
      <c r="G468" t="n">
        <v>1.8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12643-2022</t>
        </is>
      </c>
      <c r="B469" s="1" t="n">
        <v>44641</v>
      </c>
      <c r="C469" s="1" t="n">
        <v>45951</v>
      </c>
      <c r="D469" t="inlineStr">
        <is>
          <t>ÖSTERGÖTLANDS LÄN</t>
        </is>
      </c>
      <c r="E469" t="inlineStr">
        <is>
          <t>MOTALA</t>
        </is>
      </c>
      <c r="G469" t="n">
        <v>4.1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4743-2022</t>
        </is>
      </c>
      <c r="B470" s="1" t="n">
        <v>44592.5737962963</v>
      </c>
      <c r="C470" s="1" t="n">
        <v>45951</v>
      </c>
      <c r="D470" t="inlineStr">
        <is>
          <t>ÖSTERGÖTLANDS LÄN</t>
        </is>
      </c>
      <c r="E470" t="inlineStr">
        <is>
          <t>MOTALA</t>
        </is>
      </c>
      <c r="G470" t="n">
        <v>5.2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37618-2025</t>
        </is>
      </c>
      <c r="B471" s="1" t="n">
        <v>45880.44321759259</v>
      </c>
      <c r="C471" s="1" t="n">
        <v>45951</v>
      </c>
      <c r="D471" t="inlineStr">
        <is>
          <t>ÖSTERGÖTLANDS LÄN</t>
        </is>
      </c>
      <c r="E471" t="inlineStr">
        <is>
          <t>MOTALA</t>
        </is>
      </c>
      <c r="F471" t="inlineStr">
        <is>
          <t>Sveaskog</t>
        </is>
      </c>
      <c r="G471" t="n">
        <v>2.5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15599-2024</t>
        </is>
      </c>
      <c r="B472" s="1" t="n">
        <v>45401.83496527778</v>
      </c>
      <c r="C472" s="1" t="n">
        <v>45951</v>
      </c>
      <c r="D472" t="inlineStr">
        <is>
          <t>ÖSTERGÖTLANDS LÄN</t>
        </is>
      </c>
      <c r="E472" t="inlineStr">
        <is>
          <t>MOTALA</t>
        </is>
      </c>
      <c r="G472" t="n">
        <v>1.5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27965-2024</t>
        </is>
      </c>
      <c r="B473" s="1" t="n">
        <v>45476.37353009259</v>
      </c>
      <c r="C473" s="1" t="n">
        <v>45951</v>
      </c>
      <c r="D473" t="inlineStr">
        <is>
          <t>ÖSTERGÖTLANDS LÄN</t>
        </is>
      </c>
      <c r="E473" t="inlineStr">
        <is>
          <t>MOTALA</t>
        </is>
      </c>
      <c r="F473" t="inlineStr">
        <is>
          <t>Holmen skog AB</t>
        </is>
      </c>
      <c r="G473" t="n">
        <v>0.4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45790-2025</t>
        </is>
      </c>
      <c r="B474" s="1" t="n">
        <v>45923.56734953704</v>
      </c>
      <c r="C474" s="1" t="n">
        <v>45951</v>
      </c>
      <c r="D474" t="inlineStr">
        <is>
          <t>ÖSTERGÖTLANDS LÄN</t>
        </is>
      </c>
      <c r="E474" t="inlineStr">
        <is>
          <t>MOTALA</t>
        </is>
      </c>
      <c r="G474" t="n">
        <v>3.2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18458-2024</t>
        </is>
      </c>
      <c r="B475" s="1" t="n">
        <v>45425.47164351852</v>
      </c>
      <c r="C475" s="1" t="n">
        <v>45951</v>
      </c>
      <c r="D475" t="inlineStr">
        <is>
          <t>ÖSTERGÖTLANDS LÄN</t>
        </is>
      </c>
      <c r="E475" t="inlineStr">
        <is>
          <t>MOTALA</t>
        </is>
      </c>
      <c r="G475" t="n">
        <v>1.9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20358-2025</t>
        </is>
      </c>
      <c r="B476" s="1" t="n">
        <v>45775.39516203704</v>
      </c>
      <c r="C476" s="1" t="n">
        <v>45951</v>
      </c>
      <c r="D476" t="inlineStr">
        <is>
          <t>ÖSTERGÖTLANDS LÄN</t>
        </is>
      </c>
      <c r="E476" t="inlineStr">
        <is>
          <t>MOTALA</t>
        </is>
      </c>
      <c r="F476" t="inlineStr">
        <is>
          <t>Sveaskog</t>
        </is>
      </c>
      <c r="G476" t="n">
        <v>3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637-2023</t>
        </is>
      </c>
      <c r="B477" s="1" t="n">
        <v>44930</v>
      </c>
      <c r="C477" s="1" t="n">
        <v>45951</v>
      </c>
      <c r="D477" t="inlineStr">
        <is>
          <t>ÖSTERGÖTLANDS LÄN</t>
        </is>
      </c>
      <c r="E477" t="inlineStr">
        <is>
          <t>MOTALA</t>
        </is>
      </c>
      <c r="G477" t="n">
        <v>2.4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57992-2021</t>
        </is>
      </c>
      <c r="B478" s="1" t="n">
        <v>44487</v>
      </c>
      <c r="C478" s="1" t="n">
        <v>45951</v>
      </c>
      <c r="D478" t="inlineStr">
        <is>
          <t>ÖSTERGÖTLANDS LÄN</t>
        </is>
      </c>
      <c r="E478" t="inlineStr">
        <is>
          <t>MOTALA</t>
        </is>
      </c>
      <c r="G478" t="n">
        <v>2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1645-2022</t>
        </is>
      </c>
      <c r="B479" s="1" t="n">
        <v>44573</v>
      </c>
      <c r="C479" s="1" t="n">
        <v>45951</v>
      </c>
      <c r="D479" t="inlineStr">
        <is>
          <t>ÖSTERGÖTLANDS LÄN</t>
        </is>
      </c>
      <c r="E479" t="inlineStr">
        <is>
          <t>MOTALA</t>
        </is>
      </c>
      <c r="G479" t="n">
        <v>2.5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>
      <c r="A480" t="inlineStr">
        <is>
          <t>A 55395-2022</t>
        </is>
      </c>
      <c r="B480" s="1" t="n">
        <v>44887</v>
      </c>
      <c r="C480" s="1" t="n">
        <v>45951</v>
      </c>
      <c r="D480" t="inlineStr">
        <is>
          <t>ÖSTERGÖTLANDS LÄN</t>
        </is>
      </c>
      <c r="E480" t="inlineStr">
        <is>
          <t>MOTALA</t>
        </is>
      </c>
      <c r="G480" t="n">
        <v>2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2025-10-21T11:33:08Z</dcterms:created>
  <dcterms:modified xmlns:dcterms="http://purl.org/dc/terms/" xmlns:xsi="http://www.w3.org/2001/XMLSchema-instance" xsi:type="dcterms:W3CDTF">2025-10-21T11:33:08Z</dcterms:modified>
</cp:coreProperties>
</file>