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45952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45952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31757-2024</t>
        </is>
      </c>
      <c r="B4" s="1" t="n">
        <v>45509.44369212963</v>
      </c>
      <c r="C4" s="1" t="n">
        <v>45952</v>
      </c>
      <c r="D4" t="inlineStr">
        <is>
          <t>JÖNKÖPINGS LÄN</t>
        </is>
      </c>
      <c r="E4" t="inlineStr">
        <is>
          <t>GISLAVED</t>
        </is>
      </c>
      <c r="G4" t="n">
        <v>0.7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Backtimjan
Vårstarr
Grönvit nattviol</t>
        </is>
      </c>
      <c r="S4">
        <f>HYPERLINK("https://klasma.github.io/Logging_0662/artfynd/A 31757-2024 artfynd.xlsx", "A 31757-2024")</f>
        <v/>
      </c>
      <c r="T4">
        <f>HYPERLINK("https://klasma.github.io/Logging_0662/kartor/A 31757-2024 karta.png", "A 31757-2024")</f>
        <v/>
      </c>
      <c r="V4">
        <f>HYPERLINK("https://klasma.github.io/Logging_0662/klagomål/A 31757-2024 FSC-klagomål.docx", "A 31757-2024")</f>
        <v/>
      </c>
      <c r="W4">
        <f>HYPERLINK("https://klasma.github.io/Logging_0662/klagomålsmail/A 31757-2024 FSC-klagomål mail.docx", "A 31757-2024")</f>
        <v/>
      </c>
      <c r="X4">
        <f>HYPERLINK("https://klasma.github.io/Logging_0662/tillsyn/A 31757-2024 tillsynsbegäran.docx", "A 31757-2024")</f>
        <v/>
      </c>
      <c r="Y4">
        <f>HYPERLINK("https://klasma.github.io/Logging_0662/tillsynsmail/A 31757-2024 tillsynsbegäran mail.docx", "A 31757-2024")</f>
        <v/>
      </c>
    </row>
    <row r="5" ht="15" customHeight="1">
      <c r="A5" t="inlineStr">
        <is>
          <t>A 19576-2025</t>
        </is>
      </c>
      <c r="B5" s="1" t="n">
        <v>45770.56108796296</v>
      </c>
      <c r="C5" s="1" t="n">
        <v>45952</v>
      </c>
      <c r="D5" t="inlineStr">
        <is>
          <t>JÖNKÖPINGS LÄN</t>
        </is>
      </c>
      <c r="E5" t="inlineStr">
        <is>
          <t>GISLAVED</t>
        </is>
      </c>
      <c r="G5" t="n">
        <v>4.6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Loppstarr
Mörk dunört
Revlummer</t>
        </is>
      </c>
      <c r="S5">
        <f>HYPERLINK("https://klasma.github.io/Logging_0662/artfynd/A 19576-2025 artfynd.xlsx", "A 19576-2025")</f>
        <v/>
      </c>
      <c r="T5">
        <f>HYPERLINK("https://klasma.github.io/Logging_0662/kartor/A 19576-2025 karta.png", "A 19576-2025")</f>
        <v/>
      </c>
      <c r="V5">
        <f>HYPERLINK("https://klasma.github.io/Logging_0662/klagomål/A 19576-2025 FSC-klagomål.docx", "A 19576-2025")</f>
        <v/>
      </c>
      <c r="W5">
        <f>HYPERLINK("https://klasma.github.io/Logging_0662/klagomålsmail/A 19576-2025 FSC-klagomål mail.docx", "A 19576-2025")</f>
        <v/>
      </c>
      <c r="X5">
        <f>HYPERLINK("https://klasma.github.io/Logging_0662/tillsyn/A 19576-2025 tillsynsbegäran.docx", "A 19576-2025")</f>
        <v/>
      </c>
      <c r="Y5">
        <f>HYPERLINK("https://klasma.github.io/Logging_0662/tillsynsmail/A 19576-2025 tillsynsbegäran mail.docx", "A 19576-2025")</f>
        <v/>
      </c>
    </row>
    <row r="6" ht="15" customHeight="1">
      <c r="A6" t="inlineStr">
        <is>
          <t>A 15227-2024</t>
        </is>
      </c>
      <c r="B6" s="1" t="n">
        <v>45400.47915509259</v>
      </c>
      <c r="C6" s="1" t="n">
        <v>45952</v>
      </c>
      <c r="D6" t="inlineStr">
        <is>
          <t>JÖNKÖPINGS LÄN</t>
        </is>
      </c>
      <c r="E6" t="inlineStr">
        <is>
          <t>GISLAVED</t>
        </is>
      </c>
      <c r="F6" t="inlineStr">
        <is>
          <t>Sveaskog</t>
        </is>
      </c>
      <c r="G6" t="n">
        <v>1.4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Havsörn
Tjäder</t>
        </is>
      </c>
      <c r="S6">
        <f>HYPERLINK("https://klasma.github.io/Logging_0662/artfynd/A 15227-2024 artfynd.xlsx", "A 15227-2024")</f>
        <v/>
      </c>
      <c r="T6">
        <f>HYPERLINK("https://klasma.github.io/Logging_0662/kartor/A 15227-2024 karta.png", "A 15227-2024")</f>
        <v/>
      </c>
      <c r="V6">
        <f>HYPERLINK("https://klasma.github.io/Logging_0662/klagomål/A 15227-2024 FSC-klagomål.docx", "A 15227-2024")</f>
        <v/>
      </c>
      <c r="W6">
        <f>HYPERLINK("https://klasma.github.io/Logging_0662/klagomålsmail/A 15227-2024 FSC-klagomål mail.docx", "A 15227-2024")</f>
        <v/>
      </c>
      <c r="X6">
        <f>HYPERLINK("https://klasma.github.io/Logging_0662/tillsyn/A 15227-2024 tillsynsbegäran.docx", "A 15227-2024")</f>
        <v/>
      </c>
      <c r="Y6">
        <f>HYPERLINK("https://klasma.github.io/Logging_0662/tillsynsmail/A 15227-2024 tillsynsbegäran mail.docx", "A 15227-2024")</f>
        <v/>
      </c>
      <c r="Z6">
        <f>HYPERLINK("https://klasma.github.io/Logging_0662/fåglar/A 15227-2024 prioriterade fågelarter.docx", "A 15227-2024")</f>
        <v/>
      </c>
    </row>
    <row r="7" ht="15" customHeight="1">
      <c r="A7" t="inlineStr">
        <is>
          <t>A 24572-2025</t>
        </is>
      </c>
      <c r="B7" s="1" t="n">
        <v>45798.47107638889</v>
      </c>
      <c r="C7" s="1" t="n">
        <v>45952</v>
      </c>
      <c r="D7" t="inlineStr">
        <is>
          <t>JÖNKÖPINGS LÄN</t>
        </is>
      </c>
      <c r="E7" t="inlineStr">
        <is>
          <t>GISLAVED</t>
        </is>
      </c>
      <c r="G7" t="n">
        <v>0.9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HYPERLINK("https://klasma.github.io/Logging_0662/artfynd/A 24572-2025 artfynd.xlsx", "A 24572-2025")</f>
        <v/>
      </c>
      <c r="T7">
        <f>HYPERLINK("https://klasma.github.io/Logging_0662/kartor/A 24572-2025 karta.png", "A 24572-2025")</f>
        <v/>
      </c>
      <c r="U7">
        <f>HYPERLINK("https://klasma.github.io/Logging_0662/knärot/A 24572-2025 karta knärot.png", "A 24572-2025")</f>
        <v/>
      </c>
      <c r="V7">
        <f>HYPERLINK("https://klasma.github.io/Logging_0662/klagomål/A 24572-2025 FSC-klagomål.docx", "A 24572-2025")</f>
        <v/>
      </c>
      <c r="W7">
        <f>HYPERLINK("https://klasma.github.io/Logging_0662/klagomålsmail/A 24572-2025 FSC-klagomål mail.docx", "A 24572-2025")</f>
        <v/>
      </c>
      <c r="X7">
        <f>HYPERLINK("https://klasma.github.io/Logging_0662/tillsyn/A 24572-2025 tillsynsbegäran.docx", "A 24572-2025")</f>
        <v/>
      </c>
      <c r="Y7">
        <f>HYPERLINK("https://klasma.github.io/Logging_0662/tillsynsmail/A 24572-2025 tillsynsbegäran mail.docx", "A 24572-2025")</f>
        <v/>
      </c>
    </row>
    <row r="8" ht="15" customHeight="1">
      <c r="A8" t="inlineStr">
        <is>
          <t>A 18423-2024</t>
        </is>
      </c>
      <c r="B8" s="1" t="n">
        <v>45425.41545138889</v>
      </c>
      <c r="C8" s="1" t="n">
        <v>45952</v>
      </c>
      <c r="D8" t="inlineStr">
        <is>
          <t>JÖNKÖPINGS LÄN</t>
        </is>
      </c>
      <c r="E8" t="inlineStr">
        <is>
          <t>GISLAVED</t>
        </is>
      </c>
      <c r="G8" t="n">
        <v>1.2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Ljungögontröst</t>
        </is>
      </c>
      <c r="S8">
        <f>HYPERLINK("https://klasma.github.io/Logging_0662/artfynd/A 18423-2024 artfynd.xlsx", "A 18423-2024")</f>
        <v/>
      </c>
      <c r="T8">
        <f>HYPERLINK("https://klasma.github.io/Logging_0662/kartor/A 18423-2024 karta.png", "A 18423-2024")</f>
        <v/>
      </c>
      <c r="V8">
        <f>HYPERLINK("https://klasma.github.io/Logging_0662/klagomål/A 18423-2024 FSC-klagomål.docx", "A 18423-2024")</f>
        <v/>
      </c>
      <c r="W8">
        <f>HYPERLINK("https://klasma.github.io/Logging_0662/klagomålsmail/A 18423-2024 FSC-klagomål mail.docx", "A 18423-2024")</f>
        <v/>
      </c>
      <c r="X8">
        <f>HYPERLINK("https://klasma.github.io/Logging_0662/tillsyn/A 18423-2024 tillsynsbegäran.docx", "A 18423-2024")</f>
        <v/>
      </c>
      <c r="Y8">
        <f>HYPERLINK("https://klasma.github.io/Logging_0662/tillsynsmail/A 18423-2024 tillsynsbegäran mail.docx", "A 18423-2024")</f>
        <v/>
      </c>
    </row>
    <row r="9" ht="15" customHeight="1">
      <c r="A9" t="inlineStr">
        <is>
          <t>A 69075-2021</t>
        </is>
      </c>
      <c r="B9" s="1" t="n">
        <v>44530</v>
      </c>
      <c r="C9" s="1" t="n">
        <v>45952</v>
      </c>
      <c r="D9" t="inlineStr">
        <is>
          <t>JÖNKÖPINGS LÄN</t>
        </is>
      </c>
      <c r="E9" t="inlineStr">
        <is>
          <t>GISLAVED</t>
        </is>
      </c>
      <c r="G9" t="n">
        <v>2.1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Bredgentiana</t>
        </is>
      </c>
      <c r="S9">
        <f>HYPERLINK("https://klasma.github.io/Logging_0662/artfynd/A 69075-2021 artfynd.xlsx", "A 69075-2021")</f>
        <v/>
      </c>
      <c r="T9">
        <f>HYPERLINK("https://klasma.github.io/Logging_0662/kartor/A 69075-2021 karta.png", "A 69075-2021")</f>
        <v/>
      </c>
      <c r="V9">
        <f>HYPERLINK("https://klasma.github.io/Logging_0662/klagomål/A 69075-2021 FSC-klagomål.docx", "A 69075-2021")</f>
        <v/>
      </c>
      <c r="W9">
        <f>HYPERLINK("https://klasma.github.io/Logging_0662/klagomålsmail/A 69075-2021 FSC-klagomål mail.docx", "A 69075-2021")</f>
        <v/>
      </c>
      <c r="X9">
        <f>HYPERLINK("https://klasma.github.io/Logging_0662/tillsyn/A 69075-2021 tillsynsbegäran.docx", "A 69075-2021")</f>
        <v/>
      </c>
      <c r="Y9">
        <f>HYPERLINK("https://klasma.github.io/Logging_0662/tillsynsmail/A 69075-2021 tillsynsbegäran mail.docx", "A 69075-2021")</f>
        <v/>
      </c>
    </row>
    <row r="10" ht="15" customHeight="1">
      <c r="A10" t="inlineStr">
        <is>
          <t>A 6359-2023</t>
        </is>
      </c>
      <c r="B10" s="1" t="n">
        <v>44965</v>
      </c>
      <c r="C10" s="1" t="n">
        <v>45952</v>
      </c>
      <c r="D10" t="inlineStr">
        <is>
          <t>JÖNKÖPINGS LÄN</t>
        </is>
      </c>
      <c r="E10" t="inlineStr">
        <is>
          <t>GISLAVED</t>
        </is>
      </c>
      <c r="F10" t="inlineStr">
        <is>
          <t>Kommuner</t>
        </is>
      </c>
      <c r="G10" t="n">
        <v>2.4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Safsa</t>
        </is>
      </c>
      <c r="S10">
        <f>HYPERLINK("https://klasma.github.io/Logging_0662/artfynd/A 6359-2023 artfynd.xlsx", "A 6359-2023")</f>
        <v/>
      </c>
      <c r="T10">
        <f>HYPERLINK("https://klasma.github.io/Logging_0662/kartor/A 6359-2023 karta.png", "A 6359-2023")</f>
        <v/>
      </c>
      <c r="V10">
        <f>HYPERLINK("https://klasma.github.io/Logging_0662/klagomål/A 6359-2023 FSC-klagomål.docx", "A 6359-2023")</f>
        <v/>
      </c>
      <c r="W10">
        <f>HYPERLINK("https://klasma.github.io/Logging_0662/klagomålsmail/A 6359-2023 FSC-klagomål mail.docx", "A 6359-2023")</f>
        <v/>
      </c>
      <c r="X10">
        <f>HYPERLINK("https://klasma.github.io/Logging_0662/tillsyn/A 6359-2023 tillsynsbegäran.docx", "A 6359-2023")</f>
        <v/>
      </c>
      <c r="Y10">
        <f>HYPERLINK("https://klasma.github.io/Logging_0662/tillsynsmail/A 6359-2023 tillsynsbegäran mail.docx", "A 6359-2023")</f>
        <v/>
      </c>
    </row>
    <row r="11" ht="15" customHeight="1">
      <c r="A11" t="inlineStr">
        <is>
          <t>A 8483-2023</t>
        </is>
      </c>
      <c r="B11" s="1" t="n">
        <v>44977</v>
      </c>
      <c r="C11" s="1" t="n">
        <v>45952</v>
      </c>
      <c r="D11" t="inlineStr">
        <is>
          <t>JÖNKÖPINGS LÄN</t>
        </is>
      </c>
      <c r="E11" t="inlineStr">
        <is>
          <t>GISLAVED</t>
        </is>
      </c>
      <c r="G11" t="n">
        <v>2.6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Större vattensalamander</t>
        </is>
      </c>
      <c r="S11">
        <f>HYPERLINK("https://klasma.github.io/Logging_0662/artfynd/A 8483-2023 artfynd.xlsx", "A 8483-2023")</f>
        <v/>
      </c>
      <c r="T11">
        <f>HYPERLINK("https://klasma.github.io/Logging_0662/kartor/A 8483-2023 karta.png", "A 8483-2023")</f>
        <v/>
      </c>
      <c r="V11">
        <f>HYPERLINK("https://klasma.github.io/Logging_0662/klagomål/A 8483-2023 FSC-klagomål.docx", "A 8483-2023")</f>
        <v/>
      </c>
      <c r="W11">
        <f>HYPERLINK("https://klasma.github.io/Logging_0662/klagomålsmail/A 8483-2023 FSC-klagomål mail.docx", "A 8483-2023")</f>
        <v/>
      </c>
      <c r="X11">
        <f>HYPERLINK("https://klasma.github.io/Logging_0662/tillsyn/A 8483-2023 tillsynsbegäran.docx", "A 8483-2023")</f>
        <v/>
      </c>
      <c r="Y11">
        <f>HYPERLINK("https://klasma.github.io/Logging_0662/tillsynsmail/A 8483-2023 tillsynsbegäran mail.docx", "A 8483-2023")</f>
        <v/>
      </c>
    </row>
    <row r="12" ht="15" customHeight="1">
      <c r="A12" t="inlineStr">
        <is>
          <t>A 41059-2024</t>
        </is>
      </c>
      <c r="B12" s="1" t="n">
        <v>45558</v>
      </c>
      <c r="C12" s="1" t="n">
        <v>45952</v>
      </c>
      <c r="D12" t="inlineStr">
        <is>
          <t>JÖNKÖPINGS LÄN</t>
        </is>
      </c>
      <c r="E12" t="inlineStr">
        <is>
          <t>GISLAVED</t>
        </is>
      </c>
      <c r="G12" t="n">
        <v>5.4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Kungsfågel</t>
        </is>
      </c>
      <c r="S12">
        <f>HYPERLINK("https://klasma.github.io/Logging_0662/artfynd/A 41059-2024 artfynd.xlsx", "A 41059-2024")</f>
        <v/>
      </c>
      <c r="T12">
        <f>HYPERLINK("https://klasma.github.io/Logging_0662/kartor/A 41059-2024 karta.png", "A 41059-2024")</f>
        <v/>
      </c>
      <c r="V12">
        <f>HYPERLINK("https://klasma.github.io/Logging_0662/klagomål/A 41059-2024 FSC-klagomål.docx", "A 41059-2024")</f>
        <v/>
      </c>
      <c r="W12">
        <f>HYPERLINK("https://klasma.github.io/Logging_0662/klagomålsmail/A 41059-2024 FSC-klagomål mail.docx", "A 41059-2024")</f>
        <v/>
      </c>
      <c r="X12">
        <f>HYPERLINK("https://klasma.github.io/Logging_0662/tillsyn/A 41059-2024 tillsynsbegäran.docx", "A 41059-2024")</f>
        <v/>
      </c>
      <c r="Y12">
        <f>HYPERLINK("https://klasma.github.io/Logging_0662/tillsynsmail/A 41059-2024 tillsynsbegäran mail.docx", "A 41059-2024")</f>
        <v/>
      </c>
      <c r="Z12">
        <f>HYPERLINK("https://klasma.github.io/Logging_0662/fåglar/A 41059-2024 prioriterade fågelarter.docx", "A 41059-2024")</f>
        <v/>
      </c>
    </row>
    <row r="13" ht="15" customHeight="1">
      <c r="A13" t="inlineStr">
        <is>
          <t>A 11902-2025</t>
        </is>
      </c>
      <c r="B13" s="1" t="n">
        <v>45728.47916666666</v>
      </c>
      <c r="C13" s="1" t="n">
        <v>45952</v>
      </c>
      <c r="D13" t="inlineStr">
        <is>
          <t>JÖNKÖPINGS LÄN</t>
        </is>
      </c>
      <c r="E13" t="inlineStr">
        <is>
          <t>GISLAVED</t>
        </is>
      </c>
      <c r="F13" t="inlineStr">
        <is>
          <t>Sveaskog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HYPERLINK("https://klasma.github.io/Logging_0662/artfynd/A 11902-2025 artfynd.xlsx", "A 11902-2025")</f>
        <v/>
      </c>
      <c r="T13">
        <f>HYPERLINK("https://klasma.github.io/Logging_0662/kartor/A 11902-2025 karta.png", "A 11902-2025")</f>
        <v/>
      </c>
      <c r="V13">
        <f>HYPERLINK("https://klasma.github.io/Logging_0662/klagomål/A 11902-2025 FSC-klagomål.docx", "A 11902-2025")</f>
        <v/>
      </c>
      <c r="W13">
        <f>HYPERLINK("https://klasma.github.io/Logging_0662/klagomålsmail/A 11902-2025 FSC-klagomål mail.docx", "A 11902-2025")</f>
        <v/>
      </c>
      <c r="X13">
        <f>HYPERLINK("https://klasma.github.io/Logging_0662/tillsyn/A 11902-2025 tillsynsbegäran.docx", "A 11902-2025")</f>
        <v/>
      </c>
      <c r="Y13">
        <f>HYPERLINK("https://klasma.github.io/Logging_0662/tillsynsmail/A 11902-2025 tillsynsbegäran mail.docx", "A 11902-2025")</f>
        <v/>
      </c>
    </row>
    <row r="14" ht="15" customHeight="1">
      <c r="A14" t="inlineStr">
        <is>
          <t>A 44728-2025</t>
        </is>
      </c>
      <c r="B14" s="1" t="n">
        <v>45917</v>
      </c>
      <c r="C14" s="1" t="n">
        <v>45952</v>
      </c>
      <c r="D14" t="inlineStr">
        <is>
          <t>JÖNKÖPINGS LÄN</t>
        </is>
      </c>
      <c r="E14" t="inlineStr">
        <is>
          <t>GISLAVED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HYPERLINK("https://klasma.github.io/Logging_0662/artfynd/A 44728-2025 artfynd.xlsx", "A 44728-2025")</f>
        <v/>
      </c>
      <c r="T14">
        <f>HYPERLINK("https://klasma.github.io/Logging_0662/kartor/A 44728-2025 karta.png", "A 44728-2025")</f>
        <v/>
      </c>
      <c r="V14">
        <f>HYPERLINK("https://klasma.github.io/Logging_0662/klagomål/A 44728-2025 FSC-klagomål.docx", "A 44728-2025")</f>
        <v/>
      </c>
      <c r="W14">
        <f>HYPERLINK("https://klasma.github.io/Logging_0662/klagomålsmail/A 44728-2025 FSC-klagomål mail.docx", "A 44728-2025")</f>
        <v/>
      </c>
      <c r="X14">
        <f>HYPERLINK("https://klasma.github.io/Logging_0662/tillsyn/A 44728-2025 tillsynsbegäran.docx", "A 44728-2025")</f>
        <v/>
      </c>
      <c r="Y14">
        <f>HYPERLINK("https://klasma.github.io/Logging_0662/tillsynsmail/A 44728-2025 tillsynsbegäran mail.docx", "A 44728-2025")</f>
        <v/>
      </c>
    </row>
    <row r="15" ht="15" customHeight="1">
      <c r="A15" t="inlineStr">
        <is>
          <t>A 9910-2025</t>
        </is>
      </c>
      <c r="B15" s="1" t="n">
        <v>45717.39260416666</v>
      </c>
      <c r="C15" s="1" t="n">
        <v>45952</v>
      </c>
      <c r="D15" t="inlineStr">
        <is>
          <t>JÖNKÖPINGS LÄN</t>
        </is>
      </c>
      <c r="E15" t="inlineStr">
        <is>
          <t>GISLAVED</t>
        </is>
      </c>
      <c r="G15" t="n">
        <v>11.3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Björksplintborre</t>
        </is>
      </c>
      <c r="S15">
        <f>HYPERLINK("https://klasma.github.io/Logging_0662/artfynd/A 9910-2025 artfynd.xlsx", "A 9910-2025")</f>
        <v/>
      </c>
      <c r="T15">
        <f>HYPERLINK("https://klasma.github.io/Logging_0662/kartor/A 9910-2025 karta.png", "A 9910-2025")</f>
        <v/>
      </c>
      <c r="V15">
        <f>HYPERLINK("https://klasma.github.io/Logging_0662/klagomål/A 9910-2025 FSC-klagomål.docx", "A 9910-2025")</f>
        <v/>
      </c>
      <c r="W15">
        <f>HYPERLINK("https://klasma.github.io/Logging_0662/klagomålsmail/A 9910-2025 FSC-klagomål mail.docx", "A 9910-2025")</f>
        <v/>
      </c>
      <c r="X15">
        <f>HYPERLINK("https://klasma.github.io/Logging_0662/tillsyn/A 9910-2025 tillsynsbegäran.docx", "A 9910-2025")</f>
        <v/>
      </c>
      <c r="Y15">
        <f>HYPERLINK("https://klasma.github.io/Logging_0662/tillsynsmail/A 9910-2025 tillsynsbegäran mail.docx", "A 9910-2025")</f>
        <v/>
      </c>
    </row>
    <row r="16" ht="15" customHeight="1">
      <c r="A16" t="inlineStr">
        <is>
          <t>A 42449-2025</t>
        </is>
      </c>
      <c r="B16" s="1" t="n">
        <v>45905.440625</v>
      </c>
      <c r="C16" s="1" t="n">
        <v>45952</v>
      </c>
      <c r="D16" t="inlineStr">
        <is>
          <t>JÖNKÖPINGS LÄN</t>
        </is>
      </c>
      <c r="E16" t="inlineStr">
        <is>
          <t>GISLAVED</t>
        </is>
      </c>
      <c r="G16" t="n">
        <v>0.7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Borsttåg</t>
        </is>
      </c>
      <c r="S16">
        <f>HYPERLINK("https://klasma.github.io/Logging_0662/artfynd/A 42449-2025 artfynd.xlsx", "A 42449-2025")</f>
        <v/>
      </c>
      <c r="T16">
        <f>HYPERLINK("https://klasma.github.io/Logging_0662/kartor/A 42449-2025 karta.png", "A 42449-2025")</f>
        <v/>
      </c>
      <c r="V16">
        <f>HYPERLINK("https://klasma.github.io/Logging_0662/klagomål/A 42449-2025 FSC-klagomål.docx", "A 42449-2025")</f>
        <v/>
      </c>
      <c r="W16">
        <f>HYPERLINK("https://klasma.github.io/Logging_0662/klagomålsmail/A 42449-2025 FSC-klagomål mail.docx", "A 42449-2025")</f>
        <v/>
      </c>
      <c r="X16">
        <f>HYPERLINK("https://klasma.github.io/Logging_0662/tillsyn/A 42449-2025 tillsynsbegäran.docx", "A 42449-2025")</f>
        <v/>
      </c>
      <c r="Y16">
        <f>HYPERLINK("https://klasma.github.io/Logging_0662/tillsynsmail/A 42449-2025 tillsynsbegäran mail.docx", "A 42449-2025")</f>
        <v/>
      </c>
    </row>
    <row r="17" ht="15" customHeight="1">
      <c r="A17" t="inlineStr">
        <is>
          <t>A 30362-2022</t>
        </is>
      </c>
      <c r="B17" s="1" t="n">
        <v>44760</v>
      </c>
      <c r="C17" s="1" t="n">
        <v>45952</v>
      </c>
      <c r="D17" t="inlineStr">
        <is>
          <t>JÖNKÖPINGS LÄN</t>
        </is>
      </c>
      <c r="E17" t="inlineStr">
        <is>
          <t>GISLAVED</t>
        </is>
      </c>
      <c r="G17" t="n">
        <v>3.1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HYPERLINK("https://klasma.github.io/Logging_0662/artfynd/A 30362-2022 artfynd.xlsx", "A 30362-2022")</f>
        <v/>
      </c>
      <c r="T17">
        <f>HYPERLINK("https://klasma.github.io/Logging_0662/kartor/A 30362-2022 karta.png", "A 30362-2022")</f>
        <v/>
      </c>
      <c r="U17">
        <f>HYPERLINK("https://klasma.github.io/Logging_0662/knärot/A 30362-2022 karta knärot.png", "A 30362-2022")</f>
        <v/>
      </c>
      <c r="V17">
        <f>HYPERLINK("https://klasma.github.io/Logging_0662/klagomål/A 30362-2022 FSC-klagomål.docx", "A 30362-2022")</f>
        <v/>
      </c>
      <c r="W17">
        <f>HYPERLINK("https://klasma.github.io/Logging_0662/klagomålsmail/A 30362-2022 FSC-klagomål mail.docx", "A 30362-2022")</f>
        <v/>
      </c>
      <c r="X17">
        <f>HYPERLINK("https://klasma.github.io/Logging_0662/tillsyn/A 30362-2022 tillsynsbegäran.docx", "A 30362-2022")</f>
        <v/>
      </c>
      <c r="Y17">
        <f>HYPERLINK("https://klasma.github.io/Logging_0662/tillsynsmail/A 30362-2022 tillsynsbegäran mail.docx", "A 30362-2022")</f>
        <v/>
      </c>
    </row>
    <row r="18" ht="15" customHeight="1">
      <c r="A18" t="inlineStr">
        <is>
          <t>A 27358-2022</t>
        </is>
      </c>
      <c r="B18" s="1" t="n">
        <v>44742.43836805555</v>
      </c>
      <c r="C18" s="1" t="n">
        <v>45952</v>
      </c>
      <c r="D18" t="inlineStr">
        <is>
          <t>JÖNKÖPINGS LÄN</t>
        </is>
      </c>
      <c r="E18" t="inlineStr">
        <is>
          <t>GISLAVED</t>
        </is>
      </c>
      <c r="G18" t="n">
        <v>1.2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Kambräken</t>
        </is>
      </c>
      <c r="S18">
        <f>HYPERLINK("https://klasma.github.io/Logging_0662/artfynd/A 27358-2022 artfynd.xlsx", "A 27358-2022")</f>
        <v/>
      </c>
      <c r="T18">
        <f>HYPERLINK("https://klasma.github.io/Logging_0662/kartor/A 27358-2022 karta.png", "A 27358-2022")</f>
        <v/>
      </c>
      <c r="V18">
        <f>HYPERLINK("https://klasma.github.io/Logging_0662/klagomål/A 27358-2022 FSC-klagomål.docx", "A 27358-2022")</f>
        <v/>
      </c>
      <c r="W18">
        <f>HYPERLINK("https://klasma.github.io/Logging_0662/klagomålsmail/A 27358-2022 FSC-klagomål mail.docx", "A 27358-2022")</f>
        <v/>
      </c>
      <c r="X18">
        <f>HYPERLINK("https://klasma.github.io/Logging_0662/tillsyn/A 27358-2022 tillsynsbegäran.docx", "A 27358-2022")</f>
        <v/>
      </c>
      <c r="Y18">
        <f>HYPERLINK("https://klasma.github.io/Logging_0662/tillsynsmail/A 27358-2022 tillsynsbegäran mail.docx", "A 27358-2022")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45952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45952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2011-2022</t>
        </is>
      </c>
      <c r="B21" s="1" t="n">
        <v>44575</v>
      </c>
      <c r="C21" s="1" t="n">
        <v>45952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33662-2021</t>
        </is>
      </c>
      <c r="B22" s="1" t="n">
        <v>44378.3903587963</v>
      </c>
      <c r="C22" s="1" t="n">
        <v>45952</v>
      </c>
      <c r="D22" t="inlineStr">
        <is>
          <t>JÖNKÖPINGS LÄN</t>
        </is>
      </c>
      <c r="E22" t="inlineStr">
        <is>
          <t>GISLAVED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2016-2022</t>
        </is>
      </c>
      <c r="B23" s="1" t="n">
        <v>44575</v>
      </c>
      <c r="C23" s="1" t="n">
        <v>45952</v>
      </c>
      <c r="D23" t="inlineStr">
        <is>
          <t>JÖNKÖPINGS LÄN</t>
        </is>
      </c>
      <c r="E23" t="inlineStr">
        <is>
          <t>GISLAVED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45952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37634-2022</t>
        </is>
      </c>
      <c r="B25" s="1" t="n">
        <v>44810</v>
      </c>
      <c r="C25" s="1" t="n">
        <v>45952</v>
      </c>
      <c r="D25" t="inlineStr">
        <is>
          <t>JÖNKÖPINGS LÄN</t>
        </is>
      </c>
      <c r="E25" t="inlineStr">
        <is>
          <t>GISLAVED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35840-2021</t>
        </is>
      </c>
      <c r="B26" s="1" t="n">
        <v>44386.86407407407</v>
      </c>
      <c r="C26" s="1" t="n">
        <v>45952</v>
      </c>
      <c r="D26" t="inlineStr">
        <is>
          <t>JÖNKÖPINGS LÄN</t>
        </is>
      </c>
      <c r="E26" t="inlineStr">
        <is>
          <t>GISLAVED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9409-2021</t>
        </is>
      </c>
      <c r="B27" s="1" t="n">
        <v>44250</v>
      </c>
      <c r="C27" s="1" t="n">
        <v>45952</v>
      </c>
      <c r="D27" t="inlineStr">
        <is>
          <t>JÖNKÖPINGS LÄN</t>
        </is>
      </c>
      <c r="E27" t="inlineStr">
        <is>
          <t>GISLAVED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12181-2021</t>
        </is>
      </c>
      <c r="B28" s="1" t="n">
        <v>44266.62798611111</v>
      </c>
      <c r="C28" s="1" t="n">
        <v>45952</v>
      </c>
      <c r="D28" t="inlineStr">
        <is>
          <t>JÖNKÖPINGS LÄN</t>
        </is>
      </c>
      <c r="E28" t="inlineStr">
        <is>
          <t>GISLAVED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28927-2021</t>
        </is>
      </c>
      <c r="B29" s="1" t="n">
        <v>44358.30866898148</v>
      </c>
      <c r="C29" s="1" t="n">
        <v>45952</v>
      </c>
      <c r="D29" t="inlineStr">
        <is>
          <t>JÖNKÖPINGS LÄN</t>
        </is>
      </c>
      <c r="E29" t="inlineStr">
        <is>
          <t>GISLAVED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64014-2021</t>
        </is>
      </c>
      <c r="B30" s="1" t="n">
        <v>44508</v>
      </c>
      <c r="C30" s="1" t="n">
        <v>45952</v>
      </c>
      <c r="D30" t="inlineStr">
        <is>
          <t>JÖNKÖPINGS LÄN</t>
        </is>
      </c>
      <c r="E30" t="inlineStr">
        <is>
          <t>GISLAVED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45952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45952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45952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45952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50541-2022</t>
        </is>
      </c>
      <c r="B35" s="1" t="n">
        <v>44866.60554398148</v>
      </c>
      <c r="C35" s="1" t="n">
        <v>45952</v>
      </c>
      <c r="D35" t="inlineStr">
        <is>
          <t>JÖNKÖPINGS LÄN</t>
        </is>
      </c>
      <c r="E35" t="inlineStr">
        <is>
          <t>GISLAVED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39836-2021</t>
        </is>
      </c>
      <c r="B36" s="1" t="n">
        <v>44417.62429398148</v>
      </c>
      <c r="C36" s="1" t="n">
        <v>45952</v>
      </c>
      <c r="D36" t="inlineStr">
        <is>
          <t>JÖNKÖPINGS LÄN</t>
        </is>
      </c>
      <c r="E36" t="inlineStr">
        <is>
          <t>GISLAVED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9407-2021</t>
        </is>
      </c>
      <c r="B37" s="1" t="n">
        <v>44250</v>
      </c>
      <c r="C37" s="1" t="n">
        <v>45952</v>
      </c>
      <c r="D37" t="inlineStr">
        <is>
          <t>JÖNKÖPINGS LÄN</t>
        </is>
      </c>
      <c r="E37" t="inlineStr">
        <is>
          <t>GISLAVED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45952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45952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45952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45952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45952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45952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45952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45952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63448-2021</t>
        </is>
      </c>
      <c r="B46" s="1" t="n">
        <v>44507</v>
      </c>
      <c r="C46" s="1" t="n">
        <v>45952</v>
      </c>
      <c r="D46" t="inlineStr">
        <is>
          <t>JÖNKÖPINGS LÄN</t>
        </is>
      </c>
      <c r="E46" t="inlineStr">
        <is>
          <t>GISLAVED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39339-2022</t>
        </is>
      </c>
      <c r="B47" s="1" t="n">
        <v>44817.72686342592</v>
      </c>
      <c r="C47" s="1" t="n">
        <v>45952</v>
      </c>
      <c r="D47" t="inlineStr">
        <is>
          <t>JÖNKÖPINGS LÄN</t>
        </is>
      </c>
      <c r="E47" t="inlineStr">
        <is>
          <t>GISLAVED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45952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45952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45952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45952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45952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45952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45952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45952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45952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45952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45544-2022</t>
        </is>
      </c>
      <c r="B58" s="1" t="n">
        <v>44845.47885416666</v>
      </c>
      <c r="C58" s="1" t="n">
        <v>45952</v>
      </c>
      <c r="D58" t="inlineStr">
        <is>
          <t>JÖNKÖPINGS LÄN</t>
        </is>
      </c>
      <c r="E58" t="inlineStr">
        <is>
          <t>GISLAVED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60234-2021</t>
        </is>
      </c>
      <c r="B59" s="1" t="n">
        <v>44495</v>
      </c>
      <c r="C59" s="1" t="n">
        <v>45952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45952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45952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28922-2021</t>
        </is>
      </c>
      <c r="B62" s="1" t="n">
        <v>44358.29576388889</v>
      </c>
      <c r="C62" s="1" t="n">
        <v>45952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52228-2022</t>
        </is>
      </c>
      <c r="B63" s="1" t="n">
        <v>44873.58728009259</v>
      </c>
      <c r="C63" s="1" t="n">
        <v>45952</v>
      </c>
      <c r="D63" t="inlineStr">
        <is>
          <t>JÖNKÖPINGS LÄN</t>
        </is>
      </c>
      <c r="E63" t="inlineStr">
        <is>
          <t>GISLAVED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41712-2021</t>
        </is>
      </c>
      <c r="B64" s="1" t="n">
        <v>44425.57732638889</v>
      </c>
      <c r="C64" s="1" t="n">
        <v>45952</v>
      </c>
      <c r="D64" t="inlineStr">
        <is>
          <t>JÖNKÖPINGS LÄN</t>
        </is>
      </c>
      <c r="E64" t="inlineStr">
        <is>
          <t>GISLAVED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42882-2021</t>
        </is>
      </c>
      <c r="B65" s="1" t="n">
        <v>44428</v>
      </c>
      <c r="C65" s="1" t="n">
        <v>45952</v>
      </c>
      <c r="D65" t="inlineStr">
        <is>
          <t>JÖNKÖPINGS LÄN</t>
        </is>
      </c>
      <c r="E65" t="inlineStr">
        <is>
          <t>GISLAVED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13452-2021</t>
        </is>
      </c>
      <c r="B66" s="1" t="n">
        <v>44273.57444444444</v>
      </c>
      <c r="C66" s="1" t="n">
        <v>45952</v>
      </c>
      <c r="D66" t="inlineStr">
        <is>
          <t>JÖNKÖPINGS LÄN</t>
        </is>
      </c>
      <c r="E66" t="inlineStr">
        <is>
          <t>GISLAVED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45952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45952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18301-2021</t>
        </is>
      </c>
      <c r="B69" s="1" t="n">
        <v>44305</v>
      </c>
      <c r="C69" s="1" t="n">
        <v>45952</v>
      </c>
      <c r="D69" t="inlineStr">
        <is>
          <t>JÖNKÖPINGS LÄN</t>
        </is>
      </c>
      <c r="E69" t="inlineStr">
        <is>
          <t>GISLAVED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13251-2021</t>
        </is>
      </c>
      <c r="B70" s="1" t="n">
        <v>44272.63491898148</v>
      </c>
      <c r="C70" s="1" t="n">
        <v>45952</v>
      </c>
      <c r="D70" t="inlineStr">
        <is>
          <t>JÖNKÖPINGS LÄN</t>
        </is>
      </c>
      <c r="E70" t="inlineStr">
        <is>
          <t>GISLAVED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45952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45952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45952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47128-2021</t>
        </is>
      </c>
      <c r="B74" s="1" t="n">
        <v>44446</v>
      </c>
      <c r="C74" s="1" t="n">
        <v>45952</v>
      </c>
      <c r="D74" t="inlineStr">
        <is>
          <t>JÖNKÖPINGS LÄN</t>
        </is>
      </c>
      <c r="E74" t="inlineStr">
        <is>
          <t>GISLAVED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38351-2021</t>
        </is>
      </c>
      <c r="B75" s="1" t="n">
        <v>44406</v>
      </c>
      <c r="C75" s="1" t="n">
        <v>45952</v>
      </c>
      <c r="D75" t="inlineStr">
        <is>
          <t>JÖNKÖPINGS LÄN</t>
        </is>
      </c>
      <c r="E75" t="inlineStr">
        <is>
          <t>GISLAVED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45952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45952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45952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7342-2022</t>
        </is>
      </c>
      <c r="B79" s="1" t="n">
        <v>44606.55068287037</v>
      </c>
      <c r="C79" s="1" t="n">
        <v>45952</v>
      </c>
      <c r="D79" t="inlineStr">
        <is>
          <t>JÖNKÖPINGS LÄN</t>
        </is>
      </c>
      <c r="E79" t="inlineStr">
        <is>
          <t>GISLAVED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72078-2021</t>
        </is>
      </c>
      <c r="B80" s="1" t="n">
        <v>44544.51118055556</v>
      </c>
      <c r="C80" s="1" t="n">
        <v>45952</v>
      </c>
      <c r="D80" t="inlineStr">
        <is>
          <t>JÖNKÖPINGS LÄN</t>
        </is>
      </c>
      <c r="E80" t="inlineStr">
        <is>
          <t>GISLAVED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37361-2022</t>
        </is>
      </c>
      <c r="B81" s="1" t="n">
        <v>44809</v>
      </c>
      <c r="C81" s="1" t="n">
        <v>45952</v>
      </c>
      <c r="D81" t="inlineStr">
        <is>
          <t>JÖNKÖPINGS LÄN</t>
        </is>
      </c>
      <c r="E81" t="inlineStr">
        <is>
          <t>GISLAVED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5292-2022</t>
        </is>
      </c>
      <c r="B82" s="1" t="n">
        <v>44594.62553240741</v>
      </c>
      <c r="C82" s="1" t="n">
        <v>45952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26563-2022</t>
        </is>
      </c>
      <c r="B83" s="1" t="n">
        <v>44739.48693287037</v>
      </c>
      <c r="C83" s="1" t="n">
        <v>45952</v>
      </c>
      <c r="D83" t="inlineStr">
        <is>
          <t>JÖNKÖPINGS LÄN</t>
        </is>
      </c>
      <c r="E83" t="inlineStr">
        <is>
          <t>GISLAVED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54492-2021</t>
        </is>
      </c>
      <c r="B84" s="1" t="n">
        <v>44473.5024537037</v>
      </c>
      <c r="C84" s="1" t="n">
        <v>45952</v>
      </c>
      <c r="D84" t="inlineStr">
        <is>
          <t>JÖNKÖPINGS LÄN</t>
        </is>
      </c>
      <c r="E84" t="inlineStr">
        <is>
          <t>GISLAVED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54495-2021</t>
        </is>
      </c>
      <c r="B85" s="1" t="n">
        <v>44473.50425925926</v>
      </c>
      <c r="C85" s="1" t="n">
        <v>45952</v>
      </c>
      <c r="D85" t="inlineStr">
        <is>
          <t>JÖNKÖPINGS LÄN</t>
        </is>
      </c>
      <c r="E85" t="inlineStr">
        <is>
          <t>GISLAVED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28582-2022</t>
        </is>
      </c>
      <c r="B86" s="1" t="n">
        <v>44748</v>
      </c>
      <c r="C86" s="1" t="n">
        <v>45952</v>
      </c>
      <c r="D86" t="inlineStr">
        <is>
          <t>JÖNKÖPINGS LÄN</t>
        </is>
      </c>
      <c r="E86" t="inlineStr">
        <is>
          <t>GISLAVED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58531-2021</t>
        </is>
      </c>
      <c r="B87" s="1" t="n">
        <v>44488</v>
      </c>
      <c r="C87" s="1" t="n">
        <v>45952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74247-2021</t>
        </is>
      </c>
      <c r="B88" s="1" t="n">
        <v>44558.62664351852</v>
      </c>
      <c r="C88" s="1" t="n">
        <v>45952</v>
      </c>
      <c r="D88" t="inlineStr">
        <is>
          <t>JÖNKÖPINGS LÄN</t>
        </is>
      </c>
      <c r="E88" t="inlineStr">
        <is>
          <t>GISLAVED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1312-2021</t>
        </is>
      </c>
      <c r="B89" s="1" t="n">
        <v>44208</v>
      </c>
      <c r="C89" s="1" t="n">
        <v>45952</v>
      </c>
      <c r="D89" t="inlineStr">
        <is>
          <t>JÖNKÖPINGS LÄN</t>
        </is>
      </c>
      <c r="E89" t="inlineStr">
        <is>
          <t>GISLAVED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44575-2022</t>
        </is>
      </c>
      <c r="B90" s="1" t="n">
        <v>44840</v>
      </c>
      <c r="C90" s="1" t="n">
        <v>45952</v>
      </c>
      <c r="D90" t="inlineStr">
        <is>
          <t>JÖNKÖPINGS LÄN</t>
        </is>
      </c>
      <c r="E90" t="inlineStr">
        <is>
          <t>GISLAVED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8800-2022</t>
        </is>
      </c>
      <c r="B91" s="1" t="n">
        <v>44614</v>
      </c>
      <c r="C91" s="1" t="n">
        <v>45952</v>
      </c>
      <c r="D91" t="inlineStr">
        <is>
          <t>JÖNKÖPINGS LÄN</t>
        </is>
      </c>
      <c r="E91" t="inlineStr">
        <is>
          <t>GISLAVED</t>
        </is>
      </c>
      <c r="F91" t="inlineStr">
        <is>
          <t>Kyrkan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28931-2021</t>
        </is>
      </c>
      <c r="B92" s="1" t="n">
        <v>44358.31386574074</v>
      </c>
      <c r="C92" s="1" t="n">
        <v>45952</v>
      </c>
      <c r="D92" t="inlineStr">
        <is>
          <t>JÖNKÖPINGS LÄN</t>
        </is>
      </c>
      <c r="E92" t="inlineStr">
        <is>
          <t>GISLAVED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7361-2021</t>
        </is>
      </c>
      <c r="B93" s="1" t="n">
        <v>44239</v>
      </c>
      <c r="C93" s="1" t="n">
        <v>45952</v>
      </c>
      <c r="D93" t="inlineStr">
        <is>
          <t>JÖNKÖPINGS LÄN</t>
        </is>
      </c>
      <c r="E93" t="inlineStr">
        <is>
          <t>GISLAVED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27582-2021</t>
        </is>
      </c>
      <c r="B94" s="1" t="n">
        <v>44353</v>
      </c>
      <c r="C94" s="1" t="n">
        <v>45952</v>
      </c>
      <c r="D94" t="inlineStr">
        <is>
          <t>JÖNKÖPINGS LÄN</t>
        </is>
      </c>
      <c r="E94" t="inlineStr">
        <is>
          <t>GISLAVED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27583-2021</t>
        </is>
      </c>
      <c r="B95" s="1" t="n">
        <v>44353</v>
      </c>
      <c r="C95" s="1" t="n">
        <v>45952</v>
      </c>
      <c r="D95" t="inlineStr">
        <is>
          <t>JÖNKÖPINGS LÄN</t>
        </is>
      </c>
      <c r="E95" t="inlineStr">
        <is>
          <t>GISLAVED</t>
        </is>
      </c>
      <c r="G95" t="n">
        <v>11.7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50884-2022</t>
        </is>
      </c>
      <c r="B96" s="1" t="n">
        <v>44867.59149305556</v>
      </c>
      <c r="C96" s="1" t="n">
        <v>45952</v>
      </c>
      <c r="D96" t="inlineStr">
        <is>
          <t>JÖNKÖPINGS LÄN</t>
        </is>
      </c>
      <c r="E96" t="inlineStr">
        <is>
          <t>GISLAVED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6075-2021</t>
        </is>
      </c>
      <c r="B97" s="1" t="n">
        <v>44232</v>
      </c>
      <c r="C97" s="1" t="n">
        <v>45952</v>
      </c>
      <c r="D97" t="inlineStr">
        <is>
          <t>JÖNKÖPINGS LÄN</t>
        </is>
      </c>
      <c r="E97" t="inlineStr">
        <is>
          <t>GISLAVED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30781-2021</t>
        </is>
      </c>
      <c r="B98" s="1" t="n">
        <v>44365.48976851852</v>
      </c>
      <c r="C98" s="1" t="n">
        <v>45952</v>
      </c>
      <c r="D98" t="inlineStr">
        <is>
          <t>JÖNKÖPINGS LÄN</t>
        </is>
      </c>
      <c r="E98" t="inlineStr">
        <is>
          <t>GISLAVED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15462-2022</t>
        </is>
      </c>
      <c r="B99" s="1" t="n">
        <v>44662.24118055555</v>
      </c>
      <c r="C99" s="1" t="n">
        <v>45952</v>
      </c>
      <c r="D99" t="inlineStr">
        <is>
          <t>JÖNKÖPINGS LÄN</t>
        </is>
      </c>
      <c r="E99" t="inlineStr">
        <is>
          <t>GISLAVED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7346-2022</t>
        </is>
      </c>
      <c r="B100" s="1" t="n">
        <v>44606</v>
      </c>
      <c r="C100" s="1" t="n">
        <v>45952</v>
      </c>
      <c r="D100" t="inlineStr">
        <is>
          <t>JÖNKÖPINGS LÄN</t>
        </is>
      </c>
      <c r="E100" t="inlineStr">
        <is>
          <t>GISLAVED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12-2022</t>
        </is>
      </c>
      <c r="B101" s="1" t="n">
        <v>44563</v>
      </c>
      <c r="C101" s="1" t="n">
        <v>45952</v>
      </c>
      <c r="D101" t="inlineStr">
        <is>
          <t>JÖNKÖPINGS LÄN</t>
        </is>
      </c>
      <c r="E101" t="inlineStr">
        <is>
          <t>GISLAVED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7344-2022</t>
        </is>
      </c>
      <c r="B102" s="1" t="n">
        <v>44606.55320601852</v>
      </c>
      <c r="C102" s="1" t="n">
        <v>45952</v>
      </c>
      <c r="D102" t="inlineStr">
        <is>
          <t>JÖNKÖPINGS LÄN</t>
        </is>
      </c>
      <c r="E102" t="inlineStr">
        <is>
          <t>GISLAVED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29343-2022</t>
        </is>
      </c>
      <c r="B103" s="1" t="n">
        <v>44753.28717592593</v>
      </c>
      <c r="C103" s="1" t="n">
        <v>45952</v>
      </c>
      <c r="D103" t="inlineStr">
        <is>
          <t>JÖNKÖPINGS LÄN</t>
        </is>
      </c>
      <c r="E103" t="inlineStr">
        <is>
          <t>GISLAVED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72035-2021</t>
        </is>
      </c>
      <c r="B104" s="1" t="n">
        <v>44544</v>
      </c>
      <c r="C104" s="1" t="n">
        <v>45952</v>
      </c>
      <c r="D104" t="inlineStr">
        <is>
          <t>JÖNKÖPINGS LÄN</t>
        </is>
      </c>
      <c r="E104" t="inlineStr">
        <is>
          <t>GISLAVED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44574-2022</t>
        </is>
      </c>
      <c r="B105" s="1" t="n">
        <v>44840</v>
      </c>
      <c r="C105" s="1" t="n">
        <v>45952</v>
      </c>
      <c r="D105" t="inlineStr">
        <is>
          <t>JÖNKÖPINGS LÄN</t>
        </is>
      </c>
      <c r="E105" t="inlineStr">
        <is>
          <t>GISLAVED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73153-2021</t>
        </is>
      </c>
      <c r="B106" s="1" t="n">
        <v>44550.52158564814</v>
      </c>
      <c r="C106" s="1" t="n">
        <v>45952</v>
      </c>
      <c r="D106" t="inlineStr">
        <is>
          <t>JÖNKÖPINGS LÄN</t>
        </is>
      </c>
      <c r="E106" t="inlineStr">
        <is>
          <t>GISLAVED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53086-2021</t>
        </is>
      </c>
      <c r="B107" s="1" t="n">
        <v>44467</v>
      </c>
      <c r="C107" s="1" t="n">
        <v>45952</v>
      </c>
      <c r="D107" t="inlineStr">
        <is>
          <t>JÖNKÖPINGS LÄN</t>
        </is>
      </c>
      <c r="E107" t="inlineStr">
        <is>
          <t>GISLAVED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56926-2021</t>
        </is>
      </c>
      <c r="B108" s="1" t="n">
        <v>44482.31039351852</v>
      </c>
      <c r="C108" s="1" t="n">
        <v>45952</v>
      </c>
      <c r="D108" t="inlineStr">
        <is>
          <t>JÖNKÖPINGS LÄN</t>
        </is>
      </c>
      <c r="E108" t="inlineStr">
        <is>
          <t>GISLAVED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12502-2022</t>
        </is>
      </c>
      <c r="B109" s="1" t="n">
        <v>44638.52920138889</v>
      </c>
      <c r="C109" s="1" t="n">
        <v>45952</v>
      </c>
      <c r="D109" t="inlineStr">
        <is>
          <t>JÖNKÖPINGS LÄN</t>
        </is>
      </c>
      <c r="E109" t="inlineStr">
        <is>
          <t>GISLAVED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17524-2021</t>
        </is>
      </c>
      <c r="B110" s="1" t="n">
        <v>44299</v>
      </c>
      <c r="C110" s="1" t="n">
        <v>45952</v>
      </c>
      <c r="D110" t="inlineStr">
        <is>
          <t>JÖNKÖPINGS LÄN</t>
        </is>
      </c>
      <c r="E110" t="inlineStr">
        <is>
          <t>GISLAVED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15593-2021</t>
        </is>
      </c>
      <c r="B111" s="1" t="n">
        <v>44285</v>
      </c>
      <c r="C111" s="1" t="n">
        <v>45952</v>
      </c>
      <c r="D111" t="inlineStr">
        <is>
          <t>JÖNKÖPINGS LÄN</t>
        </is>
      </c>
      <c r="E111" t="inlineStr">
        <is>
          <t>GISLAVED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49681-2021</t>
        </is>
      </c>
      <c r="B112" s="1" t="n">
        <v>44455</v>
      </c>
      <c r="C112" s="1" t="n">
        <v>45952</v>
      </c>
      <c r="D112" t="inlineStr">
        <is>
          <t>JÖNKÖPINGS LÄN</t>
        </is>
      </c>
      <c r="E112" t="inlineStr">
        <is>
          <t>GISLAVED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56028-2020</t>
        </is>
      </c>
      <c r="B113" s="1" t="n">
        <v>44133</v>
      </c>
      <c r="C113" s="1" t="n">
        <v>45952</v>
      </c>
      <c r="D113" t="inlineStr">
        <is>
          <t>JÖNKÖPINGS LÄN</t>
        </is>
      </c>
      <c r="E113" t="inlineStr">
        <is>
          <t>GISLAVED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2879-2023</t>
        </is>
      </c>
      <c r="B114" s="1" t="n">
        <v>44945.46364583333</v>
      </c>
      <c r="C114" s="1" t="n">
        <v>45952</v>
      </c>
      <c r="D114" t="inlineStr">
        <is>
          <t>JÖNKÖPINGS LÄN</t>
        </is>
      </c>
      <c r="E114" t="inlineStr">
        <is>
          <t>GISLAVED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37671-2021</t>
        </is>
      </c>
      <c r="B115" s="1" t="n">
        <v>44400</v>
      </c>
      <c r="C115" s="1" t="n">
        <v>45952</v>
      </c>
      <c r="D115" t="inlineStr">
        <is>
          <t>JÖNKÖPINGS LÄN</t>
        </is>
      </c>
      <c r="E115" t="inlineStr">
        <is>
          <t>GISLAVED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35943-2022</t>
        </is>
      </c>
      <c r="B116" s="1" t="n">
        <v>44802</v>
      </c>
      <c r="C116" s="1" t="n">
        <v>45952</v>
      </c>
      <c r="D116" t="inlineStr">
        <is>
          <t>JÖNKÖPINGS LÄN</t>
        </is>
      </c>
      <c r="E116" t="inlineStr">
        <is>
          <t>GISLAVED</t>
        </is>
      </c>
      <c r="G116" t="n">
        <v>7.9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9013-2021</t>
        </is>
      </c>
      <c r="B117" s="1" t="n">
        <v>44246</v>
      </c>
      <c r="C117" s="1" t="n">
        <v>45952</v>
      </c>
      <c r="D117" t="inlineStr">
        <is>
          <t>JÖNKÖPINGS LÄN</t>
        </is>
      </c>
      <c r="E117" t="inlineStr">
        <is>
          <t>GISLAVED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49181-2021</t>
        </is>
      </c>
      <c r="B118" s="1" t="n">
        <v>44454</v>
      </c>
      <c r="C118" s="1" t="n">
        <v>45952</v>
      </c>
      <c r="D118" t="inlineStr">
        <is>
          <t>JÖNKÖPINGS LÄN</t>
        </is>
      </c>
      <c r="E118" t="inlineStr">
        <is>
          <t>GISLAVED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54550-2020</t>
        </is>
      </c>
      <c r="B119" s="1" t="n">
        <v>44126</v>
      </c>
      <c r="C119" s="1" t="n">
        <v>45952</v>
      </c>
      <c r="D119" t="inlineStr">
        <is>
          <t>JÖNKÖPINGS LÄN</t>
        </is>
      </c>
      <c r="E119" t="inlineStr">
        <is>
          <t>GISLAVED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49801-2023</t>
        </is>
      </c>
      <c r="B120" s="1" t="n">
        <v>45212.6421875</v>
      </c>
      <c r="C120" s="1" t="n">
        <v>45952</v>
      </c>
      <c r="D120" t="inlineStr">
        <is>
          <t>JÖNKÖPINGS LÄN</t>
        </is>
      </c>
      <c r="E120" t="inlineStr">
        <is>
          <t>GISLAVED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25599-2021</t>
        </is>
      </c>
      <c r="B121" s="1" t="n">
        <v>44343</v>
      </c>
      <c r="C121" s="1" t="n">
        <v>45952</v>
      </c>
      <c r="D121" t="inlineStr">
        <is>
          <t>JÖNKÖPINGS LÄN</t>
        </is>
      </c>
      <c r="E121" t="inlineStr">
        <is>
          <t>GISLAVED</t>
        </is>
      </c>
      <c r="F121" t="inlineStr">
        <is>
          <t>Kommuner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12882-2024</t>
        </is>
      </c>
      <c r="B122" s="1" t="n">
        <v>45385.33501157408</v>
      </c>
      <c r="C122" s="1" t="n">
        <v>45952</v>
      </c>
      <c r="D122" t="inlineStr">
        <is>
          <t>JÖNKÖPINGS LÄN</t>
        </is>
      </c>
      <c r="E122" t="inlineStr">
        <is>
          <t>GISLAVED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7338-2022</t>
        </is>
      </c>
      <c r="B123" s="1" t="n">
        <v>44606</v>
      </c>
      <c r="C123" s="1" t="n">
        <v>45952</v>
      </c>
      <c r="D123" t="inlineStr">
        <is>
          <t>JÖNKÖPINGS LÄN</t>
        </is>
      </c>
      <c r="E123" t="inlineStr">
        <is>
          <t>GISLAVED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10125-2024</t>
        </is>
      </c>
      <c r="B124" s="1" t="n">
        <v>45364.56442129629</v>
      </c>
      <c r="C124" s="1" t="n">
        <v>45952</v>
      </c>
      <c r="D124" t="inlineStr">
        <is>
          <t>JÖNKÖPINGS LÄN</t>
        </is>
      </c>
      <c r="E124" t="inlineStr">
        <is>
          <t>GISLAVED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36460-2022</t>
        </is>
      </c>
      <c r="B125" s="1" t="n">
        <v>44803</v>
      </c>
      <c r="C125" s="1" t="n">
        <v>45952</v>
      </c>
      <c r="D125" t="inlineStr">
        <is>
          <t>JÖNKÖPINGS LÄN</t>
        </is>
      </c>
      <c r="E125" t="inlineStr">
        <is>
          <t>GISLAVED</t>
        </is>
      </c>
      <c r="F125" t="inlineStr">
        <is>
          <t>Kyrkan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73551-2021</t>
        </is>
      </c>
      <c r="B126" s="1" t="n">
        <v>44551.88674768519</v>
      </c>
      <c r="C126" s="1" t="n">
        <v>45952</v>
      </c>
      <c r="D126" t="inlineStr">
        <is>
          <t>JÖNKÖPINGS LÄN</t>
        </is>
      </c>
      <c r="E126" t="inlineStr">
        <is>
          <t>GISLAVED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49182-2021</t>
        </is>
      </c>
      <c r="B127" s="1" t="n">
        <v>44454.32325231482</v>
      </c>
      <c r="C127" s="1" t="n">
        <v>45952</v>
      </c>
      <c r="D127" t="inlineStr">
        <is>
          <t>JÖNKÖPINGS LÄN</t>
        </is>
      </c>
      <c r="E127" t="inlineStr">
        <is>
          <t>GISLAVED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58950-2021</t>
        </is>
      </c>
      <c r="B128" s="1" t="n">
        <v>44489</v>
      </c>
      <c r="C128" s="1" t="n">
        <v>45952</v>
      </c>
      <c r="D128" t="inlineStr">
        <is>
          <t>JÖNKÖPINGS LÄN</t>
        </is>
      </c>
      <c r="E128" t="inlineStr">
        <is>
          <t>GISLAVED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25893-2021</t>
        </is>
      </c>
      <c r="B129" s="1" t="n">
        <v>44344.39539351852</v>
      </c>
      <c r="C129" s="1" t="n">
        <v>45952</v>
      </c>
      <c r="D129" t="inlineStr">
        <is>
          <t>JÖNKÖPINGS LÄN</t>
        </is>
      </c>
      <c r="E129" t="inlineStr">
        <is>
          <t>GISLAVED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24656-2021</t>
        </is>
      </c>
      <c r="B130" s="1" t="n">
        <v>44340.41997685185</v>
      </c>
      <c r="C130" s="1" t="n">
        <v>45952</v>
      </c>
      <c r="D130" t="inlineStr">
        <is>
          <t>JÖNKÖPINGS LÄN</t>
        </is>
      </c>
      <c r="E130" t="inlineStr">
        <is>
          <t>GISLAVED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73154-2021</t>
        </is>
      </c>
      <c r="B131" s="1" t="n">
        <v>44550.52243055555</v>
      </c>
      <c r="C131" s="1" t="n">
        <v>45952</v>
      </c>
      <c r="D131" t="inlineStr">
        <is>
          <t>JÖNKÖPINGS LÄN</t>
        </is>
      </c>
      <c r="E131" t="inlineStr">
        <is>
          <t>GISLAVED</t>
        </is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47883-2022</t>
        </is>
      </c>
      <c r="B132" s="1" t="n">
        <v>44855.44949074074</v>
      </c>
      <c r="C132" s="1" t="n">
        <v>45952</v>
      </c>
      <c r="D132" t="inlineStr">
        <is>
          <t>JÖNKÖPINGS LÄN</t>
        </is>
      </c>
      <c r="E132" t="inlineStr">
        <is>
          <t>GISLAVED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48399-2024</t>
        </is>
      </c>
      <c r="B133" s="1" t="n">
        <v>45590.61549768518</v>
      </c>
      <c r="C133" s="1" t="n">
        <v>45952</v>
      </c>
      <c r="D133" t="inlineStr">
        <is>
          <t>JÖNKÖPINGS LÄN</t>
        </is>
      </c>
      <c r="E133" t="inlineStr">
        <is>
          <t>GISLAVED</t>
        </is>
      </c>
      <c r="F133" t="inlineStr">
        <is>
          <t>Sveaskog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26954-2023</t>
        </is>
      </c>
      <c r="B134" s="1" t="n">
        <v>45093</v>
      </c>
      <c r="C134" s="1" t="n">
        <v>45952</v>
      </c>
      <c r="D134" t="inlineStr">
        <is>
          <t>JÖNKÖPINGS LÄN</t>
        </is>
      </c>
      <c r="E134" t="inlineStr">
        <is>
          <t>GISLAVED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13449-2021</t>
        </is>
      </c>
      <c r="B135" s="1" t="n">
        <v>44273</v>
      </c>
      <c r="C135" s="1" t="n">
        <v>45952</v>
      </c>
      <c r="D135" t="inlineStr">
        <is>
          <t>JÖNKÖPINGS LÄN</t>
        </is>
      </c>
      <c r="E135" t="inlineStr">
        <is>
          <t>GISLAVED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33644-2023</t>
        </is>
      </c>
      <c r="B136" s="1" t="n">
        <v>45119</v>
      </c>
      <c r="C136" s="1" t="n">
        <v>45952</v>
      </c>
      <c r="D136" t="inlineStr">
        <is>
          <t>JÖNKÖPINGS LÄN</t>
        </is>
      </c>
      <c r="E136" t="inlineStr">
        <is>
          <t>GISLAVED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26256-2022</t>
        </is>
      </c>
      <c r="B137" s="1" t="n">
        <v>44735</v>
      </c>
      <c r="C137" s="1" t="n">
        <v>45952</v>
      </c>
      <c r="D137" t="inlineStr">
        <is>
          <t>JÖNKÖPINGS LÄN</t>
        </is>
      </c>
      <c r="E137" t="inlineStr">
        <is>
          <t>GISLAVED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65431-2020</t>
        </is>
      </c>
      <c r="B138" s="1" t="n">
        <v>44173</v>
      </c>
      <c r="C138" s="1" t="n">
        <v>45952</v>
      </c>
      <c r="D138" t="inlineStr">
        <is>
          <t>JÖNKÖPINGS LÄN</t>
        </is>
      </c>
      <c r="E138" t="inlineStr">
        <is>
          <t>GISLAVED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17400-2024</t>
        </is>
      </c>
      <c r="B139" s="1" t="n">
        <v>45414.78167824074</v>
      </c>
      <c r="C139" s="1" t="n">
        <v>45952</v>
      </c>
      <c r="D139" t="inlineStr">
        <is>
          <t>JÖNKÖPINGS LÄN</t>
        </is>
      </c>
      <c r="E139" t="inlineStr">
        <is>
          <t>GISLAVED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1066-2022</t>
        </is>
      </c>
      <c r="B140" s="1" t="n">
        <v>44571.74010416667</v>
      </c>
      <c r="C140" s="1" t="n">
        <v>45952</v>
      </c>
      <c r="D140" t="inlineStr">
        <is>
          <t>JÖNKÖPINGS LÄN</t>
        </is>
      </c>
      <c r="E140" t="inlineStr">
        <is>
          <t>GISLAVED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61922-2021</t>
        </is>
      </c>
      <c r="B141" s="1" t="n">
        <v>44501</v>
      </c>
      <c r="C141" s="1" t="n">
        <v>45952</v>
      </c>
      <c r="D141" t="inlineStr">
        <is>
          <t>JÖNKÖPINGS LÄN</t>
        </is>
      </c>
      <c r="E141" t="inlineStr">
        <is>
          <t>GISLAVED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32338-2021</t>
        </is>
      </c>
      <c r="B142" s="1" t="n">
        <v>44371</v>
      </c>
      <c r="C142" s="1" t="n">
        <v>45952</v>
      </c>
      <c r="D142" t="inlineStr">
        <is>
          <t>JÖNKÖPINGS LÄN</t>
        </is>
      </c>
      <c r="E142" t="inlineStr">
        <is>
          <t>GISLAVED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46956-2024</t>
        </is>
      </c>
      <c r="B143" s="1" t="n">
        <v>45585.91030092593</v>
      </c>
      <c r="C143" s="1" t="n">
        <v>45952</v>
      </c>
      <c r="D143" t="inlineStr">
        <is>
          <t>JÖNKÖPINGS LÄN</t>
        </is>
      </c>
      <c r="E143" t="inlineStr">
        <is>
          <t>GISLAVED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56945-2022</t>
        </is>
      </c>
      <c r="B144" s="1" t="n">
        <v>44894</v>
      </c>
      <c r="C144" s="1" t="n">
        <v>45952</v>
      </c>
      <c r="D144" t="inlineStr">
        <is>
          <t>JÖNKÖPINGS LÄN</t>
        </is>
      </c>
      <c r="E144" t="inlineStr">
        <is>
          <t>GISLAVED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25112-2024</t>
        </is>
      </c>
      <c r="B145" s="1" t="n">
        <v>45462.43791666667</v>
      </c>
      <c r="C145" s="1" t="n">
        <v>45952</v>
      </c>
      <c r="D145" t="inlineStr">
        <is>
          <t>JÖNKÖPINGS LÄN</t>
        </is>
      </c>
      <c r="E145" t="inlineStr">
        <is>
          <t>GISLAVED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13259-2025</t>
        </is>
      </c>
      <c r="B146" s="1" t="n">
        <v>45735.51754629629</v>
      </c>
      <c r="C146" s="1" t="n">
        <v>45952</v>
      </c>
      <c r="D146" t="inlineStr">
        <is>
          <t>JÖNKÖPINGS LÄN</t>
        </is>
      </c>
      <c r="E146" t="inlineStr">
        <is>
          <t>GISLAVED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58648-2023</t>
        </is>
      </c>
      <c r="B147" s="1" t="n">
        <v>45251</v>
      </c>
      <c r="C147" s="1" t="n">
        <v>45952</v>
      </c>
      <c r="D147" t="inlineStr">
        <is>
          <t>JÖNKÖPINGS LÄN</t>
        </is>
      </c>
      <c r="E147" t="inlineStr">
        <is>
          <t>GISLAVED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4279-2022</t>
        </is>
      </c>
      <c r="B148" s="1" t="n">
        <v>44588.70157407408</v>
      </c>
      <c r="C148" s="1" t="n">
        <v>45952</v>
      </c>
      <c r="D148" t="inlineStr">
        <is>
          <t>JÖNKÖPINGS LÄN</t>
        </is>
      </c>
      <c r="E148" t="inlineStr">
        <is>
          <t>GISLAVED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47792-2024</t>
        </is>
      </c>
      <c r="B149" s="1" t="n">
        <v>45588.59636574074</v>
      </c>
      <c r="C149" s="1" t="n">
        <v>45952</v>
      </c>
      <c r="D149" t="inlineStr">
        <is>
          <t>JÖNKÖPINGS LÄN</t>
        </is>
      </c>
      <c r="E149" t="inlineStr">
        <is>
          <t>GISLAVED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27399-2023</t>
        </is>
      </c>
      <c r="B150" s="1" t="n">
        <v>45097</v>
      </c>
      <c r="C150" s="1" t="n">
        <v>45952</v>
      </c>
      <c r="D150" t="inlineStr">
        <is>
          <t>JÖNKÖPINGS LÄN</t>
        </is>
      </c>
      <c r="E150" t="inlineStr">
        <is>
          <t>GISLAVED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49790-2023</t>
        </is>
      </c>
      <c r="B151" s="1" t="n">
        <v>45212.61796296296</v>
      </c>
      <c r="C151" s="1" t="n">
        <v>45952</v>
      </c>
      <c r="D151" t="inlineStr">
        <is>
          <t>JÖNKÖPINGS LÄN</t>
        </is>
      </c>
      <c r="E151" t="inlineStr">
        <is>
          <t>GISLAVED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39335-2022</t>
        </is>
      </c>
      <c r="B152" s="1" t="n">
        <v>44817.7231712963</v>
      </c>
      <c r="C152" s="1" t="n">
        <v>45952</v>
      </c>
      <c r="D152" t="inlineStr">
        <is>
          <t>JÖNKÖPINGS LÄN</t>
        </is>
      </c>
      <c r="E152" t="inlineStr">
        <is>
          <t>GISLAVED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60077-2023</t>
        </is>
      </c>
      <c r="B153" s="1" t="n">
        <v>45258.40917824074</v>
      </c>
      <c r="C153" s="1" t="n">
        <v>45952</v>
      </c>
      <c r="D153" t="inlineStr">
        <is>
          <t>JÖNKÖPINGS LÄN</t>
        </is>
      </c>
      <c r="E153" t="inlineStr">
        <is>
          <t>GISLAVED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28400-2023</t>
        </is>
      </c>
      <c r="B154" s="1" t="n">
        <v>45100</v>
      </c>
      <c r="C154" s="1" t="n">
        <v>45952</v>
      </c>
      <c r="D154" t="inlineStr">
        <is>
          <t>JÖNKÖPINGS LÄN</t>
        </is>
      </c>
      <c r="E154" t="inlineStr">
        <is>
          <t>GISLAVED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8938-2024</t>
        </is>
      </c>
      <c r="B155" s="1" t="n">
        <v>45357.42123842592</v>
      </c>
      <c r="C155" s="1" t="n">
        <v>45952</v>
      </c>
      <c r="D155" t="inlineStr">
        <is>
          <t>JÖNKÖPINGS LÄN</t>
        </is>
      </c>
      <c r="E155" t="inlineStr">
        <is>
          <t>GISLAVED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13981-2023</t>
        </is>
      </c>
      <c r="B156" s="1" t="n">
        <v>45008.49725694444</v>
      </c>
      <c r="C156" s="1" t="n">
        <v>45952</v>
      </c>
      <c r="D156" t="inlineStr">
        <is>
          <t>JÖNKÖPINGS LÄN</t>
        </is>
      </c>
      <c r="E156" t="inlineStr">
        <is>
          <t>GISLAVED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9596-2024</t>
        </is>
      </c>
      <c r="B157" s="1" t="n">
        <v>45360.80607638889</v>
      </c>
      <c r="C157" s="1" t="n">
        <v>45952</v>
      </c>
      <c r="D157" t="inlineStr">
        <is>
          <t>JÖNKÖPINGS LÄN</t>
        </is>
      </c>
      <c r="E157" t="inlineStr">
        <is>
          <t>GISLAVED</t>
        </is>
      </c>
      <c r="G157" t="n">
        <v>5.8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6201-2024</t>
        </is>
      </c>
      <c r="B158" s="1" t="n">
        <v>45337.58814814815</v>
      </c>
      <c r="C158" s="1" t="n">
        <v>45952</v>
      </c>
      <c r="D158" t="inlineStr">
        <is>
          <t>JÖNKÖPINGS LÄN</t>
        </is>
      </c>
      <c r="E158" t="inlineStr">
        <is>
          <t>GISLAVED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40783-2024</t>
        </is>
      </c>
      <c r="B159" s="1" t="n">
        <v>45558.493125</v>
      </c>
      <c r="C159" s="1" t="n">
        <v>45952</v>
      </c>
      <c r="D159" t="inlineStr">
        <is>
          <t>JÖNKÖPINGS LÄN</t>
        </is>
      </c>
      <c r="E159" t="inlineStr">
        <is>
          <t>GISLAVED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7835-2025</t>
        </is>
      </c>
      <c r="B160" s="1" t="n">
        <v>45706.65204861111</v>
      </c>
      <c r="C160" s="1" t="n">
        <v>45952</v>
      </c>
      <c r="D160" t="inlineStr">
        <is>
          <t>JÖNKÖPINGS LÄN</t>
        </is>
      </c>
      <c r="E160" t="inlineStr">
        <is>
          <t>GISLAVED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7844-2025</t>
        </is>
      </c>
      <c r="B161" s="1" t="n">
        <v>45706.66072916667</v>
      </c>
      <c r="C161" s="1" t="n">
        <v>45952</v>
      </c>
      <c r="D161" t="inlineStr">
        <is>
          <t>JÖNKÖPINGS LÄN</t>
        </is>
      </c>
      <c r="E161" t="inlineStr">
        <is>
          <t>GISLAVED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34067-2022</t>
        </is>
      </c>
      <c r="B162" s="1" t="n">
        <v>44791</v>
      </c>
      <c r="C162" s="1" t="n">
        <v>45952</v>
      </c>
      <c r="D162" t="inlineStr">
        <is>
          <t>JÖNKÖPINGS LÄN</t>
        </is>
      </c>
      <c r="E162" t="inlineStr">
        <is>
          <t>GISLAVED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19579-2025</t>
        </is>
      </c>
      <c r="B163" s="1" t="n">
        <v>45770.56298611111</v>
      </c>
      <c r="C163" s="1" t="n">
        <v>45952</v>
      </c>
      <c r="D163" t="inlineStr">
        <is>
          <t>JÖNKÖPINGS LÄN</t>
        </is>
      </c>
      <c r="E163" t="inlineStr">
        <is>
          <t>GISLAVED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45213-2023</t>
        </is>
      </c>
      <c r="B164" s="1" t="n">
        <v>45191</v>
      </c>
      <c r="C164" s="1" t="n">
        <v>45952</v>
      </c>
      <c r="D164" t="inlineStr">
        <is>
          <t>JÖNKÖPINGS LÄN</t>
        </is>
      </c>
      <c r="E164" t="inlineStr">
        <is>
          <t>GISLAVED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32108-2024</t>
        </is>
      </c>
      <c r="B165" s="1" t="n">
        <v>45511</v>
      </c>
      <c r="C165" s="1" t="n">
        <v>45952</v>
      </c>
      <c r="D165" t="inlineStr">
        <is>
          <t>JÖNKÖPINGS LÄN</t>
        </is>
      </c>
      <c r="E165" t="inlineStr">
        <is>
          <t>GISLAVED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37885-2024</t>
        </is>
      </c>
      <c r="B166" s="1" t="n">
        <v>45544.44743055556</v>
      </c>
      <c r="C166" s="1" t="n">
        <v>45952</v>
      </c>
      <c r="D166" t="inlineStr">
        <is>
          <t>JÖNKÖPINGS LÄN</t>
        </is>
      </c>
      <c r="E166" t="inlineStr">
        <is>
          <t>GISLAVED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16031-2023</t>
        </is>
      </c>
      <c r="B167" s="1" t="n">
        <v>45027</v>
      </c>
      <c r="C167" s="1" t="n">
        <v>45952</v>
      </c>
      <c r="D167" t="inlineStr">
        <is>
          <t>JÖNKÖPINGS LÄN</t>
        </is>
      </c>
      <c r="E167" t="inlineStr">
        <is>
          <t>GISLAVED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53749-2022</t>
        </is>
      </c>
      <c r="B168" s="1" t="n">
        <v>44880.44614583333</v>
      </c>
      <c r="C168" s="1" t="n">
        <v>45952</v>
      </c>
      <c r="D168" t="inlineStr">
        <is>
          <t>JÖNKÖPINGS LÄN</t>
        </is>
      </c>
      <c r="E168" t="inlineStr">
        <is>
          <t>GISLAVED</t>
        </is>
      </c>
      <c r="G168" t="n">
        <v>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73547-2021</t>
        </is>
      </c>
      <c r="B169" s="1" t="n">
        <v>44551.8628587963</v>
      </c>
      <c r="C169" s="1" t="n">
        <v>45952</v>
      </c>
      <c r="D169" t="inlineStr">
        <is>
          <t>JÖNKÖPINGS LÄN</t>
        </is>
      </c>
      <c r="E169" t="inlineStr">
        <is>
          <t>GISLAVED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39598-2023</t>
        </is>
      </c>
      <c r="B170" s="1" t="n">
        <v>45167.46049768518</v>
      </c>
      <c r="C170" s="1" t="n">
        <v>45952</v>
      </c>
      <c r="D170" t="inlineStr">
        <is>
          <t>JÖNKÖPINGS LÄN</t>
        </is>
      </c>
      <c r="E170" t="inlineStr">
        <is>
          <t>GISLAVED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10366-2024</t>
        </is>
      </c>
      <c r="B171" s="1" t="n">
        <v>45365</v>
      </c>
      <c r="C171" s="1" t="n">
        <v>45952</v>
      </c>
      <c r="D171" t="inlineStr">
        <is>
          <t>JÖNKÖPINGS LÄN</t>
        </is>
      </c>
      <c r="E171" t="inlineStr">
        <is>
          <t>GISLAVED</t>
        </is>
      </c>
      <c r="F171" t="inlineStr">
        <is>
          <t>Kyrkan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37178-2023</t>
        </is>
      </c>
      <c r="B172" s="1" t="n">
        <v>45155.64881944445</v>
      </c>
      <c r="C172" s="1" t="n">
        <v>45952</v>
      </c>
      <c r="D172" t="inlineStr">
        <is>
          <t>JÖNKÖPINGS LÄN</t>
        </is>
      </c>
      <c r="E172" t="inlineStr">
        <is>
          <t>GISLAVED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61891-2021</t>
        </is>
      </c>
      <c r="B173" s="1" t="n">
        <v>44502.31447916666</v>
      </c>
      <c r="C173" s="1" t="n">
        <v>45952</v>
      </c>
      <c r="D173" t="inlineStr">
        <is>
          <t>JÖNKÖPINGS LÄN</t>
        </is>
      </c>
      <c r="E173" t="inlineStr">
        <is>
          <t>GISLAVED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58235-2024</t>
        </is>
      </c>
      <c r="B174" s="1" t="n">
        <v>45632.53740740741</v>
      </c>
      <c r="C174" s="1" t="n">
        <v>45952</v>
      </c>
      <c r="D174" t="inlineStr">
        <is>
          <t>JÖNKÖPINGS LÄN</t>
        </is>
      </c>
      <c r="E174" t="inlineStr">
        <is>
          <t>GISLAVED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38252-2024</t>
        </is>
      </c>
      <c r="B175" s="1" t="n">
        <v>45545.58944444444</v>
      </c>
      <c r="C175" s="1" t="n">
        <v>45952</v>
      </c>
      <c r="D175" t="inlineStr">
        <is>
          <t>JÖNKÖPINGS LÄN</t>
        </is>
      </c>
      <c r="E175" t="inlineStr">
        <is>
          <t>GISLAVED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3439-2024</t>
        </is>
      </c>
      <c r="B176" s="1" t="n">
        <v>45320.37047453703</v>
      </c>
      <c r="C176" s="1" t="n">
        <v>45952</v>
      </c>
      <c r="D176" t="inlineStr">
        <is>
          <t>JÖNKÖPINGS LÄN</t>
        </is>
      </c>
      <c r="E176" t="inlineStr">
        <is>
          <t>GISLAVED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28555-2024</t>
        </is>
      </c>
      <c r="B177" s="1" t="n">
        <v>45478.37251157407</v>
      </c>
      <c r="C177" s="1" t="n">
        <v>45952</v>
      </c>
      <c r="D177" t="inlineStr">
        <is>
          <t>JÖNKÖPINGS LÄN</t>
        </is>
      </c>
      <c r="E177" t="inlineStr">
        <is>
          <t>GISLAVED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33850-2024</t>
        </is>
      </c>
      <c r="B178" s="1" t="n">
        <v>45520.63755787037</v>
      </c>
      <c r="C178" s="1" t="n">
        <v>45952</v>
      </c>
      <c r="D178" t="inlineStr">
        <is>
          <t>JÖNKÖPINGS LÄN</t>
        </is>
      </c>
      <c r="E178" t="inlineStr">
        <is>
          <t>GISLAVED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12454-2025</t>
        </is>
      </c>
      <c r="B179" s="1" t="n">
        <v>45730.51931712963</v>
      </c>
      <c r="C179" s="1" t="n">
        <v>45952</v>
      </c>
      <c r="D179" t="inlineStr">
        <is>
          <t>JÖNKÖPINGS LÄN</t>
        </is>
      </c>
      <c r="E179" t="inlineStr">
        <is>
          <t>GISLAVED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57433-2022</t>
        </is>
      </c>
      <c r="B180" s="1" t="n">
        <v>44896.52641203703</v>
      </c>
      <c r="C180" s="1" t="n">
        <v>45952</v>
      </c>
      <c r="D180" t="inlineStr">
        <is>
          <t>JÖNKÖPINGS LÄN</t>
        </is>
      </c>
      <c r="E180" t="inlineStr">
        <is>
          <t>GISLAVED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38211-2024</t>
        </is>
      </c>
      <c r="B181" s="1" t="n">
        <v>45545.5222337963</v>
      </c>
      <c r="C181" s="1" t="n">
        <v>45952</v>
      </c>
      <c r="D181" t="inlineStr">
        <is>
          <t>JÖNKÖPINGS LÄN</t>
        </is>
      </c>
      <c r="E181" t="inlineStr">
        <is>
          <t>GISLAVED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38214-2024</t>
        </is>
      </c>
      <c r="B182" s="1" t="n">
        <v>45545.52599537037</v>
      </c>
      <c r="C182" s="1" t="n">
        <v>45952</v>
      </c>
      <c r="D182" t="inlineStr">
        <is>
          <t>JÖNKÖPINGS LÄN</t>
        </is>
      </c>
      <c r="E182" t="inlineStr">
        <is>
          <t>GISLAVED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33665-2021</t>
        </is>
      </c>
      <c r="B183" s="1" t="n">
        <v>44378</v>
      </c>
      <c r="C183" s="1" t="n">
        <v>45952</v>
      </c>
      <c r="D183" t="inlineStr">
        <is>
          <t>JÖNKÖPINGS LÄN</t>
        </is>
      </c>
      <c r="E183" t="inlineStr">
        <is>
          <t>GISLAVED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10673-2022</t>
        </is>
      </c>
      <c r="B184" s="1" t="n">
        <v>44624.64258101852</v>
      </c>
      <c r="C184" s="1" t="n">
        <v>45952</v>
      </c>
      <c r="D184" t="inlineStr">
        <is>
          <t>JÖNKÖPINGS LÄN</t>
        </is>
      </c>
      <c r="E184" t="inlineStr">
        <is>
          <t>GISLAVED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42266-2024</t>
        </is>
      </c>
      <c r="B185" s="1" t="n">
        <v>45562</v>
      </c>
      <c r="C185" s="1" t="n">
        <v>45952</v>
      </c>
      <c r="D185" t="inlineStr">
        <is>
          <t>JÖNKÖPINGS LÄN</t>
        </is>
      </c>
      <c r="E185" t="inlineStr">
        <is>
          <t>GISLAVED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56890-2022</t>
        </is>
      </c>
      <c r="B186" s="1" t="n">
        <v>44894</v>
      </c>
      <c r="C186" s="1" t="n">
        <v>45952</v>
      </c>
      <c r="D186" t="inlineStr">
        <is>
          <t>JÖNKÖPINGS LÄN</t>
        </is>
      </c>
      <c r="E186" t="inlineStr">
        <is>
          <t>GISLAVED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42048-2023</t>
        </is>
      </c>
      <c r="B187" s="1" t="n">
        <v>45174</v>
      </c>
      <c r="C187" s="1" t="n">
        <v>45952</v>
      </c>
      <c r="D187" t="inlineStr">
        <is>
          <t>JÖNKÖPINGS LÄN</t>
        </is>
      </c>
      <c r="E187" t="inlineStr">
        <is>
          <t>GISLAVED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53311-2024</t>
        </is>
      </c>
      <c r="B188" s="1" t="n">
        <v>45614.39525462963</v>
      </c>
      <c r="C188" s="1" t="n">
        <v>45952</v>
      </c>
      <c r="D188" t="inlineStr">
        <is>
          <t>JÖNKÖPINGS LÄN</t>
        </is>
      </c>
      <c r="E188" t="inlineStr">
        <is>
          <t>GISLAVED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3840-2025</t>
        </is>
      </c>
      <c r="B189" s="1" t="n">
        <v>45682</v>
      </c>
      <c r="C189" s="1" t="n">
        <v>45952</v>
      </c>
      <c r="D189" t="inlineStr">
        <is>
          <t>JÖNKÖPINGS LÄN</t>
        </is>
      </c>
      <c r="E189" t="inlineStr">
        <is>
          <t>GISLAVED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41757-2023</t>
        </is>
      </c>
      <c r="B190" s="1" t="n">
        <v>45176</v>
      </c>
      <c r="C190" s="1" t="n">
        <v>45952</v>
      </c>
      <c r="D190" t="inlineStr">
        <is>
          <t>JÖNKÖPINGS LÄN</t>
        </is>
      </c>
      <c r="E190" t="inlineStr">
        <is>
          <t>GISLAVED</t>
        </is>
      </c>
      <c r="F190" t="inlineStr">
        <is>
          <t>Sveaskog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7508-2023</t>
        </is>
      </c>
      <c r="B191" s="1" t="n">
        <v>44971.844375</v>
      </c>
      <c r="C191" s="1" t="n">
        <v>45952</v>
      </c>
      <c r="D191" t="inlineStr">
        <is>
          <t>JÖNKÖPINGS LÄN</t>
        </is>
      </c>
      <c r="E191" t="inlineStr">
        <is>
          <t>GISLAVED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31795-2024</t>
        </is>
      </c>
      <c r="B192" s="1" t="n">
        <v>45509.55731481482</v>
      </c>
      <c r="C192" s="1" t="n">
        <v>45952</v>
      </c>
      <c r="D192" t="inlineStr">
        <is>
          <t>JÖNKÖPINGS LÄN</t>
        </is>
      </c>
      <c r="E192" t="inlineStr">
        <is>
          <t>GISLAVED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8308-2023</t>
        </is>
      </c>
      <c r="B193" s="1" t="n">
        <v>44974.689375</v>
      </c>
      <c r="C193" s="1" t="n">
        <v>45952</v>
      </c>
      <c r="D193" t="inlineStr">
        <is>
          <t>JÖNKÖPINGS LÄN</t>
        </is>
      </c>
      <c r="E193" t="inlineStr">
        <is>
          <t>GISLAVED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20249-2025</t>
        </is>
      </c>
      <c r="B194" s="1" t="n">
        <v>45772.79462962963</v>
      </c>
      <c r="C194" s="1" t="n">
        <v>45952</v>
      </c>
      <c r="D194" t="inlineStr">
        <is>
          <t>JÖNKÖPINGS LÄN</t>
        </is>
      </c>
      <c r="E194" t="inlineStr">
        <is>
          <t>GISLAVED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2153-2022</t>
        </is>
      </c>
      <c r="B195" s="1" t="n">
        <v>44578.43134259259</v>
      </c>
      <c r="C195" s="1" t="n">
        <v>45952</v>
      </c>
      <c r="D195" t="inlineStr">
        <is>
          <t>JÖNKÖPINGS LÄN</t>
        </is>
      </c>
      <c r="E195" t="inlineStr">
        <is>
          <t>GISLAVED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67211-2021</t>
        </is>
      </c>
      <c r="B196" s="1" t="n">
        <v>44523</v>
      </c>
      <c r="C196" s="1" t="n">
        <v>45952</v>
      </c>
      <c r="D196" t="inlineStr">
        <is>
          <t>JÖNKÖPINGS LÄN</t>
        </is>
      </c>
      <c r="E196" t="inlineStr">
        <is>
          <t>GISLAVED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62763-2022</t>
        </is>
      </c>
      <c r="B197" s="1" t="n">
        <v>44926.86648148148</v>
      </c>
      <c r="C197" s="1" t="n">
        <v>45952</v>
      </c>
      <c r="D197" t="inlineStr">
        <is>
          <t>JÖNKÖPINGS LÄN</t>
        </is>
      </c>
      <c r="E197" t="inlineStr">
        <is>
          <t>GISLAVED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7180-2025</t>
        </is>
      </c>
      <c r="B198" s="1" t="n">
        <v>45702.42722222222</v>
      </c>
      <c r="C198" s="1" t="n">
        <v>45952</v>
      </c>
      <c r="D198" t="inlineStr">
        <is>
          <t>JÖNKÖPINGS LÄN</t>
        </is>
      </c>
      <c r="E198" t="inlineStr">
        <is>
          <t>GISLAVED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7185-2025</t>
        </is>
      </c>
      <c r="B199" s="1" t="n">
        <v>45702.42866898148</v>
      </c>
      <c r="C199" s="1" t="n">
        <v>45952</v>
      </c>
      <c r="D199" t="inlineStr">
        <is>
          <t>JÖNKÖPINGS LÄN</t>
        </is>
      </c>
      <c r="E199" t="inlineStr">
        <is>
          <t>GISLAVED</t>
        </is>
      </c>
      <c r="F199" t="inlineStr">
        <is>
          <t>Sveaskog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49451-2024</t>
        </is>
      </c>
      <c r="B200" s="1" t="n">
        <v>45596.27090277777</v>
      </c>
      <c r="C200" s="1" t="n">
        <v>45952</v>
      </c>
      <c r="D200" t="inlineStr">
        <is>
          <t>JÖNKÖPINGS LÄN</t>
        </is>
      </c>
      <c r="E200" t="inlineStr">
        <is>
          <t>GISLAVED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4660-2024</t>
        </is>
      </c>
      <c r="B201" s="1" t="n">
        <v>45328.46501157407</v>
      </c>
      <c r="C201" s="1" t="n">
        <v>45952</v>
      </c>
      <c r="D201" t="inlineStr">
        <is>
          <t>JÖNKÖPINGS LÄN</t>
        </is>
      </c>
      <c r="E201" t="inlineStr">
        <is>
          <t>GISLAVED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4226-2024</t>
        </is>
      </c>
      <c r="B202" s="1" t="n">
        <v>45324.41423611111</v>
      </c>
      <c r="C202" s="1" t="n">
        <v>45952</v>
      </c>
      <c r="D202" t="inlineStr">
        <is>
          <t>JÖNKÖPINGS LÄN</t>
        </is>
      </c>
      <c r="E202" t="inlineStr">
        <is>
          <t>GISLAVED</t>
        </is>
      </c>
      <c r="F202" t="inlineStr">
        <is>
          <t>Kommuner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42651-2023</t>
        </is>
      </c>
      <c r="B203" s="1" t="n">
        <v>45176</v>
      </c>
      <c r="C203" s="1" t="n">
        <v>45952</v>
      </c>
      <c r="D203" t="inlineStr">
        <is>
          <t>JÖNKÖPINGS LÄN</t>
        </is>
      </c>
      <c r="E203" t="inlineStr">
        <is>
          <t>GISLAVED</t>
        </is>
      </c>
      <c r="F203" t="inlineStr">
        <is>
          <t>Kyrkan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807-2023</t>
        </is>
      </c>
      <c r="B204" s="1" t="n">
        <v>44931.47987268519</v>
      </c>
      <c r="C204" s="1" t="n">
        <v>45952</v>
      </c>
      <c r="D204" t="inlineStr">
        <is>
          <t>JÖNKÖPINGS LÄN</t>
        </is>
      </c>
      <c r="E204" t="inlineStr">
        <is>
          <t>GISLAVED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14548-2025</t>
        </is>
      </c>
      <c r="B205" s="1" t="n">
        <v>45741.70333333333</v>
      </c>
      <c r="C205" s="1" t="n">
        <v>45952</v>
      </c>
      <c r="D205" t="inlineStr">
        <is>
          <t>JÖNKÖPINGS LÄN</t>
        </is>
      </c>
      <c r="E205" t="inlineStr">
        <is>
          <t>GISLAVED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47309-2022</t>
        </is>
      </c>
      <c r="B206" s="1" t="n">
        <v>44853.33546296296</v>
      </c>
      <c r="C206" s="1" t="n">
        <v>45952</v>
      </c>
      <c r="D206" t="inlineStr">
        <is>
          <t>JÖNKÖPINGS LÄN</t>
        </is>
      </c>
      <c r="E206" t="inlineStr">
        <is>
          <t>GISLAVED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9398-2025</t>
        </is>
      </c>
      <c r="B207" s="1" t="n">
        <v>45715.37373842593</v>
      </c>
      <c r="C207" s="1" t="n">
        <v>45952</v>
      </c>
      <c r="D207" t="inlineStr">
        <is>
          <t>JÖNKÖPINGS LÄN</t>
        </is>
      </c>
      <c r="E207" t="inlineStr">
        <is>
          <t>GISLAVED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49682-2021</t>
        </is>
      </c>
      <c r="B208" s="1" t="n">
        <v>44455.47987268519</v>
      </c>
      <c r="C208" s="1" t="n">
        <v>45952</v>
      </c>
      <c r="D208" t="inlineStr">
        <is>
          <t>JÖNKÖPINGS LÄN</t>
        </is>
      </c>
      <c r="E208" t="inlineStr">
        <is>
          <t>GISLAVED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35948-2022</t>
        </is>
      </c>
      <c r="B209" s="1" t="n">
        <v>44802</v>
      </c>
      <c r="C209" s="1" t="n">
        <v>45952</v>
      </c>
      <c r="D209" t="inlineStr">
        <is>
          <t>JÖNKÖPINGS LÄN</t>
        </is>
      </c>
      <c r="E209" t="inlineStr">
        <is>
          <t>GISLAVED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30030-2023</t>
        </is>
      </c>
      <c r="B210" s="1" t="n">
        <v>45110</v>
      </c>
      <c r="C210" s="1" t="n">
        <v>45952</v>
      </c>
      <c r="D210" t="inlineStr">
        <is>
          <t>JÖNKÖPINGS LÄN</t>
        </is>
      </c>
      <c r="E210" t="inlineStr">
        <is>
          <t>GISLAVED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31782-2024</t>
        </is>
      </c>
      <c r="B211" s="1" t="n">
        <v>45509.48924768518</v>
      </c>
      <c r="C211" s="1" t="n">
        <v>45952</v>
      </c>
      <c r="D211" t="inlineStr">
        <is>
          <t>JÖNKÖPINGS LÄN</t>
        </is>
      </c>
      <c r="E211" t="inlineStr">
        <is>
          <t>GISLAVED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22828-2021</t>
        </is>
      </c>
      <c r="B212" s="1" t="n">
        <v>44328</v>
      </c>
      <c r="C212" s="1" t="n">
        <v>45952</v>
      </c>
      <c r="D212" t="inlineStr">
        <is>
          <t>JÖNKÖPINGS LÄN</t>
        </is>
      </c>
      <c r="E212" t="inlineStr">
        <is>
          <t>GISLAVED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49493-2023</t>
        </is>
      </c>
      <c r="B213" s="1" t="n">
        <v>45211.5600462963</v>
      </c>
      <c r="C213" s="1" t="n">
        <v>45952</v>
      </c>
      <c r="D213" t="inlineStr">
        <is>
          <t>JÖNKÖPINGS LÄN</t>
        </is>
      </c>
      <c r="E213" t="inlineStr">
        <is>
          <t>GISLAVED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14153-2022</t>
        </is>
      </c>
      <c r="B214" s="1" t="n">
        <v>44651.45693287037</v>
      </c>
      <c r="C214" s="1" t="n">
        <v>45952</v>
      </c>
      <c r="D214" t="inlineStr">
        <is>
          <t>JÖNKÖPINGS LÄN</t>
        </is>
      </c>
      <c r="E214" t="inlineStr">
        <is>
          <t>GISLAVED</t>
        </is>
      </c>
      <c r="F214" t="inlineStr">
        <is>
          <t>Kyrkan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3492-2025</t>
        </is>
      </c>
      <c r="B215" s="1" t="n">
        <v>45680.55241898148</v>
      </c>
      <c r="C215" s="1" t="n">
        <v>45952</v>
      </c>
      <c r="D215" t="inlineStr">
        <is>
          <t>JÖNKÖPINGS LÄN</t>
        </is>
      </c>
      <c r="E215" t="inlineStr">
        <is>
          <t>GISLAVED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16016-2023</t>
        </is>
      </c>
      <c r="B216" s="1" t="n">
        <v>45026</v>
      </c>
      <c r="C216" s="1" t="n">
        <v>45952</v>
      </c>
      <c r="D216" t="inlineStr">
        <is>
          <t>JÖNKÖPINGS LÄN</t>
        </is>
      </c>
      <c r="E216" t="inlineStr">
        <is>
          <t>GISLAVED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61724-2024</t>
        </is>
      </c>
      <c r="B217" s="1" t="n">
        <v>45649.31149305555</v>
      </c>
      <c r="C217" s="1" t="n">
        <v>45952</v>
      </c>
      <c r="D217" t="inlineStr">
        <is>
          <t>JÖNKÖPINGS LÄN</t>
        </is>
      </c>
      <c r="E217" t="inlineStr">
        <is>
          <t>GISLAVED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39013-2023</t>
        </is>
      </c>
      <c r="B218" s="1" t="n">
        <v>45163.7199537037</v>
      </c>
      <c r="C218" s="1" t="n">
        <v>45952</v>
      </c>
      <c r="D218" t="inlineStr">
        <is>
          <t>JÖNKÖPINGS LÄN</t>
        </is>
      </c>
      <c r="E218" t="inlineStr">
        <is>
          <t>GISLAVED</t>
        </is>
      </c>
      <c r="F218" t="inlineStr">
        <is>
          <t>Sveaskog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22111-2022</t>
        </is>
      </c>
      <c r="B219" s="1" t="n">
        <v>44711.95481481482</v>
      </c>
      <c r="C219" s="1" t="n">
        <v>45952</v>
      </c>
      <c r="D219" t="inlineStr">
        <is>
          <t>JÖNKÖPINGS LÄN</t>
        </is>
      </c>
      <c r="E219" t="inlineStr">
        <is>
          <t>GISLAVED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34035-2024</t>
        </is>
      </c>
      <c r="B220" s="1" t="n">
        <v>45523.59328703704</v>
      </c>
      <c r="C220" s="1" t="n">
        <v>45952</v>
      </c>
      <c r="D220" t="inlineStr">
        <is>
          <t>JÖNKÖPINGS LÄN</t>
        </is>
      </c>
      <c r="E220" t="inlineStr">
        <is>
          <t>GISLAVED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8087-2021</t>
        </is>
      </c>
      <c r="B221" s="1" t="n">
        <v>44243</v>
      </c>
      <c r="C221" s="1" t="n">
        <v>45952</v>
      </c>
      <c r="D221" t="inlineStr">
        <is>
          <t>JÖNKÖPINGS LÄN</t>
        </is>
      </c>
      <c r="E221" t="inlineStr">
        <is>
          <t>GISLAVED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27582-2023</t>
        </is>
      </c>
      <c r="B222" s="1" t="n">
        <v>45097</v>
      </c>
      <c r="C222" s="1" t="n">
        <v>45952</v>
      </c>
      <c r="D222" t="inlineStr">
        <is>
          <t>JÖNKÖPINGS LÄN</t>
        </is>
      </c>
      <c r="E222" t="inlineStr">
        <is>
          <t>GISLAVED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4997-2021</t>
        </is>
      </c>
      <c r="B223" s="1" t="n">
        <v>44228</v>
      </c>
      <c r="C223" s="1" t="n">
        <v>45952</v>
      </c>
      <c r="D223" t="inlineStr">
        <is>
          <t>JÖNKÖPINGS LÄN</t>
        </is>
      </c>
      <c r="E223" t="inlineStr">
        <is>
          <t>GISLAVED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50889-2022</t>
        </is>
      </c>
      <c r="B224" s="1" t="n">
        <v>44867.59962962963</v>
      </c>
      <c r="C224" s="1" t="n">
        <v>45952</v>
      </c>
      <c r="D224" t="inlineStr">
        <is>
          <t>JÖNKÖPINGS LÄN</t>
        </is>
      </c>
      <c r="E224" t="inlineStr">
        <is>
          <t>GISLAVED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58701-2024</t>
        </is>
      </c>
      <c r="B225" s="1" t="n">
        <v>45635.63982638889</v>
      </c>
      <c r="C225" s="1" t="n">
        <v>45952</v>
      </c>
      <c r="D225" t="inlineStr">
        <is>
          <t>JÖNKÖPINGS LÄN</t>
        </is>
      </c>
      <c r="E225" t="inlineStr">
        <is>
          <t>GISLAVED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44559-2022</t>
        </is>
      </c>
      <c r="B226" s="1" t="n">
        <v>44840.48019675926</v>
      </c>
      <c r="C226" s="1" t="n">
        <v>45952</v>
      </c>
      <c r="D226" t="inlineStr">
        <is>
          <t>JÖNKÖPINGS LÄN</t>
        </is>
      </c>
      <c r="E226" t="inlineStr">
        <is>
          <t>GISLAVED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31149-2024</t>
        </is>
      </c>
      <c r="B227" s="1" t="n">
        <v>45503.29950231482</v>
      </c>
      <c r="C227" s="1" t="n">
        <v>45952</v>
      </c>
      <c r="D227" t="inlineStr">
        <is>
          <t>JÖNKÖPINGS LÄN</t>
        </is>
      </c>
      <c r="E227" t="inlineStr">
        <is>
          <t>GISLAVED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58390-2023</t>
        </is>
      </c>
      <c r="B228" s="1" t="n">
        <v>45250</v>
      </c>
      <c r="C228" s="1" t="n">
        <v>45952</v>
      </c>
      <c r="D228" t="inlineStr">
        <is>
          <t>JÖNKÖPINGS LÄN</t>
        </is>
      </c>
      <c r="E228" t="inlineStr">
        <is>
          <t>GISLAVED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9136-2024</t>
        </is>
      </c>
      <c r="B229" s="1" t="n">
        <v>45358.36603009259</v>
      </c>
      <c r="C229" s="1" t="n">
        <v>45952</v>
      </c>
      <c r="D229" t="inlineStr">
        <is>
          <t>JÖNKÖPINGS LÄN</t>
        </is>
      </c>
      <c r="E229" t="inlineStr">
        <is>
          <t>GISLAVED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10186-2025</t>
        </is>
      </c>
      <c r="B230" s="1" t="n">
        <v>45719.68841435185</v>
      </c>
      <c r="C230" s="1" t="n">
        <v>45952</v>
      </c>
      <c r="D230" t="inlineStr">
        <is>
          <t>JÖNKÖPINGS LÄN</t>
        </is>
      </c>
      <c r="E230" t="inlineStr">
        <is>
          <t>GISLAVED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10188-2025</t>
        </is>
      </c>
      <c r="B231" s="1" t="n">
        <v>45719.69400462963</v>
      </c>
      <c r="C231" s="1" t="n">
        <v>45952</v>
      </c>
      <c r="D231" t="inlineStr">
        <is>
          <t>JÖNKÖPINGS LÄN</t>
        </is>
      </c>
      <c r="E231" t="inlineStr">
        <is>
          <t>GISLAVED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6546-2025</t>
        </is>
      </c>
      <c r="B232" s="1" t="n">
        <v>45699.70453703704</v>
      </c>
      <c r="C232" s="1" t="n">
        <v>45952</v>
      </c>
      <c r="D232" t="inlineStr">
        <is>
          <t>JÖNKÖPINGS LÄN</t>
        </is>
      </c>
      <c r="E232" t="inlineStr">
        <is>
          <t>GISLAVED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7838-2024</t>
        </is>
      </c>
      <c r="B233" s="1" t="n">
        <v>45349</v>
      </c>
      <c r="C233" s="1" t="n">
        <v>45952</v>
      </c>
      <c r="D233" t="inlineStr">
        <is>
          <t>JÖNKÖPINGS LÄN</t>
        </is>
      </c>
      <c r="E233" t="inlineStr">
        <is>
          <t>GISLAVED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63269-2023</t>
        </is>
      </c>
      <c r="B234" s="1" t="n">
        <v>45273.7587037037</v>
      </c>
      <c r="C234" s="1" t="n">
        <v>45952</v>
      </c>
      <c r="D234" t="inlineStr">
        <is>
          <t>JÖNKÖPINGS LÄN</t>
        </is>
      </c>
      <c r="E234" t="inlineStr">
        <is>
          <t>GISLAVED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15700-2024</t>
        </is>
      </c>
      <c r="B235" s="1" t="n">
        <v>45404.46775462963</v>
      </c>
      <c r="C235" s="1" t="n">
        <v>45952</v>
      </c>
      <c r="D235" t="inlineStr">
        <is>
          <t>JÖNKÖPINGS LÄN</t>
        </is>
      </c>
      <c r="E235" t="inlineStr">
        <is>
          <t>GISLAVED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15708-2024</t>
        </is>
      </c>
      <c r="B236" s="1" t="n">
        <v>45404.475</v>
      </c>
      <c r="C236" s="1" t="n">
        <v>45952</v>
      </c>
      <c r="D236" t="inlineStr">
        <is>
          <t>JÖNKÖPINGS LÄN</t>
        </is>
      </c>
      <c r="E236" t="inlineStr">
        <is>
          <t>GISLAVED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28751-2022</t>
        </is>
      </c>
      <c r="B237" s="1" t="n">
        <v>44749.2853125</v>
      </c>
      <c r="C237" s="1" t="n">
        <v>45952</v>
      </c>
      <c r="D237" t="inlineStr">
        <is>
          <t>JÖNKÖPINGS LÄN</t>
        </is>
      </c>
      <c r="E237" t="inlineStr">
        <is>
          <t>GISLAVED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3850-2023</t>
        </is>
      </c>
      <c r="B238" s="1" t="n">
        <v>44951.68246527778</v>
      </c>
      <c r="C238" s="1" t="n">
        <v>45952</v>
      </c>
      <c r="D238" t="inlineStr">
        <is>
          <t>JÖNKÖPINGS LÄN</t>
        </is>
      </c>
      <c r="E238" t="inlineStr">
        <is>
          <t>GISLAVED</t>
        </is>
      </c>
      <c r="G238" t="n">
        <v>8.6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2157-2022</t>
        </is>
      </c>
      <c r="B239" s="1" t="n">
        <v>44578.43416666667</v>
      </c>
      <c r="C239" s="1" t="n">
        <v>45952</v>
      </c>
      <c r="D239" t="inlineStr">
        <is>
          <t>JÖNKÖPINGS LÄN</t>
        </is>
      </c>
      <c r="E239" t="inlineStr">
        <is>
          <t>GISLAVED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13798-2025</t>
        </is>
      </c>
      <c r="B240" s="1" t="n">
        <v>45737.48446759259</v>
      </c>
      <c r="C240" s="1" t="n">
        <v>45952</v>
      </c>
      <c r="D240" t="inlineStr">
        <is>
          <t>JÖNKÖPINGS LÄN</t>
        </is>
      </c>
      <c r="E240" t="inlineStr">
        <is>
          <t>GISLAVED</t>
        </is>
      </c>
      <c r="F240" t="inlineStr">
        <is>
          <t>Sveaskog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30790-2023</t>
        </is>
      </c>
      <c r="B241" s="1" t="n">
        <v>45112</v>
      </c>
      <c r="C241" s="1" t="n">
        <v>45952</v>
      </c>
      <c r="D241" t="inlineStr">
        <is>
          <t>JÖNKÖPINGS LÄN</t>
        </is>
      </c>
      <c r="E241" t="inlineStr">
        <is>
          <t>GISLAVED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62838-2020</t>
        </is>
      </c>
      <c r="B242" s="1" t="n">
        <v>44161</v>
      </c>
      <c r="C242" s="1" t="n">
        <v>45952</v>
      </c>
      <c r="D242" t="inlineStr">
        <is>
          <t>JÖNKÖPINGS LÄN</t>
        </is>
      </c>
      <c r="E242" t="inlineStr">
        <is>
          <t>GISLAVED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50019-2024</t>
        </is>
      </c>
      <c r="B243" s="1" t="n">
        <v>45599.49332175926</v>
      </c>
      <c r="C243" s="1" t="n">
        <v>45952</v>
      </c>
      <c r="D243" t="inlineStr">
        <is>
          <t>JÖNKÖPINGS LÄN</t>
        </is>
      </c>
      <c r="E243" t="inlineStr">
        <is>
          <t>GISLAVED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43408-2021</t>
        </is>
      </c>
      <c r="B244" s="1" t="n">
        <v>44432.60353009259</v>
      </c>
      <c r="C244" s="1" t="n">
        <v>45952</v>
      </c>
      <c r="D244" t="inlineStr">
        <is>
          <t>JÖNKÖPINGS LÄN</t>
        </is>
      </c>
      <c r="E244" t="inlineStr">
        <is>
          <t>GISLAVED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8470-2021</t>
        </is>
      </c>
      <c r="B245" s="1" t="n">
        <v>44245</v>
      </c>
      <c r="C245" s="1" t="n">
        <v>45952</v>
      </c>
      <c r="D245" t="inlineStr">
        <is>
          <t>JÖNKÖPINGS LÄN</t>
        </is>
      </c>
      <c r="E245" t="inlineStr">
        <is>
          <t>GISLAVED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13915-2023</t>
        </is>
      </c>
      <c r="B246" s="1" t="n">
        <v>45008</v>
      </c>
      <c r="C246" s="1" t="n">
        <v>45952</v>
      </c>
      <c r="D246" t="inlineStr">
        <is>
          <t>JÖNKÖPINGS LÄN</t>
        </is>
      </c>
      <c r="E246" t="inlineStr">
        <is>
          <t>GISLAVED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51811-2024</t>
        </is>
      </c>
      <c r="B247" s="1" t="n">
        <v>45607.48710648148</v>
      </c>
      <c r="C247" s="1" t="n">
        <v>45952</v>
      </c>
      <c r="D247" t="inlineStr">
        <is>
          <t>JÖNKÖPINGS LÄN</t>
        </is>
      </c>
      <c r="E247" t="inlineStr">
        <is>
          <t>GISLAVED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52991-2024</t>
        </is>
      </c>
      <c r="B248" s="1" t="n">
        <v>45611.37390046296</v>
      </c>
      <c r="C248" s="1" t="n">
        <v>45952</v>
      </c>
      <c r="D248" t="inlineStr">
        <is>
          <t>JÖNKÖPINGS LÄN</t>
        </is>
      </c>
      <c r="E248" t="inlineStr">
        <is>
          <t>GISLAVED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54223-2024</t>
        </is>
      </c>
      <c r="B249" s="1" t="n">
        <v>45616.66825231481</v>
      </c>
      <c r="C249" s="1" t="n">
        <v>45952</v>
      </c>
      <c r="D249" t="inlineStr">
        <is>
          <t>JÖNKÖPINGS LÄN</t>
        </is>
      </c>
      <c r="E249" t="inlineStr">
        <is>
          <t>GISLAVED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16669-2025</t>
        </is>
      </c>
      <c r="B250" s="1" t="n">
        <v>45754.43040509259</v>
      </c>
      <c r="C250" s="1" t="n">
        <v>45952</v>
      </c>
      <c r="D250" t="inlineStr">
        <is>
          <t>JÖNKÖPINGS LÄN</t>
        </is>
      </c>
      <c r="E250" t="inlineStr">
        <is>
          <t>GISLAVED</t>
        </is>
      </c>
      <c r="F250" t="inlineStr">
        <is>
          <t>Sveaskog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53647-2024</t>
        </is>
      </c>
      <c r="B251" s="1" t="n">
        <v>45615.27533564815</v>
      </c>
      <c r="C251" s="1" t="n">
        <v>45952</v>
      </c>
      <c r="D251" t="inlineStr">
        <is>
          <t>JÖNKÖPINGS LÄN</t>
        </is>
      </c>
      <c r="E251" t="inlineStr">
        <is>
          <t>GISLAVED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17638-2025</t>
        </is>
      </c>
      <c r="B252" s="1" t="n">
        <v>45758.3190625</v>
      </c>
      <c r="C252" s="1" t="n">
        <v>45952</v>
      </c>
      <c r="D252" t="inlineStr">
        <is>
          <t>JÖNKÖPINGS LÄN</t>
        </is>
      </c>
      <c r="E252" t="inlineStr">
        <is>
          <t>GISLAVED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4101-2023</t>
        </is>
      </c>
      <c r="B253" s="1" t="n">
        <v>44952</v>
      </c>
      <c r="C253" s="1" t="n">
        <v>45952</v>
      </c>
      <c r="D253" t="inlineStr">
        <is>
          <t>JÖNKÖPINGS LÄN</t>
        </is>
      </c>
      <c r="E253" t="inlineStr">
        <is>
          <t>GISLAVED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47513-2022</t>
        </is>
      </c>
      <c r="B254" s="1" t="n">
        <v>44853.68696759259</v>
      </c>
      <c r="C254" s="1" t="n">
        <v>45952</v>
      </c>
      <c r="D254" t="inlineStr">
        <is>
          <t>JÖNKÖPINGS LÄN</t>
        </is>
      </c>
      <c r="E254" t="inlineStr">
        <is>
          <t>GISLAVED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74259-2021</t>
        </is>
      </c>
      <c r="B255" s="1" t="n">
        <v>44558.65225694444</v>
      </c>
      <c r="C255" s="1" t="n">
        <v>45952</v>
      </c>
      <c r="D255" t="inlineStr">
        <is>
          <t>JÖNKÖPINGS LÄN</t>
        </is>
      </c>
      <c r="E255" t="inlineStr">
        <is>
          <t>GISLAVED</t>
        </is>
      </c>
      <c r="G255" t="n">
        <v>6.6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30894-2021</t>
        </is>
      </c>
      <c r="B256" s="1" t="n">
        <v>44365.59041666667</v>
      </c>
      <c r="C256" s="1" t="n">
        <v>45952</v>
      </c>
      <c r="D256" t="inlineStr">
        <is>
          <t>JÖNKÖPINGS LÄN</t>
        </is>
      </c>
      <c r="E256" t="inlineStr">
        <is>
          <t>GISLAVED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8680-2025</t>
        </is>
      </c>
      <c r="B257" s="1" t="n">
        <v>45711</v>
      </c>
      <c r="C257" s="1" t="n">
        <v>45952</v>
      </c>
      <c r="D257" t="inlineStr">
        <is>
          <t>JÖNKÖPINGS LÄN</t>
        </is>
      </c>
      <c r="E257" t="inlineStr">
        <is>
          <t>GISLAVED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32989-2024</t>
        </is>
      </c>
      <c r="B258" s="1" t="n">
        <v>45517</v>
      </c>
      <c r="C258" s="1" t="n">
        <v>45952</v>
      </c>
      <c r="D258" t="inlineStr">
        <is>
          <t>JÖNKÖPINGS LÄN</t>
        </is>
      </c>
      <c r="E258" t="inlineStr">
        <is>
          <t>GISLAVED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5335-2024</t>
        </is>
      </c>
      <c r="B259" s="1" t="n">
        <v>45331.43450231481</v>
      </c>
      <c r="C259" s="1" t="n">
        <v>45952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54686-2023</t>
        </is>
      </c>
      <c r="B260" s="1" t="n">
        <v>45235.92984953704</v>
      </c>
      <c r="C260" s="1" t="n">
        <v>45952</v>
      </c>
      <c r="D260" t="inlineStr">
        <is>
          <t>JÖNKÖPINGS LÄN</t>
        </is>
      </c>
      <c r="E260" t="inlineStr">
        <is>
          <t>GISLAVED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29847-2021</t>
        </is>
      </c>
      <c r="B261" s="1" t="n">
        <v>44362.65372685185</v>
      </c>
      <c r="C261" s="1" t="n">
        <v>45952</v>
      </c>
      <c r="D261" t="inlineStr">
        <is>
          <t>JÖNKÖPINGS LÄN</t>
        </is>
      </c>
      <c r="E261" t="inlineStr">
        <is>
          <t>GISLAVED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30674-2024</t>
        </is>
      </c>
      <c r="B262" s="1" t="n">
        <v>45495.88708333333</v>
      </c>
      <c r="C262" s="1" t="n">
        <v>45952</v>
      </c>
      <c r="D262" t="inlineStr">
        <is>
          <t>JÖNKÖPINGS LÄN</t>
        </is>
      </c>
      <c r="E262" t="inlineStr">
        <is>
          <t>GISLAVED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1447-2025</t>
        </is>
      </c>
      <c r="B263" s="1" t="n">
        <v>45669.86645833333</v>
      </c>
      <c r="C263" s="1" t="n">
        <v>45952</v>
      </c>
      <c r="D263" t="inlineStr">
        <is>
          <t>JÖNKÖPINGS LÄN</t>
        </is>
      </c>
      <c r="E263" t="inlineStr">
        <is>
          <t>GISLAVED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2624-2025</t>
        </is>
      </c>
      <c r="B264" s="1" t="n">
        <v>45675.65545138889</v>
      </c>
      <c r="C264" s="1" t="n">
        <v>45952</v>
      </c>
      <c r="D264" t="inlineStr">
        <is>
          <t>JÖNKÖPINGS LÄN</t>
        </is>
      </c>
      <c r="E264" t="inlineStr">
        <is>
          <t>GISLAVED</t>
        </is>
      </c>
      <c r="F264" t="inlineStr">
        <is>
          <t>Kommuner</t>
        </is>
      </c>
      <c r="G264" t="n">
        <v>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10131-2023</t>
        </is>
      </c>
      <c r="B265" s="1" t="n">
        <v>44986</v>
      </c>
      <c r="C265" s="1" t="n">
        <v>45952</v>
      </c>
      <c r="D265" t="inlineStr">
        <is>
          <t>JÖNKÖPINGS LÄN</t>
        </is>
      </c>
      <c r="E265" t="inlineStr">
        <is>
          <t>GISLAVED</t>
        </is>
      </c>
      <c r="G265" t="n">
        <v>15.1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48202-2021</t>
        </is>
      </c>
      <c r="B266" s="1" t="n">
        <v>44449.59364583333</v>
      </c>
      <c r="C266" s="1" t="n">
        <v>45952</v>
      </c>
      <c r="D266" t="inlineStr">
        <is>
          <t>JÖNKÖPINGS LÄN</t>
        </is>
      </c>
      <c r="E266" t="inlineStr">
        <is>
          <t>GISLAVED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38962-2023</t>
        </is>
      </c>
      <c r="B267" s="1" t="n">
        <v>45163</v>
      </c>
      <c r="C267" s="1" t="n">
        <v>45952</v>
      </c>
      <c r="D267" t="inlineStr">
        <is>
          <t>JÖNKÖPINGS LÄN</t>
        </is>
      </c>
      <c r="E267" t="inlineStr">
        <is>
          <t>GISLAVED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38213-2024</t>
        </is>
      </c>
      <c r="B268" s="1" t="n">
        <v>45545.52421296296</v>
      </c>
      <c r="C268" s="1" t="n">
        <v>45952</v>
      </c>
      <c r="D268" t="inlineStr">
        <is>
          <t>JÖNKÖPINGS LÄN</t>
        </is>
      </c>
      <c r="E268" t="inlineStr">
        <is>
          <t>GISLAVED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47891-2023</t>
        </is>
      </c>
      <c r="B269" s="1" t="n">
        <v>45204</v>
      </c>
      <c r="C269" s="1" t="n">
        <v>45952</v>
      </c>
      <c r="D269" t="inlineStr">
        <is>
          <t>JÖNKÖPINGS LÄN</t>
        </is>
      </c>
      <c r="E269" t="inlineStr">
        <is>
          <t>GISLAVED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52025-2023</t>
        </is>
      </c>
      <c r="B270" s="1" t="n">
        <v>45223.61922453704</v>
      </c>
      <c r="C270" s="1" t="n">
        <v>45952</v>
      </c>
      <c r="D270" t="inlineStr">
        <is>
          <t>JÖNKÖPINGS LÄN</t>
        </is>
      </c>
      <c r="E270" t="inlineStr">
        <is>
          <t>GISLAVED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26639-2022</t>
        </is>
      </c>
      <c r="B271" s="1" t="n">
        <v>44739.59581018519</v>
      </c>
      <c r="C271" s="1" t="n">
        <v>45952</v>
      </c>
      <c r="D271" t="inlineStr">
        <is>
          <t>JÖNKÖPINGS LÄN</t>
        </is>
      </c>
      <c r="E271" t="inlineStr">
        <is>
          <t>GISLAVED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39525-2023</t>
        </is>
      </c>
      <c r="B272" s="1" t="n">
        <v>45167.33456018518</v>
      </c>
      <c r="C272" s="1" t="n">
        <v>45952</v>
      </c>
      <c r="D272" t="inlineStr">
        <is>
          <t>JÖNKÖPINGS LÄN</t>
        </is>
      </c>
      <c r="E272" t="inlineStr">
        <is>
          <t>GISLAVED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3899-2024</t>
        </is>
      </c>
      <c r="B273" s="1" t="n">
        <v>45322</v>
      </c>
      <c r="C273" s="1" t="n">
        <v>45952</v>
      </c>
      <c r="D273" t="inlineStr">
        <is>
          <t>JÖNKÖPINGS LÄN</t>
        </is>
      </c>
      <c r="E273" t="inlineStr">
        <is>
          <t>GISLAVED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8465-2024</t>
        </is>
      </c>
      <c r="B274" s="1" t="n">
        <v>45355.35863425926</v>
      </c>
      <c r="C274" s="1" t="n">
        <v>45952</v>
      </c>
      <c r="D274" t="inlineStr">
        <is>
          <t>JÖNKÖPINGS LÄN</t>
        </is>
      </c>
      <c r="E274" t="inlineStr">
        <is>
          <t>GISLAVED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24709-2023</t>
        </is>
      </c>
      <c r="B275" s="1" t="n">
        <v>45084.55328703704</v>
      </c>
      <c r="C275" s="1" t="n">
        <v>45952</v>
      </c>
      <c r="D275" t="inlineStr">
        <is>
          <t>JÖNKÖPINGS LÄN</t>
        </is>
      </c>
      <c r="E275" t="inlineStr">
        <is>
          <t>GISLAVED</t>
        </is>
      </c>
      <c r="F275" t="inlineStr">
        <is>
          <t>Sveaskog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30047-2024</t>
        </is>
      </c>
      <c r="B276" s="1" t="n">
        <v>45488</v>
      </c>
      <c r="C276" s="1" t="n">
        <v>45952</v>
      </c>
      <c r="D276" t="inlineStr">
        <is>
          <t>JÖNKÖPINGS LÄN</t>
        </is>
      </c>
      <c r="E276" t="inlineStr">
        <is>
          <t>GISLAVED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18833-2025</t>
        </is>
      </c>
      <c r="B277" s="1" t="n">
        <v>45764.39450231481</v>
      </c>
      <c r="C277" s="1" t="n">
        <v>45952</v>
      </c>
      <c r="D277" t="inlineStr">
        <is>
          <t>JÖNKÖPINGS LÄN</t>
        </is>
      </c>
      <c r="E277" t="inlineStr">
        <is>
          <t>GISLAVED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11518-2025</t>
        </is>
      </c>
      <c r="B278" s="1" t="n">
        <v>45726.90060185185</v>
      </c>
      <c r="C278" s="1" t="n">
        <v>45952</v>
      </c>
      <c r="D278" t="inlineStr">
        <is>
          <t>JÖNKÖPINGS LÄN</t>
        </is>
      </c>
      <c r="E278" t="inlineStr">
        <is>
          <t>GISLAVED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29151-2024</t>
        </is>
      </c>
      <c r="B279" s="1" t="n">
        <v>45482</v>
      </c>
      <c r="C279" s="1" t="n">
        <v>45952</v>
      </c>
      <c r="D279" t="inlineStr">
        <is>
          <t>JÖNKÖPINGS LÄN</t>
        </is>
      </c>
      <c r="E279" t="inlineStr">
        <is>
          <t>GISLAVED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43622-2021</t>
        </is>
      </c>
      <c r="B280" s="1" t="n">
        <v>44433.52033564815</v>
      </c>
      <c r="C280" s="1" t="n">
        <v>45952</v>
      </c>
      <c r="D280" t="inlineStr">
        <is>
          <t>JÖNKÖPINGS LÄN</t>
        </is>
      </c>
      <c r="E280" t="inlineStr">
        <is>
          <t>GISLAVED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8560-2025</t>
        </is>
      </c>
      <c r="B281" s="1" t="n">
        <v>45709</v>
      </c>
      <c r="C281" s="1" t="n">
        <v>45952</v>
      </c>
      <c r="D281" t="inlineStr">
        <is>
          <t>JÖNKÖPINGS LÄN</t>
        </is>
      </c>
      <c r="E281" t="inlineStr">
        <is>
          <t>GISLAVED</t>
        </is>
      </c>
      <c r="F281" t="inlineStr">
        <is>
          <t>Kommuner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73908-2021</t>
        </is>
      </c>
      <c r="B282" s="1" t="n">
        <v>44553.46798611111</v>
      </c>
      <c r="C282" s="1" t="n">
        <v>45952</v>
      </c>
      <c r="D282" t="inlineStr">
        <is>
          <t>JÖNKÖPINGS LÄN</t>
        </is>
      </c>
      <c r="E282" t="inlineStr">
        <is>
          <t>GISLAVED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42070-2023</t>
        </is>
      </c>
      <c r="B283" s="1" t="n">
        <v>45174</v>
      </c>
      <c r="C283" s="1" t="n">
        <v>45952</v>
      </c>
      <c r="D283" t="inlineStr">
        <is>
          <t>JÖNKÖPINGS LÄN</t>
        </is>
      </c>
      <c r="E283" t="inlineStr">
        <is>
          <t>GISLAVED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38631-2025</t>
        </is>
      </c>
      <c r="B284" s="1" t="n">
        <v>45884.56103009259</v>
      </c>
      <c r="C284" s="1" t="n">
        <v>45952</v>
      </c>
      <c r="D284" t="inlineStr">
        <is>
          <t>JÖNKÖPINGS LÄN</t>
        </is>
      </c>
      <c r="E284" t="inlineStr">
        <is>
          <t>GISLAVED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57243-2024</t>
        </is>
      </c>
      <c r="B285" s="1" t="n">
        <v>45629.55097222222</v>
      </c>
      <c r="C285" s="1" t="n">
        <v>45952</v>
      </c>
      <c r="D285" t="inlineStr">
        <is>
          <t>JÖNKÖPINGS LÄN</t>
        </is>
      </c>
      <c r="E285" t="inlineStr">
        <is>
          <t>GISLAVED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17639-2024</t>
        </is>
      </c>
      <c r="B286" s="1" t="n">
        <v>45418.35512731481</v>
      </c>
      <c r="C286" s="1" t="n">
        <v>45952</v>
      </c>
      <c r="D286" t="inlineStr">
        <is>
          <t>JÖNKÖPINGS LÄN</t>
        </is>
      </c>
      <c r="E286" t="inlineStr">
        <is>
          <t>GISLAVED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5288-2022</t>
        </is>
      </c>
      <c r="B287" s="1" t="n">
        <v>44594.61658564815</v>
      </c>
      <c r="C287" s="1" t="n">
        <v>45952</v>
      </c>
      <c r="D287" t="inlineStr">
        <is>
          <t>JÖNKÖPINGS LÄN</t>
        </is>
      </c>
      <c r="E287" t="inlineStr">
        <is>
          <t>GISLAVED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2503-2023</t>
        </is>
      </c>
      <c r="B288" s="1" t="n">
        <v>44943.56219907408</v>
      </c>
      <c r="C288" s="1" t="n">
        <v>45952</v>
      </c>
      <c r="D288" t="inlineStr">
        <is>
          <t>JÖNKÖPINGS LÄN</t>
        </is>
      </c>
      <c r="E288" t="inlineStr">
        <is>
          <t>GISLAVED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51500-2023</t>
        </is>
      </c>
      <c r="B289" s="1" t="n">
        <v>45222.35112268518</v>
      </c>
      <c r="C289" s="1" t="n">
        <v>45952</v>
      </c>
      <c r="D289" t="inlineStr">
        <is>
          <t>JÖNKÖPINGS LÄN</t>
        </is>
      </c>
      <c r="E289" t="inlineStr">
        <is>
          <t>GISLAVED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21904-2022</t>
        </is>
      </c>
      <c r="B290" s="1" t="n">
        <v>44711</v>
      </c>
      <c r="C290" s="1" t="n">
        <v>45952</v>
      </c>
      <c r="D290" t="inlineStr">
        <is>
          <t>JÖNKÖPINGS LÄN</t>
        </is>
      </c>
      <c r="E290" t="inlineStr">
        <is>
          <t>GISLAVED</t>
        </is>
      </c>
      <c r="G290" t="n">
        <v>5.9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31545-2023</t>
        </is>
      </c>
      <c r="B291" s="1" t="n">
        <v>45117.35921296296</v>
      </c>
      <c r="C291" s="1" t="n">
        <v>45952</v>
      </c>
      <c r="D291" t="inlineStr">
        <is>
          <t>JÖNKÖPINGS LÄN</t>
        </is>
      </c>
      <c r="E291" t="inlineStr">
        <is>
          <t>GISLAVED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817-2023</t>
        </is>
      </c>
      <c r="B292" s="1" t="n">
        <v>44931</v>
      </c>
      <c r="C292" s="1" t="n">
        <v>45952</v>
      </c>
      <c r="D292" t="inlineStr">
        <is>
          <t>JÖNKÖPINGS LÄN</t>
        </is>
      </c>
      <c r="E292" t="inlineStr">
        <is>
          <t>GISLAVED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29625-2024</t>
        </is>
      </c>
      <c r="B293" s="1" t="n">
        <v>45484.65953703703</v>
      </c>
      <c r="C293" s="1" t="n">
        <v>45952</v>
      </c>
      <c r="D293" t="inlineStr">
        <is>
          <t>JÖNKÖPINGS LÄN</t>
        </is>
      </c>
      <c r="E293" t="inlineStr">
        <is>
          <t>GISLAVED</t>
        </is>
      </c>
      <c r="F293" t="inlineStr">
        <is>
          <t>Kyrkan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28402-2023</t>
        </is>
      </c>
      <c r="B294" s="1" t="n">
        <v>45100.56320601852</v>
      </c>
      <c r="C294" s="1" t="n">
        <v>45952</v>
      </c>
      <c r="D294" t="inlineStr">
        <is>
          <t>JÖNKÖPINGS LÄN</t>
        </is>
      </c>
      <c r="E294" t="inlineStr">
        <is>
          <t>GISLAVED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28436-2021</t>
        </is>
      </c>
      <c r="B295" s="1" t="n">
        <v>44356</v>
      </c>
      <c r="C295" s="1" t="n">
        <v>45952</v>
      </c>
      <c r="D295" t="inlineStr">
        <is>
          <t>JÖNKÖPINGS LÄN</t>
        </is>
      </c>
      <c r="E295" t="inlineStr">
        <is>
          <t>GISLAVED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60287-2024</t>
        </is>
      </c>
      <c r="B296" s="1" t="n">
        <v>45642.95520833333</v>
      </c>
      <c r="C296" s="1" t="n">
        <v>45952</v>
      </c>
      <c r="D296" t="inlineStr">
        <is>
          <t>JÖNKÖPINGS LÄN</t>
        </is>
      </c>
      <c r="E296" t="inlineStr">
        <is>
          <t>GISLAVED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32114-2024</t>
        </is>
      </c>
      <c r="B297" s="1" t="n">
        <v>45511</v>
      </c>
      <c r="C297" s="1" t="n">
        <v>45952</v>
      </c>
      <c r="D297" t="inlineStr">
        <is>
          <t>JÖNKÖPINGS LÄN</t>
        </is>
      </c>
      <c r="E297" t="inlineStr">
        <is>
          <t>GISLAVED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10127-2023</t>
        </is>
      </c>
      <c r="B298" s="1" t="n">
        <v>44986</v>
      </c>
      <c r="C298" s="1" t="n">
        <v>45952</v>
      </c>
      <c r="D298" t="inlineStr">
        <is>
          <t>JÖNKÖPINGS LÄN</t>
        </is>
      </c>
      <c r="E298" t="inlineStr">
        <is>
          <t>GISLAVED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51792-2024</t>
        </is>
      </c>
      <c r="B299" s="1" t="n">
        <v>45607.46381944444</v>
      </c>
      <c r="C299" s="1" t="n">
        <v>45952</v>
      </c>
      <c r="D299" t="inlineStr">
        <is>
          <t>JÖNKÖPINGS LÄN</t>
        </is>
      </c>
      <c r="E299" t="inlineStr">
        <is>
          <t>GISLAVED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7629-2022</t>
        </is>
      </c>
      <c r="B300" s="1" t="n">
        <v>44607</v>
      </c>
      <c r="C300" s="1" t="n">
        <v>45952</v>
      </c>
      <c r="D300" t="inlineStr">
        <is>
          <t>JÖNKÖPINGS LÄN</t>
        </is>
      </c>
      <c r="E300" t="inlineStr">
        <is>
          <t>GISLAVED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4621-2025</t>
        </is>
      </c>
      <c r="B301" s="1" t="n">
        <v>45687.61872685186</v>
      </c>
      <c r="C301" s="1" t="n">
        <v>45952</v>
      </c>
      <c r="D301" t="inlineStr">
        <is>
          <t>JÖNKÖPINGS LÄN</t>
        </is>
      </c>
      <c r="E301" t="inlineStr">
        <is>
          <t>GISLAVED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38256-2024</t>
        </is>
      </c>
      <c r="B302" s="1" t="n">
        <v>45545.59177083334</v>
      </c>
      <c r="C302" s="1" t="n">
        <v>45952</v>
      </c>
      <c r="D302" t="inlineStr">
        <is>
          <t>JÖNKÖPINGS LÄN</t>
        </is>
      </c>
      <c r="E302" t="inlineStr">
        <is>
          <t>GISLAVED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57698-2022</t>
        </is>
      </c>
      <c r="B303" s="1" t="n">
        <v>44883</v>
      </c>
      <c r="C303" s="1" t="n">
        <v>45952</v>
      </c>
      <c r="D303" t="inlineStr">
        <is>
          <t>JÖNKÖPINGS LÄN</t>
        </is>
      </c>
      <c r="E303" t="inlineStr">
        <is>
          <t>GISLAVED</t>
        </is>
      </c>
      <c r="G303" t="n">
        <v>5.4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19898-2023</t>
        </is>
      </c>
      <c r="B304" s="1" t="n">
        <v>45054.39552083334</v>
      </c>
      <c r="C304" s="1" t="n">
        <v>45952</v>
      </c>
      <c r="D304" t="inlineStr">
        <is>
          <t>JÖNKÖPINGS LÄN</t>
        </is>
      </c>
      <c r="E304" t="inlineStr">
        <is>
          <t>GISLAVED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57007-2023</t>
        </is>
      </c>
      <c r="B305" s="1" t="n">
        <v>45244.68857638889</v>
      </c>
      <c r="C305" s="1" t="n">
        <v>45952</v>
      </c>
      <c r="D305" t="inlineStr">
        <is>
          <t>JÖNKÖPINGS LÄN</t>
        </is>
      </c>
      <c r="E305" t="inlineStr">
        <is>
          <t>GISLAVED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11517-2025</t>
        </is>
      </c>
      <c r="B306" s="1" t="n">
        <v>45726.8953587963</v>
      </c>
      <c r="C306" s="1" t="n">
        <v>45952</v>
      </c>
      <c r="D306" t="inlineStr">
        <is>
          <t>JÖNKÖPINGS LÄN</t>
        </is>
      </c>
      <c r="E306" t="inlineStr">
        <is>
          <t>GISLAVED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61368-2023</t>
        </is>
      </c>
      <c r="B307" s="1" t="n">
        <v>45264</v>
      </c>
      <c r="C307" s="1" t="n">
        <v>45952</v>
      </c>
      <c r="D307" t="inlineStr">
        <is>
          <t>JÖNKÖPINGS LÄN</t>
        </is>
      </c>
      <c r="E307" t="inlineStr">
        <is>
          <t>GISLAVED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62267-2022</t>
        </is>
      </c>
      <c r="B308" s="1" t="n">
        <v>44923</v>
      </c>
      <c r="C308" s="1" t="n">
        <v>45952</v>
      </c>
      <c r="D308" t="inlineStr">
        <is>
          <t>JÖNKÖPINGS LÄN</t>
        </is>
      </c>
      <c r="E308" t="inlineStr">
        <is>
          <t>GISLAVED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31675-2022</t>
        </is>
      </c>
      <c r="B309" s="1" t="n">
        <v>44776.36688657408</v>
      </c>
      <c r="C309" s="1" t="n">
        <v>45952</v>
      </c>
      <c r="D309" t="inlineStr">
        <is>
          <t>JÖNKÖPINGS LÄN</t>
        </is>
      </c>
      <c r="E309" t="inlineStr">
        <is>
          <t>GISLAVED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44469-2023</t>
        </is>
      </c>
      <c r="B310" s="1" t="n">
        <v>45189</v>
      </c>
      <c r="C310" s="1" t="n">
        <v>45952</v>
      </c>
      <c r="D310" t="inlineStr">
        <is>
          <t>JÖNKÖPINGS LÄN</t>
        </is>
      </c>
      <c r="E310" t="inlineStr">
        <is>
          <t>GISLAVED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58368-2021</t>
        </is>
      </c>
      <c r="B311" s="1" t="n">
        <v>44488</v>
      </c>
      <c r="C311" s="1" t="n">
        <v>45952</v>
      </c>
      <c r="D311" t="inlineStr">
        <is>
          <t>JÖNKÖPINGS LÄN</t>
        </is>
      </c>
      <c r="E311" t="inlineStr">
        <is>
          <t>GISLAVED</t>
        </is>
      </c>
      <c r="F311" t="inlineStr">
        <is>
          <t>Kyrkan</t>
        </is>
      </c>
      <c r="G311" t="n">
        <v>7.4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18829-2025</t>
        </is>
      </c>
      <c r="B312" s="1" t="n">
        <v>45764.38697916667</v>
      </c>
      <c r="C312" s="1" t="n">
        <v>45952</v>
      </c>
      <c r="D312" t="inlineStr">
        <is>
          <t>JÖNKÖPINGS LÄN</t>
        </is>
      </c>
      <c r="E312" t="inlineStr">
        <is>
          <t>GISLAVED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57252-2024</t>
        </is>
      </c>
      <c r="B313" s="1" t="n">
        <v>45629.55606481482</v>
      </c>
      <c r="C313" s="1" t="n">
        <v>45952</v>
      </c>
      <c r="D313" t="inlineStr">
        <is>
          <t>JÖNKÖPINGS LÄN</t>
        </is>
      </c>
      <c r="E313" t="inlineStr">
        <is>
          <t>GISLAVED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62119-2020</t>
        </is>
      </c>
      <c r="B314" s="1" t="n">
        <v>44159</v>
      </c>
      <c r="C314" s="1" t="n">
        <v>45952</v>
      </c>
      <c r="D314" t="inlineStr">
        <is>
          <t>JÖNKÖPINGS LÄN</t>
        </is>
      </c>
      <c r="E314" t="inlineStr">
        <is>
          <t>GISLAVED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15162-2024</t>
        </is>
      </c>
      <c r="B315" s="1" t="n">
        <v>45400.32546296297</v>
      </c>
      <c r="C315" s="1" t="n">
        <v>45952</v>
      </c>
      <c r="D315" t="inlineStr">
        <is>
          <t>JÖNKÖPINGS LÄN</t>
        </is>
      </c>
      <c r="E315" t="inlineStr">
        <is>
          <t>GISLAVED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57226-2024</t>
        </is>
      </c>
      <c r="B316" s="1" t="n">
        <v>45629.53239583333</v>
      </c>
      <c r="C316" s="1" t="n">
        <v>45952</v>
      </c>
      <c r="D316" t="inlineStr">
        <is>
          <t>JÖNKÖPINGS LÄN</t>
        </is>
      </c>
      <c r="E316" t="inlineStr">
        <is>
          <t>GISLAVED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12880-2024</t>
        </is>
      </c>
      <c r="B317" s="1" t="n">
        <v>45385.33305555556</v>
      </c>
      <c r="C317" s="1" t="n">
        <v>45952</v>
      </c>
      <c r="D317" t="inlineStr">
        <is>
          <t>JÖNKÖPINGS LÄN</t>
        </is>
      </c>
      <c r="E317" t="inlineStr">
        <is>
          <t>GISLAVED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1062-2021</t>
        </is>
      </c>
      <c r="B318" s="1" t="n">
        <v>44207</v>
      </c>
      <c r="C318" s="1" t="n">
        <v>45952</v>
      </c>
      <c r="D318" t="inlineStr">
        <is>
          <t>JÖNKÖPINGS LÄN</t>
        </is>
      </c>
      <c r="E318" t="inlineStr">
        <is>
          <t>GISLAVED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15048-2022</t>
        </is>
      </c>
      <c r="B319" s="1" t="n">
        <v>44657.63938657408</v>
      </c>
      <c r="C319" s="1" t="n">
        <v>45952</v>
      </c>
      <c r="D319" t="inlineStr">
        <is>
          <t>JÖNKÖPINGS LÄN</t>
        </is>
      </c>
      <c r="E319" t="inlineStr">
        <is>
          <t>GISLAVED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57228-2024</t>
        </is>
      </c>
      <c r="B320" s="1" t="n">
        <v>45629.53693287037</v>
      </c>
      <c r="C320" s="1" t="n">
        <v>45952</v>
      </c>
      <c r="D320" t="inlineStr">
        <is>
          <t>JÖNKÖPINGS LÄN</t>
        </is>
      </c>
      <c r="E320" t="inlineStr">
        <is>
          <t>GISLAVED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7369-2024</t>
        </is>
      </c>
      <c r="B321" s="1" t="n">
        <v>45345</v>
      </c>
      <c r="C321" s="1" t="n">
        <v>45952</v>
      </c>
      <c r="D321" t="inlineStr">
        <is>
          <t>JÖNKÖPINGS LÄN</t>
        </is>
      </c>
      <c r="E321" t="inlineStr">
        <is>
          <t>GISLAVED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10579-2025</t>
        </is>
      </c>
      <c r="B322" s="1" t="n">
        <v>45721</v>
      </c>
      <c r="C322" s="1" t="n">
        <v>45952</v>
      </c>
      <c r="D322" t="inlineStr">
        <is>
          <t>JÖNKÖPINGS LÄN</t>
        </is>
      </c>
      <c r="E322" t="inlineStr">
        <is>
          <t>GISLAVED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38640-2025</t>
        </is>
      </c>
      <c r="B323" s="1" t="n">
        <v>45884.57325231482</v>
      </c>
      <c r="C323" s="1" t="n">
        <v>45952</v>
      </c>
      <c r="D323" t="inlineStr">
        <is>
          <t>JÖNKÖPINGS LÄN</t>
        </is>
      </c>
      <c r="E323" t="inlineStr">
        <is>
          <t>GISLAVED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6126-2025</t>
        </is>
      </c>
      <c r="B324" s="1" t="n">
        <v>45698.3561574074</v>
      </c>
      <c r="C324" s="1" t="n">
        <v>45952</v>
      </c>
      <c r="D324" t="inlineStr">
        <is>
          <t>JÖNKÖPINGS LÄN</t>
        </is>
      </c>
      <c r="E324" t="inlineStr">
        <is>
          <t>GISLAVED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61044-2021</t>
        </is>
      </c>
      <c r="B325" s="1" t="n">
        <v>44497.69635416667</v>
      </c>
      <c r="C325" s="1" t="n">
        <v>45952</v>
      </c>
      <c r="D325" t="inlineStr">
        <is>
          <t>JÖNKÖPINGS LÄN</t>
        </is>
      </c>
      <c r="E325" t="inlineStr">
        <is>
          <t>GISLAVED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51820-2024</t>
        </is>
      </c>
      <c r="B326" s="1" t="n">
        <v>45607.49489583333</v>
      </c>
      <c r="C326" s="1" t="n">
        <v>45952</v>
      </c>
      <c r="D326" t="inlineStr">
        <is>
          <t>JÖNKÖPINGS LÄN</t>
        </is>
      </c>
      <c r="E326" t="inlineStr">
        <is>
          <t>GISLAVED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810-2023</t>
        </is>
      </c>
      <c r="B327" s="1" t="n">
        <v>44931.48320601852</v>
      </c>
      <c r="C327" s="1" t="n">
        <v>45952</v>
      </c>
      <c r="D327" t="inlineStr">
        <is>
          <t>JÖNKÖPINGS LÄN</t>
        </is>
      </c>
      <c r="E327" t="inlineStr">
        <is>
          <t>GISLAVED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21019-2025</t>
        </is>
      </c>
      <c r="B328" s="1" t="n">
        <v>45777.50840277778</v>
      </c>
      <c r="C328" s="1" t="n">
        <v>45952</v>
      </c>
      <c r="D328" t="inlineStr">
        <is>
          <t>JÖNKÖPINGS LÄN</t>
        </is>
      </c>
      <c r="E328" t="inlineStr">
        <is>
          <t>GISLAVED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44568-2022</t>
        </is>
      </c>
      <c r="B329" s="1" t="n">
        <v>44840.48739583333</v>
      </c>
      <c r="C329" s="1" t="n">
        <v>45952</v>
      </c>
      <c r="D329" t="inlineStr">
        <is>
          <t>JÖNKÖPINGS LÄN</t>
        </is>
      </c>
      <c r="E329" t="inlineStr">
        <is>
          <t>GISLAVED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20885-2025</t>
        </is>
      </c>
      <c r="B330" s="1" t="n">
        <v>45777.36719907408</v>
      </c>
      <c r="C330" s="1" t="n">
        <v>45952</v>
      </c>
      <c r="D330" t="inlineStr">
        <is>
          <t>JÖNKÖPINGS LÄN</t>
        </is>
      </c>
      <c r="E330" t="inlineStr">
        <is>
          <t>GISLAVED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29633-2024</t>
        </is>
      </c>
      <c r="B331" s="1" t="n">
        <v>45484.66706018519</v>
      </c>
      <c r="C331" s="1" t="n">
        <v>45952</v>
      </c>
      <c r="D331" t="inlineStr">
        <is>
          <t>JÖNKÖPINGS LÄN</t>
        </is>
      </c>
      <c r="E331" t="inlineStr">
        <is>
          <t>GISLAVED</t>
        </is>
      </c>
      <c r="F331" t="inlineStr">
        <is>
          <t>Kyrkan</t>
        </is>
      </c>
      <c r="G331" t="n">
        <v>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59181-2022</t>
        </is>
      </c>
      <c r="B332" s="1" t="n">
        <v>44896</v>
      </c>
      <c r="C332" s="1" t="n">
        <v>45952</v>
      </c>
      <c r="D332" t="inlineStr">
        <is>
          <t>JÖNKÖPINGS LÄN</t>
        </is>
      </c>
      <c r="E332" t="inlineStr">
        <is>
          <t>GISLAVED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61871-2023</t>
        </is>
      </c>
      <c r="B333" s="1" t="n">
        <v>45266.4074537037</v>
      </c>
      <c r="C333" s="1" t="n">
        <v>45952</v>
      </c>
      <c r="D333" t="inlineStr">
        <is>
          <t>JÖNKÖPINGS LÄN</t>
        </is>
      </c>
      <c r="E333" t="inlineStr">
        <is>
          <t>GISLAVED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13801-2021</t>
        </is>
      </c>
      <c r="B334" s="1" t="n">
        <v>44275.78903935185</v>
      </c>
      <c r="C334" s="1" t="n">
        <v>45952</v>
      </c>
      <c r="D334" t="inlineStr">
        <is>
          <t>JÖNKÖPINGS LÄN</t>
        </is>
      </c>
      <c r="E334" t="inlineStr">
        <is>
          <t>GISLAVED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13295-2025</t>
        </is>
      </c>
      <c r="B335" s="1" t="n">
        <v>45735.57356481482</v>
      </c>
      <c r="C335" s="1" t="n">
        <v>45952</v>
      </c>
      <c r="D335" t="inlineStr">
        <is>
          <t>JÖNKÖPINGS LÄN</t>
        </is>
      </c>
      <c r="E335" t="inlineStr">
        <is>
          <t>GISLAVED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13312-2025</t>
        </is>
      </c>
      <c r="B336" s="1" t="n">
        <v>45735.5909375</v>
      </c>
      <c r="C336" s="1" t="n">
        <v>45952</v>
      </c>
      <c r="D336" t="inlineStr">
        <is>
          <t>JÖNKÖPINGS LÄN</t>
        </is>
      </c>
      <c r="E336" t="inlineStr">
        <is>
          <t>GISLAVED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18962-2024</t>
        </is>
      </c>
      <c r="B337" s="1" t="n">
        <v>45427.536875</v>
      </c>
      <c r="C337" s="1" t="n">
        <v>45952</v>
      </c>
      <c r="D337" t="inlineStr">
        <is>
          <t>JÖNKÖPINGS LÄN</t>
        </is>
      </c>
      <c r="E337" t="inlineStr">
        <is>
          <t>GISLAVED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47840-2024</t>
        </is>
      </c>
      <c r="B338" s="1" t="n">
        <v>45588.65200231481</v>
      </c>
      <c r="C338" s="1" t="n">
        <v>45952</v>
      </c>
      <c r="D338" t="inlineStr">
        <is>
          <t>JÖNKÖPINGS LÄN</t>
        </is>
      </c>
      <c r="E338" t="inlineStr">
        <is>
          <t>GISLAVED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8310-2023</t>
        </is>
      </c>
      <c r="B339" s="1" t="n">
        <v>44974.69614583333</v>
      </c>
      <c r="C339" s="1" t="n">
        <v>45952</v>
      </c>
      <c r="D339" t="inlineStr">
        <is>
          <t>JÖNKÖPINGS LÄN</t>
        </is>
      </c>
      <c r="E339" t="inlineStr">
        <is>
          <t>GISLAVED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6207-2024</t>
        </is>
      </c>
      <c r="B340" s="1" t="n">
        <v>45337.6000462963</v>
      </c>
      <c r="C340" s="1" t="n">
        <v>45952</v>
      </c>
      <c r="D340" t="inlineStr">
        <is>
          <t>JÖNKÖPINGS LÄN</t>
        </is>
      </c>
      <c r="E340" t="inlineStr">
        <is>
          <t>GISLAVED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51123-2024</t>
        </is>
      </c>
      <c r="B341" s="1" t="n">
        <v>45603.50640046296</v>
      </c>
      <c r="C341" s="1" t="n">
        <v>45952</v>
      </c>
      <c r="D341" t="inlineStr">
        <is>
          <t>JÖNKÖPINGS LÄN</t>
        </is>
      </c>
      <c r="E341" t="inlineStr">
        <is>
          <t>GISLAVED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4992-2021</t>
        </is>
      </c>
      <c r="B342" s="1" t="n">
        <v>44228</v>
      </c>
      <c r="C342" s="1" t="n">
        <v>45952</v>
      </c>
      <c r="D342" t="inlineStr">
        <is>
          <t>JÖNKÖPINGS LÄN</t>
        </is>
      </c>
      <c r="E342" t="inlineStr">
        <is>
          <t>GISLAVED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58955-2021</t>
        </is>
      </c>
      <c r="B343" s="1" t="n">
        <v>44489</v>
      </c>
      <c r="C343" s="1" t="n">
        <v>45952</v>
      </c>
      <c r="D343" t="inlineStr">
        <is>
          <t>JÖNKÖPINGS LÄN</t>
        </is>
      </c>
      <c r="E343" t="inlineStr">
        <is>
          <t>GISLAVED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21023-2025</t>
        </is>
      </c>
      <c r="B344" s="1" t="n">
        <v>45777.51238425926</v>
      </c>
      <c r="C344" s="1" t="n">
        <v>45952</v>
      </c>
      <c r="D344" t="inlineStr">
        <is>
          <t>JÖNKÖPINGS LÄN</t>
        </is>
      </c>
      <c r="E344" t="inlineStr">
        <is>
          <t>GISLAVED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28964-2023</t>
        </is>
      </c>
      <c r="B345" s="1" t="n">
        <v>45104.60037037037</v>
      </c>
      <c r="C345" s="1" t="n">
        <v>45952</v>
      </c>
      <c r="D345" t="inlineStr">
        <is>
          <t>JÖNKÖPINGS LÄN</t>
        </is>
      </c>
      <c r="E345" t="inlineStr">
        <is>
          <t>GISLAVED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3159-2024</t>
        </is>
      </c>
      <c r="B346" s="1" t="n">
        <v>45316.60839120371</v>
      </c>
      <c r="C346" s="1" t="n">
        <v>45952</v>
      </c>
      <c r="D346" t="inlineStr">
        <is>
          <t>JÖNKÖPINGS LÄN</t>
        </is>
      </c>
      <c r="E346" t="inlineStr">
        <is>
          <t>GISLAVED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60321-2022</t>
        </is>
      </c>
      <c r="B347" s="1" t="n">
        <v>44903</v>
      </c>
      <c r="C347" s="1" t="n">
        <v>45952</v>
      </c>
      <c r="D347" t="inlineStr">
        <is>
          <t>JÖNKÖPINGS LÄN</t>
        </is>
      </c>
      <c r="E347" t="inlineStr">
        <is>
          <t>GISLAVED</t>
        </is>
      </c>
      <c r="G347" t="n">
        <v>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61215-2024</t>
        </is>
      </c>
      <c r="B348" s="1" t="n">
        <v>45645.65525462963</v>
      </c>
      <c r="C348" s="1" t="n">
        <v>45952</v>
      </c>
      <c r="D348" t="inlineStr">
        <is>
          <t>JÖNKÖPINGS LÄN</t>
        </is>
      </c>
      <c r="E348" t="inlineStr">
        <is>
          <t>GISLAVED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37583-2023</t>
        </is>
      </c>
      <c r="B349" s="1" t="n">
        <v>45159.39725694444</v>
      </c>
      <c r="C349" s="1" t="n">
        <v>45952</v>
      </c>
      <c r="D349" t="inlineStr">
        <is>
          <t>JÖNKÖPINGS LÄN</t>
        </is>
      </c>
      <c r="E349" t="inlineStr">
        <is>
          <t>GISLAVED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11822-2021</t>
        </is>
      </c>
      <c r="B350" s="1" t="n">
        <v>44265</v>
      </c>
      <c r="C350" s="1" t="n">
        <v>45952</v>
      </c>
      <c r="D350" t="inlineStr">
        <is>
          <t>JÖNKÖPINGS LÄN</t>
        </is>
      </c>
      <c r="E350" t="inlineStr">
        <is>
          <t>GISLAVED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46337-2024</t>
        </is>
      </c>
      <c r="B351" s="1" t="n">
        <v>45582.30001157407</v>
      </c>
      <c r="C351" s="1" t="n">
        <v>45952</v>
      </c>
      <c r="D351" t="inlineStr">
        <is>
          <t>JÖNKÖPINGS LÄN</t>
        </is>
      </c>
      <c r="E351" t="inlineStr">
        <is>
          <t>GISLAVED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19834-2025</t>
        </is>
      </c>
      <c r="B352" s="1" t="n">
        <v>45771.47091435185</v>
      </c>
      <c r="C352" s="1" t="n">
        <v>45952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53645-2024</t>
        </is>
      </c>
      <c r="B353" s="1" t="n">
        <v>45615.26976851852</v>
      </c>
      <c r="C353" s="1" t="n">
        <v>45952</v>
      </c>
      <c r="D353" t="inlineStr">
        <is>
          <t>JÖNKÖPINGS LÄN</t>
        </is>
      </c>
      <c r="E353" t="inlineStr">
        <is>
          <t>GISLAVED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4625-2025</t>
        </is>
      </c>
      <c r="B354" s="1" t="n">
        <v>45687.62136574074</v>
      </c>
      <c r="C354" s="1" t="n">
        <v>45952</v>
      </c>
      <c r="D354" t="inlineStr">
        <is>
          <t>JÖNKÖPINGS LÄN</t>
        </is>
      </c>
      <c r="E354" t="inlineStr">
        <is>
          <t>GISLAVED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4631-2025</t>
        </is>
      </c>
      <c r="B355" s="1" t="n">
        <v>45687.62925925926</v>
      </c>
      <c r="C355" s="1" t="n">
        <v>45952</v>
      </c>
      <c r="D355" t="inlineStr">
        <is>
          <t>JÖNKÖPINGS LÄN</t>
        </is>
      </c>
      <c r="E355" t="inlineStr">
        <is>
          <t>GISLAVED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21468-2025</t>
        </is>
      </c>
      <c r="B356" s="1" t="n">
        <v>45782.58153935185</v>
      </c>
      <c r="C356" s="1" t="n">
        <v>45952</v>
      </c>
      <c r="D356" t="inlineStr">
        <is>
          <t>JÖNKÖPINGS LÄN</t>
        </is>
      </c>
      <c r="E356" t="inlineStr">
        <is>
          <t>GISLAVED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50161-2022</t>
        </is>
      </c>
      <c r="B357" s="1" t="n">
        <v>44860</v>
      </c>
      <c r="C357" s="1" t="n">
        <v>45952</v>
      </c>
      <c r="D357" t="inlineStr">
        <is>
          <t>JÖNKÖPINGS LÄN</t>
        </is>
      </c>
      <c r="E357" t="inlineStr">
        <is>
          <t>GISLAVED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21461-2025</t>
        </is>
      </c>
      <c r="B358" s="1" t="n">
        <v>45782.56547453703</v>
      </c>
      <c r="C358" s="1" t="n">
        <v>45952</v>
      </c>
      <c r="D358" t="inlineStr">
        <is>
          <t>JÖNKÖPINGS LÄN</t>
        </is>
      </c>
      <c r="E358" t="inlineStr">
        <is>
          <t>GISLAVED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54684-2023</t>
        </is>
      </c>
      <c r="B359" s="1" t="n">
        <v>45235</v>
      </c>
      <c r="C359" s="1" t="n">
        <v>45952</v>
      </c>
      <c r="D359" t="inlineStr">
        <is>
          <t>JÖNKÖPINGS LÄN</t>
        </is>
      </c>
      <c r="E359" t="inlineStr">
        <is>
          <t>GISLAVED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21756-2025</t>
        </is>
      </c>
      <c r="B360" s="1" t="n">
        <v>45783.62003472223</v>
      </c>
      <c r="C360" s="1" t="n">
        <v>45952</v>
      </c>
      <c r="D360" t="inlineStr">
        <is>
          <t>JÖNKÖPINGS LÄN</t>
        </is>
      </c>
      <c r="E360" t="inlineStr">
        <is>
          <t>GISLAVED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47223-2025</t>
        </is>
      </c>
      <c r="B361" s="1" t="n">
        <v>45930.38884259259</v>
      </c>
      <c r="C361" s="1" t="n">
        <v>45952</v>
      </c>
      <c r="D361" t="inlineStr">
        <is>
          <t>JÖNKÖPINGS LÄN</t>
        </is>
      </c>
      <c r="E361" t="inlineStr">
        <is>
          <t>GISLAVED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7779-2025</t>
        </is>
      </c>
      <c r="B362" s="1" t="n">
        <v>45706.58354166667</v>
      </c>
      <c r="C362" s="1" t="n">
        <v>45952</v>
      </c>
      <c r="D362" t="inlineStr">
        <is>
          <t>JÖNKÖPINGS LÄN</t>
        </is>
      </c>
      <c r="E362" t="inlineStr">
        <is>
          <t>GISLAVED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50704-2022</t>
        </is>
      </c>
      <c r="B363" s="1" t="n">
        <v>44867.32956018519</v>
      </c>
      <c r="C363" s="1" t="n">
        <v>45952</v>
      </c>
      <c r="D363" t="inlineStr">
        <is>
          <t>JÖNKÖPINGS LÄN</t>
        </is>
      </c>
      <c r="E363" t="inlineStr">
        <is>
          <t>GISLAVED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47215-2025</t>
        </is>
      </c>
      <c r="B364" s="1" t="n">
        <v>45930.38502314815</v>
      </c>
      <c r="C364" s="1" t="n">
        <v>45952</v>
      </c>
      <c r="D364" t="inlineStr">
        <is>
          <t>JÖNKÖPINGS LÄN</t>
        </is>
      </c>
      <c r="E364" t="inlineStr">
        <is>
          <t>GISLAVED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30037-2024</t>
        </is>
      </c>
      <c r="B365" s="1" t="n">
        <v>45488.70516203704</v>
      </c>
      <c r="C365" s="1" t="n">
        <v>45952</v>
      </c>
      <c r="D365" t="inlineStr">
        <is>
          <t>JÖNKÖPINGS LÄN</t>
        </is>
      </c>
      <c r="E365" t="inlineStr">
        <is>
          <t>GISLAVED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47221-2025</t>
        </is>
      </c>
      <c r="B366" s="1" t="n">
        <v>45930.38706018519</v>
      </c>
      <c r="C366" s="1" t="n">
        <v>45952</v>
      </c>
      <c r="D366" t="inlineStr">
        <is>
          <t>JÖNKÖPINGS LÄN</t>
        </is>
      </c>
      <c r="E366" t="inlineStr">
        <is>
          <t>GISLAVED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10386-2024</t>
        </is>
      </c>
      <c r="B367" s="1" t="n">
        <v>45365.65672453704</v>
      </c>
      <c r="C367" s="1" t="n">
        <v>45952</v>
      </c>
      <c r="D367" t="inlineStr">
        <is>
          <t>JÖNKÖPINGS LÄN</t>
        </is>
      </c>
      <c r="E367" t="inlineStr">
        <is>
          <t>GISLAVED</t>
        </is>
      </c>
      <c r="F367" t="inlineStr">
        <is>
          <t>Sveaskog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56177-2024</t>
        </is>
      </c>
      <c r="B368" s="1" t="n">
        <v>45624.55962962963</v>
      </c>
      <c r="C368" s="1" t="n">
        <v>45952</v>
      </c>
      <c r="D368" t="inlineStr">
        <is>
          <t>JÖNKÖPINGS LÄN</t>
        </is>
      </c>
      <c r="E368" t="inlineStr">
        <is>
          <t>GISLAVED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39412-2025</t>
        </is>
      </c>
      <c r="B369" s="1" t="n">
        <v>45889.65611111111</v>
      </c>
      <c r="C369" s="1" t="n">
        <v>45952</v>
      </c>
      <c r="D369" t="inlineStr">
        <is>
          <t>JÖNKÖPINGS LÄN</t>
        </is>
      </c>
      <c r="E369" t="inlineStr">
        <is>
          <t>GISLAVED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65546-2021</t>
        </is>
      </c>
      <c r="B370" s="1" t="n">
        <v>44516</v>
      </c>
      <c r="C370" s="1" t="n">
        <v>45952</v>
      </c>
      <c r="D370" t="inlineStr">
        <is>
          <t>JÖNKÖPINGS LÄN</t>
        </is>
      </c>
      <c r="E370" t="inlineStr">
        <is>
          <t>GISLAVED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47837-2024</t>
        </is>
      </c>
      <c r="B371" s="1" t="n">
        <v>45588.64974537037</v>
      </c>
      <c r="C371" s="1" t="n">
        <v>45952</v>
      </c>
      <c r="D371" t="inlineStr">
        <is>
          <t>JÖNKÖPINGS LÄN</t>
        </is>
      </c>
      <c r="E371" t="inlineStr">
        <is>
          <t>GISLAVED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27889-2024</t>
        </is>
      </c>
      <c r="B372" s="1" t="n">
        <v>45475.85295138889</v>
      </c>
      <c r="C372" s="1" t="n">
        <v>45952</v>
      </c>
      <c r="D372" t="inlineStr">
        <is>
          <t>JÖNKÖPINGS LÄN</t>
        </is>
      </c>
      <c r="E372" t="inlineStr">
        <is>
          <t>GISLAVED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39420-2025</t>
        </is>
      </c>
      <c r="B373" s="1" t="n">
        <v>45889.6637962963</v>
      </c>
      <c r="C373" s="1" t="n">
        <v>45952</v>
      </c>
      <c r="D373" t="inlineStr">
        <is>
          <t>JÖNKÖPINGS LÄN</t>
        </is>
      </c>
      <c r="E373" t="inlineStr">
        <is>
          <t>GISLAVED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40051-2022</t>
        </is>
      </c>
      <c r="B374" s="1" t="n">
        <v>44820.44133101852</v>
      </c>
      <c r="C374" s="1" t="n">
        <v>45952</v>
      </c>
      <c r="D374" t="inlineStr">
        <is>
          <t>JÖNKÖPINGS LÄN</t>
        </is>
      </c>
      <c r="E374" t="inlineStr">
        <is>
          <t>GISLAVED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47710-2025</t>
        </is>
      </c>
      <c r="B375" s="1" t="n">
        <v>45931.61349537037</v>
      </c>
      <c r="C375" s="1" t="n">
        <v>45952</v>
      </c>
      <c r="D375" t="inlineStr">
        <is>
          <t>JÖNKÖPINGS LÄN</t>
        </is>
      </c>
      <c r="E375" t="inlineStr">
        <is>
          <t>GISLAVED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47712-2025</t>
        </is>
      </c>
      <c r="B376" s="1" t="n">
        <v>45931.61493055556</v>
      </c>
      <c r="C376" s="1" t="n">
        <v>45952</v>
      </c>
      <c r="D376" t="inlineStr">
        <is>
          <t>JÖNKÖPINGS LÄN</t>
        </is>
      </c>
      <c r="E376" t="inlineStr">
        <is>
          <t>GISLAVED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47725-2025</t>
        </is>
      </c>
      <c r="B377" s="1" t="n">
        <v>45931.63064814815</v>
      </c>
      <c r="C377" s="1" t="n">
        <v>45952</v>
      </c>
      <c r="D377" t="inlineStr">
        <is>
          <t>JÖNKÖPINGS LÄN</t>
        </is>
      </c>
      <c r="E377" t="inlineStr">
        <is>
          <t>GISLAVED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47729-2025</t>
        </is>
      </c>
      <c r="B378" s="1" t="n">
        <v>45931.63251157408</v>
      </c>
      <c r="C378" s="1" t="n">
        <v>45952</v>
      </c>
      <c r="D378" t="inlineStr">
        <is>
          <t>JÖNKÖPINGS LÄN</t>
        </is>
      </c>
      <c r="E378" t="inlineStr">
        <is>
          <t>GISLAVED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59208-2024</t>
        </is>
      </c>
      <c r="B379" s="1" t="n">
        <v>45637.55875</v>
      </c>
      <c r="C379" s="1" t="n">
        <v>45952</v>
      </c>
      <c r="D379" t="inlineStr">
        <is>
          <t>JÖNKÖPINGS LÄN</t>
        </is>
      </c>
      <c r="E379" t="inlineStr">
        <is>
          <t>GISLAVED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30875-2024</t>
        </is>
      </c>
      <c r="B380" s="1" t="n">
        <v>45498.32634259259</v>
      </c>
      <c r="C380" s="1" t="n">
        <v>45952</v>
      </c>
      <c r="D380" t="inlineStr">
        <is>
          <t>JÖNKÖPINGS LÄN</t>
        </is>
      </c>
      <c r="E380" t="inlineStr">
        <is>
          <t>GISLAVED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47720-2025</t>
        </is>
      </c>
      <c r="B381" s="1" t="n">
        <v>45931.62858796296</v>
      </c>
      <c r="C381" s="1" t="n">
        <v>45952</v>
      </c>
      <c r="D381" t="inlineStr">
        <is>
          <t>JÖNKÖPINGS LÄN</t>
        </is>
      </c>
      <c r="E381" t="inlineStr">
        <is>
          <t>GISLAVED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47724-2025</t>
        </is>
      </c>
      <c r="B382" s="1" t="n">
        <v>45931.62996527777</v>
      </c>
      <c r="C382" s="1" t="n">
        <v>45952</v>
      </c>
      <c r="D382" t="inlineStr">
        <is>
          <t>JÖNKÖPINGS LÄN</t>
        </is>
      </c>
      <c r="E382" t="inlineStr">
        <is>
          <t>GISLAVED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47730-2025</t>
        </is>
      </c>
      <c r="B383" s="1" t="n">
        <v>45931.63344907408</v>
      </c>
      <c r="C383" s="1" t="n">
        <v>45952</v>
      </c>
      <c r="D383" t="inlineStr">
        <is>
          <t>JÖNKÖPINGS LÄN</t>
        </is>
      </c>
      <c r="E383" t="inlineStr">
        <is>
          <t>GISLAVED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22246-2025</t>
        </is>
      </c>
      <c r="B384" s="1" t="n">
        <v>45785.68796296296</v>
      </c>
      <c r="C384" s="1" t="n">
        <v>45952</v>
      </c>
      <c r="D384" t="inlineStr">
        <is>
          <t>JÖNKÖPINGS LÄN</t>
        </is>
      </c>
      <c r="E384" t="inlineStr">
        <is>
          <t>GISLAVED</t>
        </is>
      </c>
      <c r="F384" t="inlineStr">
        <is>
          <t>Sveaskog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22248-2025</t>
        </is>
      </c>
      <c r="B385" s="1" t="n">
        <v>45785.69043981482</v>
      </c>
      <c r="C385" s="1" t="n">
        <v>45952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47711-2025</t>
        </is>
      </c>
      <c r="B386" s="1" t="n">
        <v>45931.6143287037</v>
      </c>
      <c r="C386" s="1" t="n">
        <v>45952</v>
      </c>
      <c r="D386" t="inlineStr">
        <is>
          <t>JÖNKÖPINGS LÄN</t>
        </is>
      </c>
      <c r="E386" t="inlineStr">
        <is>
          <t>GISLAVED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60042-2022</t>
        </is>
      </c>
      <c r="B387" s="1" t="n">
        <v>44909.51429398148</v>
      </c>
      <c r="C387" s="1" t="n">
        <v>45952</v>
      </c>
      <c r="D387" t="inlineStr">
        <is>
          <t>JÖNKÖPINGS LÄN</t>
        </is>
      </c>
      <c r="E387" t="inlineStr">
        <is>
          <t>GISLAVED</t>
        </is>
      </c>
      <c r="F387" t="inlineStr">
        <is>
          <t>Kommuner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49590-2021</t>
        </is>
      </c>
      <c r="B388" s="1" t="n">
        <v>44455.39747685185</v>
      </c>
      <c r="C388" s="1" t="n">
        <v>45952</v>
      </c>
      <c r="D388" t="inlineStr">
        <is>
          <t>JÖNKÖPINGS LÄN</t>
        </is>
      </c>
      <c r="E388" t="inlineStr">
        <is>
          <t>GISLAVED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21994-2025</t>
        </is>
      </c>
      <c r="B389" s="1" t="n">
        <v>45784.66596064815</v>
      </c>
      <c r="C389" s="1" t="n">
        <v>45952</v>
      </c>
      <c r="D389" t="inlineStr">
        <is>
          <t>JÖNKÖPINGS LÄN</t>
        </is>
      </c>
      <c r="E389" t="inlineStr">
        <is>
          <t>GISLAVED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37167-2021</t>
        </is>
      </c>
      <c r="B390" s="1" t="n">
        <v>44396.55261574074</v>
      </c>
      <c r="C390" s="1" t="n">
        <v>45952</v>
      </c>
      <c r="D390" t="inlineStr">
        <is>
          <t>JÖNKÖPINGS LÄN</t>
        </is>
      </c>
      <c r="E390" t="inlineStr">
        <is>
          <t>GISLAVED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61371-2023</t>
        </is>
      </c>
      <c r="B391" s="1" t="n">
        <v>45264</v>
      </c>
      <c r="C391" s="1" t="n">
        <v>45952</v>
      </c>
      <c r="D391" t="inlineStr">
        <is>
          <t>JÖNKÖPINGS LÄN</t>
        </is>
      </c>
      <c r="E391" t="inlineStr">
        <is>
          <t>GISLAVED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49956-2021</t>
        </is>
      </c>
      <c r="B392" s="1" t="n">
        <v>44456.30787037037</v>
      </c>
      <c r="C392" s="1" t="n">
        <v>45952</v>
      </c>
      <c r="D392" t="inlineStr">
        <is>
          <t>JÖNKÖPINGS LÄN</t>
        </is>
      </c>
      <c r="E392" t="inlineStr">
        <is>
          <t>GISLAVED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18570-2024</t>
        </is>
      </c>
      <c r="B393" s="1" t="n">
        <v>45425.70068287037</v>
      </c>
      <c r="C393" s="1" t="n">
        <v>45952</v>
      </c>
      <c r="D393" t="inlineStr">
        <is>
          <t>JÖNKÖPINGS LÄN</t>
        </is>
      </c>
      <c r="E393" t="inlineStr">
        <is>
          <t>GISLAVED</t>
        </is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21995-2025</t>
        </is>
      </c>
      <c r="B394" s="1" t="n">
        <v>45784.66774305556</v>
      </c>
      <c r="C394" s="1" t="n">
        <v>45952</v>
      </c>
      <c r="D394" t="inlineStr">
        <is>
          <t>JÖNKÖPINGS LÄN</t>
        </is>
      </c>
      <c r="E394" t="inlineStr">
        <is>
          <t>GISLAVED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27609-2025</t>
        </is>
      </c>
      <c r="B395" s="1" t="n">
        <v>45813.53417824074</v>
      </c>
      <c r="C395" s="1" t="n">
        <v>45952</v>
      </c>
      <c r="D395" t="inlineStr">
        <is>
          <t>JÖNKÖPINGS LÄN</t>
        </is>
      </c>
      <c r="E395" t="inlineStr">
        <is>
          <t>GISLAVED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59804-2024</t>
        </is>
      </c>
      <c r="B396" s="1" t="n">
        <v>45639.60168981482</v>
      </c>
      <c r="C396" s="1" t="n">
        <v>45952</v>
      </c>
      <c r="D396" t="inlineStr">
        <is>
          <t>JÖNKÖPINGS LÄN</t>
        </is>
      </c>
      <c r="E396" t="inlineStr">
        <is>
          <t>GISLAVED</t>
        </is>
      </c>
      <c r="G396" t="n">
        <v>11.1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18131-2021</t>
        </is>
      </c>
      <c r="B397" s="1" t="n">
        <v>44302</v>
      </c>
      <c r="C397" s="1" t="n">
        <v>45952</v>
      </c>
      <c r="D397" t="inlineStr">
        <is>
          <t>JÖNKÖPINGS LÄN</t>
        </is>
      </c>
      <c r="E397" t="inlineStr">
        <is>
          <t>GISLAVED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63262-2023</t>
        </is>
      </c>
      <c r="B398" s="1" t="n">
        <v>45273</v>
      </c>
      <c r="C398" s="1" t="n">
        <v>45952</v>
      </c>
      <c r="D398" t="inlineStr">
        <is>
          <t>JÖNKÖPINGS LÄN</t>
        </is>
      </c>
      <c r="E398" t="inlineStr">
        <is>
          <t>GISLAVED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6545-2025</t>
        </is>
      </c>
      <c r="B399" s="1" t="n">
        <v>45699.70334490741</v>
      </c>
      <c r="C399" s="1" t="n">
        <v>45952</v>
      </c>
      <c r="D399" t="inlineStr">
        <is>
          <t>JÖNKÖPINGS LÄN</t>
        </is>
      </c>
      <c r="E399" t="inlineStr">
        <is>
          <t>GISLAVED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7169-2025</t>
        </is>
      </c>
      <c r="B400" s="1" t="n">
        <v>45702.40758101852</v>
      </c>
      <c r="C400" s="1" t="n">
        <v>45952</v>
      </c>
      <c r="D400" t="inlineStr">
        <is>
          <t>JÖNKÖPINGS LÄN</t>
        </is>
      </c>
      <c r="E400" t="inlineStr">
        <is>
          <t>GISLAVED</t>
        </is>
      </c>
      <c r="F400" t="inlineStr">
        <is>
          <t>Sveaskog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47972-2023</t>
        </is>
      </c>
      <c r="B401" s="1" t="n">
        <v>45204.60837962963</v>
      </c>
      <c r="C401" s="1" t="n">
        <v>45952</v>
      </c>
      <c r="D401" t="inlineStr">
        <is>
          <t>JÖNKÖPINGS LÄN</t>
        </is>
      </c>
      <c r="E401" t="inlineStr">
        <is>
          <t>GISLAVED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32110-2024</t>
        </is>
      </c>
      <c r="B402" s="1" t="n">
        <v>45511</v>
      </c>
      <c r="C402" s="1" t="n">
        <v>45952</v>
      </c>
      <c r="D402" t="inlineStr">
        <is>
          <t>JÖNKÖPINGS LÄN</t>
        </is>
      </c>
      <c r="E402" t="inlineStr">
        <is>
          <t>GISLAVED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14221-2023</t>
        </is>
      </c>
      <c r="B403" s="1" t="n">
        <v>45009.62383101852</v>
      </c>
      <c r="C403" s="1" t="n">
        <v>45952</v>
      </c>
      <c r="D403" t="inlineStr">
        <is>
          <t>JÖNKÖPINGS LÄN</t>
        </is>
      </c>
      <c r="E403" t="inlineStr">
        <is>
          <t>GISLAVED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47691-2025</t>
        </is>
      </c>
      <c r="B404" s="1" t="n">
        <v>45931.59466435185</v>
      </c>
      <c r="C404" s="1" t="n">
        <v>45952</v>
      </c>
      <c r="D404" t="inlineStr">
        <is>
          <t>JÖNKÖPINGS LÄN</t>
        </is>
      </c>
      <c r="E404" t="inlineStr">
        <is>
          <t>GISLAVED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39014-2025</t>
        </is>
      </c>
      <c r="B405" s="1" t="n">
        <v>45888.36394675926</v>
      </c>
      <c r="C405" s="1" t="n">
        <v>45952</v>
      </c>
      <c r="D405" t="inlineStr">
        <is>
          <t>JÖNKÖPINGS LÄN</t>
        </is>
      </c>
      <c r="E405" t="inlineStr">
        <is>
          <t>GISLAVED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39408-2025</t>
        </is>
      </c>
      <c r="B406" s="1" t="n">
        <v>45889.64594907407</v>
      </c>
      <c r="C406" s="1" t="n">
        <v>45952</v>
      </c>
      <c r="D406" t="inlineStr">
        <is>
          <t>JÖNKÖPINGS LÄN</t>
        </is>
      </c>
      <c r="E406" t="inlineStr">
        <is>
          <t>GISLAVED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38978-2025</t>
        </is>
      </c>
      <c r="B407" s="1" t="n">
        <v>45887.80711805556</v>
      </c>
      <c r="C407" s="1" t="n">
        <v>45952</v>
      </c>
      <c r="D407" t="inlineStr">
        <is>
          <t>JÖNKÖPINGS LÄN</t>
        </is>
      </c>
      <c r="E407" t="inlineStr">
        <is>
          <t>GISLAVED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38203-2023</t>
        </is>
      </c>
      <c r="B408" s="1" t="n">
        <v>45161.52252314815</v>
      </c>
      <c r="C408" s="1" t="n">
        <v>45952</v>
      </c>
      <c r="D408" t="inlineStr">
        <is>
          <t>JÖNKÖPINGS LÄN</t>
        </is>
      </c>
      <c r="E408" t="inlineStr">
        <is>
          <t>GISLAVED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3068-2025</t>
        </is>
      </c>
      <c r="B409" s="1" t="n">
        <v>45678.63623842593</v>
      </c>
      <c r="C409" s="1" t="n">
        <v>45952</v>
      </c>
      <c r="D409" t="inlineStr">
        <is>
          <t>JÖNKÖPINGS LÄN</t>
        </is>
      </c>
      <c r="E409" t="inlineStr">
        <is>
          <t>GISLAVED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33845-2024</t>
        </is>
      </c>
      <c r="B410" s="1" t="n">
        <v>45520</v>
      </c>
      <c r="C410" s="1" t="n">
        <v>45952</v>
      </c>
      <c r="D410" t="inlineStr">
        <is>
          <t>JÖNKÖPINGS LÄN</t>
        </is>
      </c>
      <c r="E410" t="inlineStr">
        <is>
          <t>GISLAVED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33846-2024</t>
        </is>
      </c>
      <c r="B411" s="1" t="n">
        <v>45520</v>
      </c>
      <c r="C411" s="1" t="n">
        <v>45952</v>
      </c>
      <c r="D411" t="inlineStr">
        <is>
          <t>JÖNKÖPINGS LÄN</t>
        </is>
      </c>
      <c r="E411" t="inlineStr">
        <is>
          <t>GISLAVED</t>
        </is>
      </c>
      <c r="F411" t="inlineStr">
        <is>
          <t>Sveaskog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57436-2022</t>
        </is>
      </c>
      <c r="B412" s="1" t="n">
        <v>44896</v>
      </c>
      <c r="C412" s="1" t="n">
        <v>45952</v>
      </c>
      <c r="D412" t="inlineStr">
        <is>
          <t>JÖNKÖPINGS LÄN</t>
        </is>
      </c>
      <c r="E412" t="inlineStr">
        <is>
          <t>GISLAVED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48366-2025</t>
        </is>
      </c>
      <c r="B413" s="1" t="n">
        <v>45933.67023148148</v>
      </c>
      <c r="C413" s="1" t="n">
        <v>45952</v>
      </c>
      <c r="D413" t="inlineStr">
        <is>
          <t>JÖNKÖPINGS LÄN</t>
        </is>
      </c>
      <c r="E413" t="inlineStr">
        <is>
          <t>GISLAVED</t>
        </is>
      </c>
      <c r="F413" t="inlineStr">
        <is>
          <t>Sveaskog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44742-2023</t>
        </is>
      </c>
      <c r="B414" s="1" t="n">
        <v>45190</v>
      </c>
      <c r="C414" s="1" t="n">
        <v>45952</v>
      </c>
      <c r="D414" t="inlineStr">
        <is>
          <t>JÖNKÖPINGS LÄN</t>
        </is>
      </c>
      <c r="E414" t="inlineStr">
        <is>
          <t>GISLAVED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50537-2022</t>
        </is>
      </c>
      <c r="B415" s="1" t="n">
        <v>44866.60233796296</v>
      </c>
      <c r="C415" s="1" t="n">
        <v>45952</v>
      </c>
      <c r="D415" t="inlineStr">
        <is>
          <t>JÖNKÖPINGS LÄN</t>
        </is>
      </c>
      <c r="E415" t="inlineStr">
        <is>
          <t>GISLAVED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9908-2025</t>
        </is>
      </c>
      <c r="B416" s="1" t="n">
        <v>45717.37541666667</v>
      </c>
      <c r="C416" s="1" t="n">
        <v>45952</v>
      </c>
      <c r="D416" t="inlineStr">
        <is>
          <t>JÖNKÖPINGS LÄN</t>
        </is>
      </c>
      <c r="E416" t="inlineStr">
        <is>
          <t>GISLAVED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9915-2025</t>
        </is>
      </c>
      <c r="B417" s="1" t="n">
        <v>45717.40840277778</v>
      </c>
      <c r="C417" s="1" t="n">
        <v>45952</v>
      </c>
      <c r="D417" t="inlineStr">
        <is>
          <t>JÖNKÖPINGS LÄN</t>
        </is>
      </c>
      <c r="E417" t="inlineStr">
        <is>
          <t>GISLAVED</t>
        </is>
      </c>
      <c r="G417" t="n">
        <v>3.1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48362-2025</t>
        </is>
      </c>
      <c r="B418" s="1" t="n">
        <v>45933.66685185185</v>
      </c>
      <c r="C418" s="1" t="n">
        <v>45952</v>
      </c>
      <c r="D418" t="inlineStr">
        <is>
          <t>JÖNKÖPINGS LÄN</t>
        </is>
      </c>
      <c r="E418" t="inlineStr">
        <is>
          <t>GISLAVED</t>
        </is>
      </c>
      <c r="F418" t="inlineStr">
        <is>
          <t>Sveaskog</t>
        </is>
      </c>
      <c r="G418" t="n">
        <v>6.9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48365-2025</t>
        </is>
      </c>
      <c r="B419" s="1" t="n">
        <v>45933.66932870371</v>
      </c>
      <c r="C419" s="1" t="n">
        <v>45952</v>
      </c>
      <c r="D419" t="inlineStr">
        <is>
          <t>JÖNKÖPINGS LÄN</t>
        </is>
      </c>
      <c r="E419" t="inlineStr">
        <is>
          <t>GISLAVED</t>
        </is>
      </c>
      <c r="F419" t="inlineStr">
        <is>
          <t>Sveaskog</t>
        </is>
      </c>
      <c r="G419" t="n">
        <v>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4282-2022</t>
        </is>
      </c>
      <c r="B420" s="1" t="n">
        <v>44588.71358796296</v>
      </c>
      <c r="C420" s="1" t="n">
        <v>45952</v>
      </c>
      <c r="D420" t="inlineStr">
        <is>
          <t>JÖNKÖPINGS LÄN</t>
        </is>
      </c>
      <c r="E420" t="inlineStr">
        <is>
          <t>GISLAVED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22870-2025</t>
        </is>
      </c>
      <c r="B421" s="1" t="n">
        <v>45790.36791666667</v>
      </c>
      <c r="C421" s="1" t="n">
        <v>45952</v>
      </c>
      <c r="D421" t="inlineStr">
        <is>
          <t>JÖNKÖPINGS LÄN</t>
        </is>
      </c>
      <c r="E421" t="inlineStr">
        <is>
          <t>GISLAVED</t>
        </is>
      </c>
      <c r="G421" t="n">
        <v>6.4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48368-2025</t>
        </is>
      </c>
      <c r="B422" s="1" t="n">
        <v>45933.67203703704</v>
      </c>
      <c r="C422" s="1" t="n">
        <v>45952</v>
      </c>
      <c r="D422" t="inlineStr">
        <is>
          <t>JÖNKÖPINGS LÄN</t>
        </is>
      </c>
      <c r="E422" t="inlineStr">
        <is>
          <t>GISLAVED</t>
        </is>
      </c>
      <c r="F422" t="inlineStr">
        <is>
          <t>Sveaskog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48283-2025</t>
        </is>
      </c>
      <c r="B423" s="1" t="n">
        <v>45933.58989583333</v>
      </c>
      <c r="C423" s="1" t="n">
        <v>45952</v>
      </c>
      <c r="D423" t="inlineStr">
        <is>
          <t>JÖNKÖPINGS LÄN</t>
        </is>
      </c>
      <c r="E423" t="inlineStr">
        <is>
          <t>GISLAVED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3072-2025</t>
        </is>
      </c>
      <c r="B424" s="1" t="n">
        <v>45678.64009259259</v>
      </c>
      <c r="C424" s="1" t="n">
        <v>45952</v>
      </c>
      <c r="D424" t="inlineStr">
        <is>
          <t>JÖNKÖPINGS LÄN</t>
        </is>
      </c>
      <c r="E424" t="inlineStr">
        <is>
          <t>GISLAVED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13-2022</t>
        </is>
      </c>
      <c r="B425" s="1" t="n">
        <v>44563</v>
      </c>
      <c r="C425" s="1" t="n">
        <v>45952</v>
      </c>
      <c r="D425" t="inlineStr">
        <is>
          <t>JÖNKÖPINGS LÄN</t>
        </is>
      </c>
      <c r="E425" t="inlineStr">
        <is>
          <t>GISLAVED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32687-2025</t>
        </is>
      </c>
      <c r="B426" s="1" t="n">
        <v>45838.92648148148</v>
      </c>
      <c r="C426" s="1" t="n">
        <v>45952</v>
      </c>
      <c r="D426" t="inlineStr">
        <is>
          <t>JÖNKÖPINGS LÄN</t>
        </is>
      </c>
      <c r="E426" t="inlineStr">
        <is>
          <t>GISLAVED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56997-2020</t>
        </is>
      </c>
      <c r="B427" s="1" t="n">
        <v>44138</v>
      </c>
      <c r="C427" s="1" t="n">
        <v>45952</v>
      </c>
      <c r="D427" t="inlineStr">
        <is>
          <t>JÖNKÖPINGS LÄN</t>
        </is>
      </c>
      <c r="E427" t="inlineStr">
        <is>
          <t>GISLAVED</t>
        </is>
      </c>
      <c r="G427" t="n">
        <v>4.6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12924-2021</t>
        </is>
      </c>
      <c r="B428" s="1" t="n">
        <v>44271.52563657407</v>
      </c>
      <c r="C428" s="1" t="n">
        <v>45952</v>
      </c>
      <c r="D428" t="inlineStr">
        <is>
          <t>JÖNKÖPINGS LÄN</t>
        </is>
      </c>
      <c r="E428" t="inlineStr">
        <is>
          <t>GISLAVED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5336-2024</t>
        </is>
      </c>
      <c r="B429" s="1" t="n">
        <v>45331.43564814814</v>
      </c>
      <c r="C429" s="1" t="n">
        <v>45952</v>
      </c>
      <c r="D429" t="inlineStr">
        <is>
          <t>JÖNKÖPINGS LÄN</t>
        </is>
      </c>
      <c r="E429" t="inlineStr">
        <is>
          <t>GISLAVED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31888-2023</t>
        </is>
      </c>
      <c r="B430" s="1" t="n">
        <v>45118.70503472222</v>
      </c>
      <c r="C430" s="1" t="n">
        <v>45952</v>
      </c>
      <c r="D430" t="inlineStr">
        <is>
          <t>JÖNKÖPINGS LÄN</t>
        </is>
      </c>
      <c r="E430" t="inlineStr">
        <is>
          <t>GISLAVED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38142-2022</t>
        </is>
      </c>
      <c r="B431" s="1" t="n">
        <v>44812.36215277778</v>
      </c>
      <c r="C431" s="1" t="n">
        <v>45952</v>
      </c>
      <c r="D431" t="inlineStr">
        <is>
          <t>JÖNKÖPINGS LÄN</t>
        </is>
      </c>
      <c r="E431" t="inlineStr">
        <is>
          <t>GISLAVED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33849-2024</t>
        </is>
      </c>
      <c r="B432" s="1" t="n">
        <v>45520.63675925926</v>
      </c>
      <c r="C432" s="1" t="n">
        <v>45952</v>
      </c>
      <c r="D432" t="inlineStr">
        <is>
          <t>JÖNKÖPINGS LÄN</t>
        </is>
      </c>
      <c r="E432" t="inlineStr">
        <is>
          <t>GISLAVED</t>
        </is>
      </c>
      <c r="F432" t="inlineStr">
        <is>
          <t>Sveaskog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33851-2024</t>
        </is>
      </c>
      <c r="B433" s="1" t="n">
        <v>45520.63895833334</v>
      </c>
      <c r="C433" s="1" t="n">
        <v>45952</v>
      </c>
      <c r="D433" t="inlineStr">
        <is>
          <t>JÖNKÖPINGS LÄN</t>
        </is>
      </c>
      <c r="E433" t="inlineStr">
        <is>
          <t>GISLAVED</t>
        </is>
      </c>
      <c r="F433" t="inlineStr">
        <is>
          <t>Sveaskog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23660-2025</t>
        </is>
      </c>
      <c r="B434" s="1" t="n">
        <v>45792.75988425926</v>
      </c>
      <c r="C434" s="1" t="n">
        <v>45952</v>
      </c>
      <c r="D434" t="inlineStr">
        <is>
          <t>JÖNKÖPINGS LÄN</t>
        </is>
      </c>
      <c r="E434" t="inlineStr">
        <is>
          <t>GISLAVED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23681-2025</t>
        </is>
      </c>
      <c r="B435" s="1" t="n">
        <v>45793.33966435185</v>
      </c>
      <c r="C435" s="1" t="n">
        <v>45952</v>
      </c>
      <c r="D435" t="inlineStr">
        <is>
          <t>JÖNKÖPINGS LÄN</t>
        </is>
      </c>
      <c r="E435" t="inlineStr">
        <is>
          <t>GISLAVED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48932-2025</t>
        </is>
      </c>
      <c r="B436" s="1" t="n">
        <v>45937.52329861111</v>
      </c>
      <c r="C436" s="1" t="n">
        <v>45952</v>
      </c>
      <c r="D436" t="inlineStr">
        <is>
          <t>JÖNKÖPINGS LÄN</t>
        </is>
      </c>
      <c r="E436" t="inlineStr">
        <is>
          <t>GISLAVED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48935-2025</t>
        </is>
      </c>
      <c r="B437" s="1" t="n">
        <v>45937.525</v>
      </c>
      <c r="C437" s="1" t="n">
        <v>45952</v>
      </c>
      <c r="D437" t="inlineStr">
        <is>
          <t>JÖNKÖPINGS LÄN</t>
        </is>
      </c>
      <c r="E437" t="inlineStr">
        <is>
          <t>GISLAVED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58862-2020</t>
        </is>
      </c>
      <c r="B438" s="1" t="n">
        <v>44146</v>
      </c>
      <c r="C438" s="1" t="n">
        <v>45952</v>
      </c>
      <c r="D438" t="inlineStr">
        <is>
          <t>JÖNKÖPINGS LÄN</t>
        </is>
      </c>
      <c r="E438" t="inlineStr">
        <is>
          <t>GISLAVED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40588-2024</t>
        </is>
      </c>
      <c r="B439" s="1" t="n">
        <v>45555.7990625</v>
      </c>
      <c r="C439" s="1" t="n">
        <v>45952</v>
      </c>
      <c r="D439" t="inlineStr">
        <is>
          <t>JÖNKÖPINGS LÄN</t>
        </is>
      </c>
      <c r="E439" t="inlineStr">
        <is>
          <t>GISLAVED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48931-2025</t>
        </is>
      </c>
      <c r="B440" s="1" t="n">
        <v>45937.52125</v>
      </c>
      <c r="C440" s="1" t="n">
        <v>45952</v>
      </c>
      <c r="D440" t="inlineStr">
        <is>
          <t>JÖNKÖPINGS LÄN</t>
        </is>
      </c>
      <c r="E440" t="inlineStr">
        <is>
          <t>GISLAVED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48762-2025</t>
        </is>
      </c>
      <c r="B441" s="1" t="n">
        <v>45936.80734953703</v>
      </c>
      <c r="C441" s="1" t="n">
        <v>45952</v>
      </c>
      <c r="D441" t="inlineStr">
        <is>
          <t>JÖNKÖPINGS LÄN</t>
        </is>
      </c>
      <c r="E441" t="inlineStr">
        <is>
          <t>GISLAVED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48763-2025</t>
        </is>
      </c>
      <c r="B442" s="1" t="n">
        <v>45936.80887731481</v>
      </c>
      <c r="C442" s="1" t="n">
        <v>45952</v>
      </c>
      <c r="D442" t="inlineStr">
        <is>
          <t>JÖNKÖPINGS LÄN</t>
        </is>
      </c>
      <c r="E442" t="inlineStr">
        <is>
          <t>GISLAVED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12453-2025</t>
        </is>
      </c>
      <c r="B443" s="1" t="n">
        <v>45730.51604166667</v>
      </c>
      <c r="C443" s="1" t="n">
        <v>45952</v>
      </c>
      <c r="D443" t="inlineStr">
        <is>
          <t>JÖNKÖPINGS LÄN</t>
        </is>
      </c>
      <c r="E443" t="inlineStr">
        <is>
          <t>GISLAVED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12491-2025</t>
        </is>
      </c>
      <c r="B444" s="1" t="n">
        <v>45730.59303240741</v>
      </c>
      <c r="C444" s="1" t="n">
        <v>45952</v>
      </c>
      <c r="D444" t="inlineStr">
        <is>
          <t>JÖNKÖPINGS LÄN</t>
        </is>
      </c>
      <c r="E444" t="inlineStr">
        <is>
          <t>GISLAVED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41281-2024</t>
        </is>
      </c>
      <c r="B445" s="1" t="n">
        <v>45559.59489583333</v>
      </c>
      <c r="C445" s="1" t="n">
        <v>45952</v>
      </c>
      <c r="D445" t="inlineStr">
        <is>
          <t>JÖNKÖPINGS LÄN</t>
        </is>
      </c>
      <c r="E445" t="inlineStr">
        <is>
          <t>GISLAVED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13617-2024</t>
        </is>
      </c>
      <c r="B446" s="1" t="n">
        <v>45390.36922453704</v>
      </c>
      <c r="C446" s="1" t="n">
        <v>45952</v>
      </c>
      <c r="D446" t="inlineStr">
        <is>
          <t>JÖNKÖPINGS LÄN</t>
        </is>
      </c>
      <c r="E446" t="inlineStr">
        <is>
          <t>GISLAVED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13254-2025</t>
        </is>
      </c>
      <c r="B447" s="1" t="n">
        <v>45735.50659722222</v>
      </c>
      <c r="C447" s="1" t="n">
        <v>45952</v>
      </c>
      <c r="D447" t="inlineStr">
        <is>
          <t>JÖNKÖPINGS LÄN</t>
        </is>
      </c>
      <c r="E447" t="inlineStr">
        <is>
          <t>GISLAVED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51835-2024</t>
        </is>
      </c>
      <c r="B448" s="1" t="n">
        <v>45607.50800925926</v>
      </c>
      <c r="C448" s="1" t="n">
        <v>45952</v>
      </c>
      <c r="D448" t="inlineStr">
        <is>
          <t>JÖNKÖPINGS LÄN</t>
        </is>
      </c>
      <c r="E448" t="inlineStr">
        <is>
          <t>GISLAVED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49267-2025</t>
        </is>
      </c>
      <c r="B449" s="1" t="n">
        <v>45938.50130787037</v>
      </c>
      <c r="C449" s="1" t="n">
        <v>45952</v>
      </c>
      <c r="D449" t="inlineStr">
        <is>
          <t>JÖNKÖPINGS LÄN</t>
        </is>
      </c>
      <c r="E449" t="inlineStr">
        <is>
          <t>GISLAVED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3052-2025</t>
        </is>
      </c>
      <c r="B450" s="1" t="n">
        <v>45678.614375</v>
      </c>
      <c r="C450" s="1" t="n">
        <v>45952</v>
      </c>
      <c r="D450" t="inlineStr">
        <is>
          <t>JÖNKÖPINGS LÄN</t>
        </is>
      </c>
      <c r="E450" t="inlineStr">
        <is>
          <t>GISLAVED</t>
        </is>
      </c>
      <c r="G450" t="n">
        <v>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52233-2022</t>
        </is>
      </c>
      <c r="B451" s="1" t="n">
        <v>44873</v>
      </c>
      <c r="C451" s="1" t="n">
        <v>45952</v>
      </c>
      <c r="D451" t="inlineStr">
        <is>
          <t>JÖNKÖPINGS LÄN</t>
        </is>
      </c>
      <c r="E451" t="inlineStr">
        <is>
          <t>GISLAVED</t>
        </is>
      </c>
      <c r="F451" t="inlineStr">
        <is>
          <t>Kyrkan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39654-2024</t>
        </is>
      </c>
      <c r="B452" s="1" t="n">
        <v>45552.49181712963</v>
      </c>
      <c r="C452" s="1" t="n">
        <v>45952</v>
      </c>
      <c r="D452" t="inlineStr">
        <is>
          <t>JÖNKÖPINGS LÄN</t>
        </is>
      </c>
      <c r="E452" t="inlineStr">
        <is>
          <t>GISLAVED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40851-2025</t>
        </is>
      </c>
      <c r="B453" s="1" t="n">
        <v>45897.55211805556</v>
      </c>
      <c r="C453" s="1" t="n">
        <v>45952</v>
      </c>
      <c r="D453" t="inlineStr">
        <is>
          <t>JÖNKÖPINGS LÄN</t>
        </is>
      </c>
      <c r="E453" t="inlineStr">
        <is>
          <t>GISLAVED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8481-2023</t>
        </is>
      </c>
      <c r="B454" s="1" t="n">
        <v>44977</v>
      </c>
      <c r="C454" s="1" t="n">
        <v>45952</v>
      </c>
      <c r="D454" t="inlineStr">
        <is>
          <t>JÖNKÖPINGS LÄN</t>
        </is>
      </c>
      <c r="E454" t="inlineStr">
        <is>
          <t>GISLAVED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34036-2024</t>
        </is>
      </c>
      <c r="B455" s="1" t="n">
        <v>45523.59434027778</v>
      </c>
      <c r="C455" s="1" t="n">
        <v>45952</v>
      </c>
      <c r="D455" t="inlineStr">
        <is>
          <t>JÖNKÖPINGS LÄN</t>
        </is>
      </c>
      <c r="E455" t="inlineStr">
        <is>
          <t>GISLAVED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45891-2021</t>
        </is>
      </c>
      <c r="B456" s="1" t="n">
        <v>44441.59430555555</v>
      </c>
      <c r="C456" s="1" t="n">
        <v>45952</v>
      </c>
      <c r="D456" t="inlineStr">
        <is>
          <t>JÖNKÖPINGS LÄN</t>
        </is>
      </c>
      <c r="E456" t="inlineStr">
        <is>
          <t>GISLAVED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24362-2025</t>
        </is>
      </c>
      <c r="B457" s="1" t="n">
        <v>45797.60055555555</v>
      </c>
      <c r="C457" s="1" t="n">
        <v>45952</v>
      </c>
      <c r="D457" t="inlineStr">
        <is>
          <t>JÖNKÖPINGS LÄN</t>
        </is>
      </c>
      <c r="E457" t="inlineStr">
        <is>
          <t>GISLAVED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29056-2024</t>
        </is>
      </c>
      <c r="B458" s="1" t="n">
        <v>45481</v>
      </c>
      <c r="C458" s="1" t="n">
        <v>45952</v>
      </c>
      <c r="D458" t="inlineStr">
        <is>
          <t>JÖNKÖPINGS LÄN</t>
        </is>
      </c>
      <c r="E458" t="inlineStr">
        <is>
          <t>GISLAVED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49343-2025</t>
        </is>
      </c>
      <c r="B459" s="1" t="n">
        <v>45938.59599537037</v>
      </c>
      <c r="C459" s="1" t="n">
        <v>45952</v>
      </c>
      <c r="D459" t="inlineStr">
        <is>
          <t>JÖNKÖPINGS LÄN</t>
        </is>
      </c>
      <c r="E459" t="inlineStr">
        <is>
          <t>GISLAVED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56089-2024</t>
        </is>
      </c>
      <c r="B460" s="1" t="n">
        <v>45624.40318287037</v>
      </c>
      <c r="C460" s="1" t="n">
        <v>45952</v>
      </c>
      <c r="D460" t="inlineStr">
        <is>
          <t>JÖNKÖPINGS LÄN</t>
        </is>
      </c>
      <c r="E460" t="inlineStr">
        <is>
          <t>GISLAVED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49601-2025</t>
        </is>
      </c>
      <c r="B461" s="1" t="n">
        <v>45939.54582175926</v>
      </c>
      <c r="C461" s="1" t="n">
        <v>45952</v>
      </c>
      <c r="D461" t="inlineStr">
        <is>
          <t>JÖNKÖPINGS LÄN</t>
        </is>
      </c>
      <c r="E461" t="inlineStr">
        <is>
          <t>GISLAVED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18438-2023</t>
        </is>
      </c>
      <c r="B462" s="1" t="n">
        <v>45042.4808449074</v>
      </c>
      <c r="C462" s="1" t="n">
        <v>45952</v>
      </c>
      <c r="D462" t="inlineStr">
        <is>
          <t>JÖNKÖPINGS LÄN</t>
        </is>
      </c>
      <c r="E462" t="inlineStr">
        <is>
          <t>GISLAVED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10375-2025</t>
        </is>
      </c>
      <c r="B463" s="1" t="n">
        <v>45720</v>
      </c>
      <c r="C463" s="1" t="n">
        <v>45952</v>
      </c>
      <c r="D463" t="inlineStr">
        <is>
          <t>JÖNKÖPINGS LÄN</t>
        </is>
      </c>
      <c r="E463" t="inlineStr">
        <is>
          <t>GISLAVED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3279-2023</t>
        </is>
      </c>
      <c r="B464" s="1" t="n">
        <v>44949</v>
      </c>
      <c r="C464" s="1" t="n">
        <v>45952</v>
      </c>
      <c r="D464" t="inlineStr">
        <is>
          <t>JÖNKÖPINGS LÄN</t>
        </is>
      </c>
      <c r="E464" t="inlineStr">
        <is>
          <t>GISLAVED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8594-2025</t>
        </is>
      </c>
      <c r="B465" s="1" t="n">
        <v>45709.7199537037</v>
      </c>
      <c r="C465" s="1" t="n">
        <v>45952</v>
      </c>
      <c r="D465" t="inlineStr">
        <is>
          <t>JÖNKÖPINGS LÄN</t>
        </is>
      </c>
      <c r="E465" t="inlineStr">
        <is>
          <t>GISLAVED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61916-2021</t>
        </is>
      </c>
      <c r="B466" s="1" t="n">
        <v>44501</v>
      </c>
      <c r="C466" s="1" t="n">
        <v>45952</v>
      </c>
      <c r="D466" t="inlineStr">
        <is>
          <t>JÖNKÖPINGS LÄN</t>
        </is>
      </c>
      <c r="E466" t="inlineStr">
        <is>
          <t>GISLAVED</t>
        </is>
      </c>
      <c r="G466" t="n">
        <v>9.300000000000001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2832-2022</t>
        </is>
      </c>
      <c r="B467" s="1" t="n">
        <v>44581.43232638889</v>
      </c>
      <c r="C467" s="1" t="n">
        <v>45952</v>
      </c>
      <c r="D467" t="inlineStr">
        <is>
          <t>JÖNKÖPINGS LÄN</t>
        </is>
      </c>
      <c r="E467" t="inlineStr">
        <is>
          <t>GISLAVED</t>
        </is>
      </c>
      <c r="F467" t="inlineStr">
        <is>
          <t>Kommuner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43055-2023</t>
        </is>
      </c>
      <c r="B468" s="1" t="n">
        <v>45182.71399305556</v>
      </c>
      <c r="C468" s="1" t="n">
        <v>45952</v>
      </c>
      <c r="D468" t="inlineStr">
        <is>
          <t>JÖNKÖPINGS LÄN</t>
        </is>
      </c>
      <c r="E468" t="inlineStr">
        <is>
          <t>GISLAVED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37080-2023</t>
        </is>
      </c>
      <c r="B469" s="1" t="n">
        <v>45155.48686342593</v>
      </c>
      <c r="C469" s="1" t="n">
        <v>45952</v>
      </c>
      <c r="D469" t="inlineStr">
        <is>
          <t>JÖNKÖPINGS LÄN</t>
        </is>
      </c>
      <c r="E469" t="inlineStr">
        <is>
          <t>GISLAVED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1053-2025</t>
        </is>
      </c>
      <c r="B470" s="1" t="n">
        <v>45666.56546296296</v>
      </c>
      <c r="C470" s="1" t="n">
        <v>45952</v>
      </c>
      <c r="D470" t="inlineStr">
        <is>
          <t>JÖNKÖPINGS LÄN</t>
        </is>
      </c>
      <c r="E470" t="inlineStr">
        <is>
          <t>GISLAVED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62264-2022</t>
        </is>
      </c>
      <c r="B471" s="1" t="n">
        <v>44923.29418981481</v>
      </c>
      <c r="C471" s="1" t="n">
        <v>45952</v>
      </c>
      <c r="D471" t="inlineStr">
        <is>
          <t>JÖNKÖPINGS LÄN</t>
        </is>
      </c>
      <c r="E471" t="inlineStr">
        <is>
          <t>GISLAVED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49508-2025</t>
        </is>
      </c>
      <c r="B472" s="1" t="n">
        <v>45939.37894675926</v>
      </c>
      <c r="C472" s="1" t="n">
        <v>45952</v>
      </c>
      <c r="D472" t="inlineStr">
        <is>
          <t>JÖNKÖPINGS LÄN</t>
        </is>
      </c>
      <c r="E472" t="inlineStr">
        <is>
          <t>GISLAVED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49523-2025</t>
        </is>
      </c>
      <c r="B473" s="1" t="n">
        <v>45939.39905092592</v>
      </c>
      <c r="C473" s="1" t="n">
        <v>45952</v>
      </c>
      <c r="D473" t="inlineStr">
        <is>
          <t>JÖNKÖPINGS LÄN</t>
        </is>
      </c>
      <c r="E473" t="inlineStr">
        <is>
          <t>GISLAVED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24122-2025</t>
        </is>
      </c>
      <c r="B474" s="1" t="n">
        <v>45796.62123842593</v>
      </c>
      <c r="C474" s="1" t="n">
        <v>45952</v>
      </c>
      <c r="D474" t="inlineStr">
        <is>
          <t>JÖNKÖPINGS LÄN</t>
        </is>
      </c>
      <c r="E474" t="inlineStr">
        <is>
          <t>GISLAVED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62762-2022</t>
        </is>
      </c>
      <c r="B475" s="1" t="n">
        <v>44926.84900462963</v>
      </c>
      <c r="C475" s="1" t="n">
        <v>45952</v>
      </c>
      <c r="D475" t="inlineStr">
        <is>
          <t>JÖNKÖPINGS LÄN</t>
        </is>
      </c>
      <c r="E475" t="inlineStr">
        <is>
          <t>GISLAVED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57656-2024</t>
        </is>
      </c>
      <c r="B476" s="1" t="n">
        <v>45630.59774305556</v>
      </c>
      <c r="C476" s="1" t="n">
        <v>45952</v>
      </c>
      <c r="D476" t="inlineStr">
        <is>
          <t>JÖNKÖPINGS LÄN</t>
        </is>
      </c>
      <c r="E476" t="inlineStr">
        <is>
          <t>GISLAVED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12152-2025</t>
        </is>
      </c>
      <c r="B477" s="1" t="n">
        <v>45729.41030092593</v>
      </c>
      <c r="C477" s="1" t="n">
        <v>45952</v>
      </c>
      <c r="D477" t="inlineStr">
        <is>
          <t>JÖNKÖPINGS LÄN</t>
        </is>
      </c>
      <c r="E477" t="inlineStr">
        <is>
          <t>GISLAVED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24905-2025</t>
        </is>
      </c>
      <c r="B478" s="1" t="n">
        <v>45799.53121527778</v>
      </c>
      <c r="C478" s="1" t="n">
        <v>45952</v>
      </c>
      <c r="D478" t="inlineStr">
        <is>
          <t>JÖNKÖPINGS LÄN</t>
        </is>
      </c>
      <c r="E478" t="inlineStr">
        <is>
          <t>GISLAVED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11792-2025</t>
        </is>
      </c>
      <c r="B479" s="1" t="n">
        <v>45727.73561342592</v>
      </c>
      <c r="C479" s="1" t="n">
        <v>45952</v>
      </c>
      <c r="D479" t="inlineStr">
        <is>
          <t>JÖNKÖPINGS LÄN</t>
        </is>
      </c>
      <c r="E479" t="inlineStr">
        <is>
          <t>GISLAVED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14317-2025</t>
        </is>
      </c>
      <c r="B480" s="1" t="n">
        <v>45740.73518518519</v>
      </c>
      <c r="C480" s="1" t="n">
        <v>45952</v>
      </c>
      <c r="D480" t="inlineStr">
        <is>
          <t>JÖNKÖPINGS LÄN</t>
        </is>
      </c>
      <c r="E480" t="inlineStr">
        <is>
          <t>GISLAVED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43713-2023</t>
        </is>
      </c>
      <c r="B481" s="1" t="n">
        <v>45187</v>
      </c>
      <c r="C481" s="1" t="n">
        <v>45952</v>
      </c>
      <c r="D481" t="inlineStr">
        <is>
          <t>JÖNKÖPINGS LÄN</t>
        </is>
      </c>
      <c r="E481" t="inlineStr">
        <is>
          <t>GISLAVED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13515-2025</t>
        </is>
      </c>
      <c r="B482" s="1" t="n">
        <v>45736.47740740741</v>
      </c>
      <c r="C482" s="1" t="n">
        <v>45952</v>
      </c>
      <c r="D482" t="inlineStr">
        <is>
          <t>JÖNKÖPINGS LÄN</t>
        </is>
      </c>
      <c r="E482" t="inlineStr">
        <is>
          <t>GISLAVED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66544-2021</t>
        </is>
      </c>
      <c r="B483" s="1" t="n">
        <v>44519</v>
      </c>
      <c r="C483" s="1" t="n">
        <v>45952</v>
      </c>
      <c r="D483" t="inlineStr">
        <is>
          <t>JÖNKÖPINGS LÄN</t>
        </is>
      </c>
      <c r="E483" t="inlineStr">
        <is>
          <t>GISLAVED</t>
        </is>
      </c>
      <c r="F483" t="inlineStr">
        <is>
          <t>Kommuner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12142-2025</t>
        </is>
      </c>
      <c r="B484" s="1" t="n">
        <v>45729.40451388889</v>
      </c>
      <c r="C484" s="1" t="n">
        <v>45952</v>
      </c>
      <c r="D484" t="inlineStr">
        <is>
          <t>JÖNKÖPINGS LÄN</t>
        </is>
      </c>
      <c r="E484" t="inlineStr">
        <is>
          <t>GISLAVED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12151-2025</t>
        </is>
      </c>
      <c r="B485" s="1" t="n">
        <v>45729.40857638889</v>
      </c>
      <c r="C485" s="1" t="n">
        <v>45952</v>
      </c>
      <c r="D485" t="inlineStr">
        <is>
          <t>JÖNKÖPINGS LÄN</t>
        </is>
      </c>
      <c r="E485" t="inlineStr">
        <is>
          <t>GISLAVED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13514-2025</t>
        </is>
      </c>
      <c r="B486" s="1" t="n">
        <v>45736.47576388889</v>
      </c>
      <c r="C486" s="1" t="n">
        <v>45952</v>
      </c>
      <c r="D486" t="inlineStr">
        <is>
          <t>JÖNKÖPINGS LÄN</t>
        </is>
      </c>
      <c r="E486" t="inlineStr">
        <is>
          <t>GISLAVED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13800-2025</t>
        </is>
      </c>
      <c r="B487" s="1" t="n">
        <v>45737.48658564815</v>
      </c>
      <c r="C487" s="1" t="n">
        <v>45952</v>
      </c>
      <c r="D487" t="inlineStr">
        <is>
          <t>JÖNKÖPINGS LÄN</t>
        </is>
      </c>
      <c r="E487" t="inlineStr">
        <is>
          <t>GISLAVED</t>
        </is>
      </c>
      <c r="F487" t="inlineStr">
        <is>
          <t>Sveaskog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13311-2025</t>
        </is>
      </c>
      <c r="B488" s="1" t="n">
        <v>45735.58962962963</v>
      </c>
      <c r="C488" s="1" t="n">
        <v>45952</v>
      </c>
      <c r="D488" t="inlineStr">
        <is>
          <t>JÖNKÖPINGS LÄN</t>
        </is>
      </c>
      <c r="E488" t="inlineStr">
        <is>
          <t>GISLAVED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11731-2025</t>
        </is>
      </c>
      <c r="B489" s="1" t="n">
        <v>45727.61900462963</v>
      </c>
      <c r="C489" s="1" t="n">
        <v>45952</v>
      </c>
      <c r="D489" t="inlineStr">
        <is>
          <t>JÖNKÖPINGS LÄN</t>
        </is>
      </c>
      <c r="E489" t="inlineStr">
        <is>
          <t>GISLAVED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11912-2025</t>
        </is>
      </c>
      <c r="B490" s="1" t="n">
        <v>45728.48721064815</v>
      </c>
      <c r="C490" s="1" t="n">
        <v>45952</v>
      </c>
      <c r="D490" t="inlineStr">
        <is>
          <t>JÖNKÖPINGS LÄN</t>
        </is>
      </c>
      <c r="E490" t="inlineStr">
        <is>
          <t>GISLAVED</t>
        </is>
      </c>
      <c r="F490" t="inlineStr">
        <is>
          <t>Sveaskog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11905-2025</t>
        </is>
      </c>
      <c r="B491" s="1" t="n">
        <v>45728.48363425926</v>
      </c>
      <c r="C491" s="1" t="n">
        <v>45952</v>
      </c>
      <c r="D491" t="inlineStr">
        <is>
          <t>JÖNKÖPINGS LÄN</t>
        </is>
      </c>
      <c r="E491" t="inlineStr">
        <is>
          <t>GISLAVED</t>
        </is>
      </c>
      <c r="F491" t="inlineStr">
        <is>
          <t>Sveaskog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30602-2024</t>
        </is>
      </c>
      <c r="B492" s="1" t="n">
        <v>45494</v>
      </c>
      <c r="C492" s="1" t="n">
        <v>45952</v>
      </c>
      <c r="D492" t="inlineStr">
        <is>
          <t>JÖNKÖPINGS LÄN</t>
        </is>
      </c>
      <c r="E492" t="inlineStr">
        <is>
          <t>GISLAVED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13322-2025</t>
        </is>
      </c>
      <c r="B493" s="1" t="n">
        <v>45735.59598379629</v>
      </c>
      <c r="C493" s="1" t="n">
        <v>45952</v>
      </c>
      <c r="D493" t="inlineStr">
        <is>
          <t>JÖNKÖPINGS LÄN</t>
        </is>
      </c>
      <c r="E493" t="inlineStr">
        <is>
          <t>GISLAVED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25064-2022</t>
        </is>
      </c>
      <c r="B494" s="1" t="n">
        <v>44729.35767361111</v>
      </c>
      <c r="C494" s="1" t="n">
        <v>45952</v>
      </c>
      <c r="D494" t="inlineStr">
        <is>
          <t>JÖNKÖPINGS LÄN</t>
        </is>
      </c>
      <c r="E494" t="inlineStr">
        <is>
          <t>GISLAVED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7648-2024</t>
        </is>
      </c>
      <c r="B495" s="1" t="n">
        <v>45348.67282407408</v>
      </c>
      <c r="C495" s="1" t="n">
        <v>45952</v>
      </c>
      <c r="D495" t="inlineStr">
        <is>
          <t>JÖNKÖPINGS LÄN</t>
        </is>
      </c>
      <c r="E495" t="inlineStr">
        <is>
          <t>GISLAVED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12458-2025</t>
        </is>
      </c>
      <c r="B496" s="1" t="n">
        <v>45730.52662037037</v>
      </c>
      <c r="C496" s="1" t="n">
        <v>45952</v>
      </c>
      <c r="D496" t="inlineStr">
        <is>
          <t>JÖNKÖPINGS LÄN</t>
        </is>
      </c>
      <c r="E496" t="inlineStr">
        <is>
          <t>GISLAVED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49453-2024</t>
        </is>
      </c>
      <c r="B497" s="1" t="n">
        <v>45596.27261574074</v>
      </c>
      <c r="C497" s="1" t="n">
        <v>45952</v>
      </c>
      <c r="D497" t="inlineStr">
        <is>
          <t>JÖNKÖPINGS LÄN</t>
        </is>
      </c>
      <c r="E497" t="inlineStr">
        <is>
          <t>GISLAVED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12743-2025</t>
        </is>
      </c>
      <c r="B498" s="1" t="n">
        <v>45733.54864583333</v>
      </c>
      <c r="C498" s="1" t="n">
        <v>45952</v>
      </c>
      <c r="D498" t="inlineStr">
        <is>
          <t>JÖNKÖPINGS LÄN</t>
        </is>
      </c>
      <c r="E498" t="inlineStr">
        <is>
          <t>GISLAVED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12746-2025</t>
        </is>
      </c>
      <c r="B499" s="1" t="n">
        <v>45733.55269675926</v>
      </c>
      <c r="C499" s="1" t="n">
        <v>45952</v>
      </c>
      <c r="D499" t="inlineStr">
        <is>
          <t>JÖNKÖPINGS LÄN</t>
        </is>
      </c>
      <c r="E499" t="inlineStr">
        <is>
          <t>GISLAVED</t>
        </is>
      </c>
      <c r="G499" t="n">
        <v>5.2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25498-2025</t>
        </is>
      </c>
      <c r="B500" s="1" t="n">
        <v>45803.34383101852</v>
      </c>
      <c r="C500" s="1" t="n">
        <v>45952</v>
      </c>
      <c r="D500" t="inlineStr">
        <is>
          <t>JÖNKÖPINGS LÄN</t>
        </is>
      </c>
      <c r="E500" t="inlineStr">
        <is>
          <t>GISLAVED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59187-2024</t>
        </is>
      </c>
      <c r="B501" s="1" t="n">
        <v>45637</v>
      </c>
      <c r="C501" s="1" t="n">
        <v>45952</v>
      </c>
      <c r="D501" t="inlineStr">
        <is>
          <t>JÖNKÖPINGS LÄN</t>
        </is>
      </c>
      <c r="E501" t="inlineStr">
        <is>
          <t>GISLAVED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41374-2025</t>
        </is>
      </c>
      <c r="B502" s="1" t="n">
        <v>45900.71957175926</v>
      </c>
      <c r="C502" s="1" t="n">
        <v>45952</v>
      </c>
      <c r="D502" t="inlineStr">
        <is>
          <t>JÖNKÖPINGS LÄN</t>
        </is>
      </c>
      <c r="E502" t="inlineStr">
        <is>
          <t>GISLAVED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17083-2021</t>
        </is>
      </c>
      <c r="B503" s="1" t="n">
        <v>44297.76318287037</v>
      </c>
      <c r="C503" s="1" t="n">
        <v>45952</v>
      </c>
      <c r="D503" t="inlineStr">
        <is>
          <t>JÖNKÖPINGS LÄN</t>
        </is>
      </c>
      <c r="E503" t="inlineStr">
        <is>
          <t>GISLAVED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41742-2024</t>
        </is>
      </c>
      <c r="B504" s="1" t="n">
        <v>45561.30137731481</v>
      </c>
      <c r="C504" s="1" t="n">
        <v>45952</v>
      </c>
      <c r="D504" t="inlineStr">
        <is>
          <t>JÖNKÖPINGS LÄN</t>
        </is>
      </c>
      <c r="E504" t="inlineStr">
        <is>
          <t>GISLAVED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39607-2022</t>
        </is>
      </c>
      <c r="B505" s="1" t="n">
        <v>44818</v>
      </c>
      <c r="C505" s="1" t="n">
        <v>45952</v>
      </c>
      <c r="D505" t="inlineStr">
        <is>
          <t>JÖNKÖPINGS LÄN</t>
        </is>
      </c>
      <c r="E505" t="inlineStr">
        <is>
          <t>GISLAVED</t>
        </is>
      </c>
      <c r="G505" t="n">
        <v>5.9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9142-2024</t>
        </is>
      </c>
      <c r="B506" s="1" t="n">
        <v>45358.37159722222</v>
      </c>
      <c r="C506" s="1" t="n">
        <v>45952</v>
      </c>
      <c r="D506" t="inlineStr">
        <is>
          <t>JÖNKÖPINGS LÄN</t>
        </is>
      </c>
      <c r="E506" t="inlineStr">
        <is>
          <t>GISLAVED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14317-2023</t>
        </is>
      </c>
      <c r="B507" s="1" t="n">
        <v>45011.93555555555</v>
      </c>
      <c r="C507" s="1" t="n">
        <v>45952</v>
      </c>
      <c r="D507" t="inlineStr">
        <is>
          <t>JÖNKÖPINGS LÄN</t>
        </is>
      </c>
      <c r="E507" t="inlineStr">
        <is>
          <t>GISLAVED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50058-2025</t>
        </is>
      </c>
      <c r="B508" s="1" t="n">
        <v>45943.44037037037</v>
      </c>
      <c r="C508" s="1" t="n">
        <v>45952</v>
      </c>
      <c r="D508" t="inlineStr">
        <is>
          <t>JÖNKÖPINGS LÄN</t>
        </is>
      </c>
      <c r="E508" t="inlineStr">
        <is>
          <t>GISLAVED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8744-2025</t>
        </is>
      </c>
      <c r="B509" s="1" t="n">
        <v>45712.55626157407</v>
      </c>
      <c r="C509" s="1" t="n">
        <v>45952</v>
      </c>
      <c r="D509" t="inlineStr">
        <is>
          <t>JÖNKÖPINGS LÄN</t>
        </is>
      </c>
      <c r="E509" t="inlineStr">
        <is>
          <t>GISLAVED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5334-2024</t>
        </is>
      </c>
      <c r="B510" s="1" t="n">
        <v>45331.43362268519</v>
      </c>
      <c r="C510" s="1" t="n">
        <v>45952</v>
      </c>
      <c r="D510" t="inlineStr">
        <is>
          <t>JÖNKÖPINGS LÄN</t>
        </is>
      </c>
      <c r="E510" t="inlineStr">
        <is>
          <t>GISLAVED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57239-2024</t>
        </is>
      </c>
      <c r="B511" s="1" t="n">
        <v>45629.54733796296</v>
      </c>
      <c r="C511" s="1" t="n">
        <v>45952</v>
      </c>
      <c r="D511" t="inlineStr">
        <is>
          <t>JÖNKÖPINGS LÄN</t>
        </is>
      </c>
      <c r="E511" t="inlineStr">
        <is>
          <t>GISLAVED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41288-2024</t>
        </is>
      </c>
      <c r="B512" s="1" t="n">
        <v>45559.59590277778</v>
      </c>
      <c r="C512" s="1" t="n">
        <v>45952</v>
      </c>
      <c r="D512" t="inlineStr">
        <is>
          <t>JÖNKÖPINGS LÄN</t>
        </is>
      </c>
      <c r="E512" t="inlineStr">
        <is>
          <t>GISLAVED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41243-2025</t>
        </is>
      </c>
      <c r="B513" s="1" t="n">
        <v>45898</v>
      </c>
      <c r="C513" s="1" t="n">
        <v>45952</v>
      </c>
      <c r="D513" t="inlineStr">
        <is>
          <t>JÖNKÖPINGS LÄN</t>
        </is>
      </c>
      <c r="E513" t="inlineStr">
        <is>
          <t>GISLAVED</t>
        </is>
      </c>
      <c r="F513" t="inlineStr">
        <is>
          <t>Kyrkan</t>
        </is>
      </c>
      <c r="G513" t="n">
        <v>16.5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8272-2024</t>
        </is>
      </c>
      <c r="B514" s="1" t="n">
        <v>45352.35792824074</v>
      </c>
      <c r="C514" s="1" t="n">
        <v>45952</v>
      </c>
      <c r="D514" t="inlineStr">
        <is>
          <t>JÖNKÖPINGS LÄN</t>
        </is>
      </c>
      <c r="E514" t="inlineStr">
        <is>
          <t>GISLAVED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34012-2023</t>
        </is>
      </c>
      <c r="B515" s="1" t="n">
        <v>45135</v>
      </c>
      <c r="C515" s="1" t="n">
        <v>45952</v>
      </c>
      <c r="D515" t="inlineStr">
        <is>
          <t>JÖNKÖPINGS LÄN</t>
        </is>
      </c>
      <c r="E515" t="inlineStr">
        <is>
          <t>GISLAVED</t>
        </is>
      </c>
      <c r="G515" t="n">
        <v>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20250-2025</t>
        </is>
      </c>
      <c r="B516" s="1" t="n">
        <v>45772.8017824074</v>
      </c>
      <c r="C516" s="1" t="n">
        <v>45952</v>
      </c>
      <c r="D516" t="inlineStr">
        <is>
          <t>JÖNKÖPINGS LÄN</t>
        </is>
      </c>
      <c r="E516" t="inlineStr">
        <is>
          <t>GISLAVED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22863-2025</t>
        </is>
      </c>
      <c r="B517" s="1" t="n">
        <v>45790.3634375</v>
      </c>
      <c r="C517" s="1" t="n">
        <v>45952</v>
      </c>
      <c r="D517" t="inlineStr">
        <is>
          <t>JÖNKÖPINGS LÄN</t>
        </is>
      </c>
      <c r="E517" t="inlineStr">
        <is>
          <t>GISLAVED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1220-2021</t>
        </is>
      </c>
      <c r="B518" s="1" t="n">
        <v>44208</v>
      </c>
      <c r="C518" s="1" t="n">
        <v>45952</v>
      </c>
      <c r="D518" t="inlineStr">
        <is>
          <t>JÖNKÖPINGS LÄN</t>
        </is>
      </c>
      <c r="E518" t="inlineStr">
        <is>
          <t>GISLAVED</t>
        </is>
      </c>
      <c r="F518" t="inlineStr">
        <is>
          <t>Kyrkan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12547-2023</t>
        </is>
      </c>
      <c r="B519" s="1" t="n">
        <v>45000.32324074074</v>
      </c>
      <c r="C519" s="1" t="n">
        <v>45952</v>
      </c>
      <c r="D519" t="inlineStr">
        <is>
          <t>JÖNKÖPINGS LÄN</t>
        </is>
      </c>
      <c r="E519" t="inlineStr">
        <is>
          <t>GISLAVED</t>
        </is>
      </c>
      <c r="G519" t="n">
        <v>5.1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25964-2025</t>
        </is>
      </c>
      <c r="B520" s="1" t="n">
        <v>45804.61609953704</v>
      </c>
      <c r="C520" s="1" t="n">
        <v>45952</v>
      </c>
      <c r="D520" t="inlineStr">
        <is>
          <t>JÖNKÖPINGS LÄN</t>
        </is>
      </c>
      <c r="E520" t="inlineStr">
        <is>
          <t>GISLAVED</t>
        </is>
      </c>
      <c r="G520" t="n">
        <v>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25966-2025</t>
        </is>
      </c>
      <c r="B521" s="1" t="n">
        <v>45804.61944444444</v>
      </c>
      <c r="C521" s="1" t="n">
        <v>45952</v>
      </c>
      <c r="D521" t="inlineStr">
        <is>
          <t>JÖNKÖPINGS LÄN</t>
        </is>
      </c>
      <c r="E521" t="inlineStr">
        <is>
          <t>GISLAVED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41426-2025</t>
        </is>
      </c>
      <c r="B522" s="1" t="n">
        <v>45901.38729166667</v>
      </c>
      <c r="C522" s="1" t="n">
        <v>45952</v>
      </c>
      <c r="D522" t="inlineStr">
        <is>
          <t>JÖNKÖPINGS LÄN</t>
        </is>
      </c>
      <c r="E522" t="inlineStr">
        <is>
          <t>GISLAVED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26093-2025</t>
        </is>
      </c>
      <c r="B523" s="1" t="n">
        <v>45805.34600694444</v>
      </c>
      <c r="C523" s="1" t="n">
        <v>45952</v>
      </c>
      <c r="D523" t="inlineStr">
        <is>
          <t>JÖNKÖPINGS LÄN</t>
        </is>
      </c>
      <c r="E523" t="inlineStr">
        <is>
          <t>GISLAVED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18823-2025</t>
        </is>
      </c>
      <c r="B524" s="1" t="n">
        <v>45764.38414351852</v>
      </c>
      <c r="C524" s="1" t="n">
        <v>45952</v>
      </c>
      <c r="D524" t="inlineStr">
        <is>
          <t>JÖNKÖPINGS LÄN</t>
        </is>
      </c>
      <c r="E524" t="inlineStr">
        <is>
          <t>GISLAVED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25967-2025</t>
        </is>
      </c>
      <c r="B525" s="1" t="n">
        <v>45804.62068287037</v>
      </c>
      <c r="C525" s="1" t="n">
        <v>45952</v>
      </c>
      <c r="D525" t="inlineStr">
        <is>
          <t>JÖNKÖPINGS LÄN</t>
        </is>
      </c>
      <c r="E525" t="inlineStr">
        <is>
          <t>GISLAVED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25991-2025</t>
        </is>
      </c>
      <c r="B526" s="1" t="n">
        <v>45804.65353009259</v>
      </c>
      <c r="C526" s="1" t="n">
        <v>45952</v>
      </c>
      <c r="D526" t="inlineStr">
        <is>
          <t>JÖNKÖPINGS LÄN</t>
        </is>
      </c>
      <c r="E526" t="inlineStr">
        <is>
          <t>GISLAVED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6963-2021</t>
        </is>
      </c>
      <c r="B527" s="1" t="n">
        <v>44237</v>
      </c>
      <c r="C527" s="1" t="n">
        <v>45952</v>
      </c>
      <c r="D527" t="inlineStr">
        <is>
          <t>JÖNKÖPINGS LÄN</t>
        </is>
      </c>
      <c r="E527" t="inlineStr">
        <is>
          <t>GISLAVED</t>
        </is>
      </c>
      <c r="G527" t="n">
        <v>15.6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45564-2025</t>
        </is>
      </c>
      <c r="B528" s="1" t="n">
        <v>45922</v>
      </c>
      <c r="C528" s="1" t="n">
        <v>45952</v>
      </c>
      <c r="D528" t="inlineStr">
        <is>
          <t>JÖNKÖPINGS LÄN</t>
        </is>
      </c>
      <c r="E528" t="inlineStr">
        <is>
          <t>GISLAVED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4083-2023</t>
        </is>
      </c>
      <c r="B529" s="1" t="n">
        <v>44952</v>
      </c>
      <c r="C529" s="1" t="n">
        <v>45952</v>
      </c>
      <c r="D529" t="inlineStr">
        <is>
          <t>JÖNKÖPINGS LÄN</t>
        </is>
      </c>
      <c r="E529" t="inlineStr">
        <is>
          <t>GISLAVED</t>
        </is>
      </c>
      <c r="G529" t="n">
        <v>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25962-2025</t>
        </is>
      </c>
      <c r="B530" s="1" t="n">
        <v>45804.61416666667</v>
      </c>
      <c r="C530" s="1" t="n">
        <v>45952</v>
      </c>
      <c r="D530" t="inlineStr">
        <is>
          <t>JÖNKÖPINGS LÄN</t>
        </is>
      </c>
      <c r="E530" t="inlineStr">
        <is>
          <t>GISLAVED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30845-2024</t>
        </is>
      </c>
      <c r="B531" s="1" t="n">
        <v>45497.58564814815</v>
      </c>
      <c r="C531" s="1" t="n">
        <v>45952</v>
      </c>
      <c r="D531" t="inlineStr">
        <is>
          <t>JÖNKÖPINGS LÄN</t>
        </is>
      </c>
      <c r="E531" t="inlineStr">
        <is>
          <t>GISLAVED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50648-2025</t>
        </is>
      </c>
      <c r="B532" s="1" t="n">
        <v>45945.65936342593</v>
      </c>
      <c r="C532" s="1" t="n">
        <v>45952</v>
      </c>
      <c r="D532" t="inlineStr">
        <is>
          <t>JÖNKÖPINGS LÄN</t>
        </is>
      </c>
      <c r="E532" t="inlineStr">
        <is>
          <t>GISLAVED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48896-2025</t>
        </is>
      </c>
      <c r="B533" s="1" t="n">
        <v>45936</v>
      </c>
      <c r="C533" s="1" t="n">
        <v>45952</v>
      </c>
      <c r="D533" t="inlineStr">
        <is>
          <t>JÖNKÖPINGS LÄN</t>
        </is>
      </c>
      <c r="E533" t="inlineStr">
        <is>
          <t>GISLAVED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48923-2025</t>
        </is>
      </c>
      <c r="B534" s="1" t="n">
        <v>45937.5018287037</v>
      </c>
      <c r="C534" s="1" t="n">
        <v>45952</v>
      </c>
      <c r="D534" t="inlineStr">
        <is>
          <t>JÖNKÖPINGS LÄN</t>
        </is>
      </c>
      <c r="E534" t="inlineStr">
        <is>
          <t>GISLAVED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50663-2025</t>
        </is>
      </c>
      <c r="B535" s="1" t="n">
        <v>45945.69332175926</v>
      </c>
      <c r="C535" s="1" t="n">
        <v>45952</v>
      </c>
      <c r="D535" t="inlineStr">
        <is>
          <t>JÖNKÖPINGS LÄN</t>
        </is>
      </c>
      <c r="E535" t="inlineStr">
        <is>
          <t>GISLAVED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64812-2023</t>
        </is>
      </c>
      <c r="B536" s="1" t="n">
        <v>45282.41629629629</v>
      </c>
      <c r="C536" s="1" t="n">
        <v>45952</v>
      </c>
      <c r="D536" t="inlineStr">
        <is>
          <t>JÖNKÖPINGS LÄN</t>
        </is>
      </c>
      <c r="E536" t="inlineStr">
        <is>
          <t>GISLAVED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13293-2025</t>
        </is>
      </c>
      <c r="B537" s="1" t="n">
        <v>45735.57248842593</v>
      </c>
      <c r="C537" s="1" t="n">
        <v>45952</v>
      </c>
      <c r="D537" t="inlineStr">
        <is>
          <t>JÖNKÖPINGS LÄN</t>
        </is>
      </c>
      <c r="E537" t="inlineStr">
        <is>
          <t>GISLAVED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9854-2025</t>
        </is>
      </c>
      <c r="B538" s="1" t="n">
        <v>45716</v>
      </c>
      <c r="C538" s="1" t="n">
        <v>45952</v>
      </c>
      <c r="D538" t="inlineStr">
        <is>
          <t>JÖNKÖPINGS LÄN</t>
        </is>
      </c>
      <c r="E538" t="inlineStr">
        <is>
          <t>GISLAVED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9912-2025</t>
        </is>
      </c>
      <c r="B539" s="1" t="n">
        <v>45717.39690972222</v>
      </c>
      <c r="C539" s="1" t="n">
        <v>45952</v>
      </c>
      <c r="D539" t="inlineStr">
        <is>
          <t>JÖNKÖPINGS LÄN</t>
        </is>
      </c>
      <c r="E539" t="inlineStr">
        <is>
          <t>GISLAVED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28746-2022</t>
        </is>
      </c>
      <c r="B540" s="1" t="n">
        <v>44749.27438657408</v>
      </c>
      <c r="C540" s="1" t="n">
        <v>45952</v>
      </c>
      <c r="D540" t="inlineStr">
        <is>
          <t>JÖNKÖPINGS LÄN</t>
        </is>
      </c>
      <c r="E540" t="inlineStr">
        <is>
          <t>GISLAVED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50525-2025</t>
        </is>
      </c>
      <c r="B541" s="1" t="n">
        <v>45945.46814814815</v>
      </c>
      <c r="C541" s="1" t="n">
        <v>45952</v>
      </c>
      <c r="D541" t="inlineStr">
        <is>
          <t>JÖNKÖPINGS LÄN</t>
        </is>
      </c>
      <c r="E541" t="inlineStr">
        <is>
          <t>GISLAVED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16245-2025</t>
        </is>
      </c>
      <c r="B542" s="1" t="n">
        <v>45749</v>
      </c>
      <c r="C542" s="1" t="n">
        <v>45952</v>
      </c>
      <c r="D542" t="inlineStr">
        <is>
          <t>JÖNKÖPINGS LÄN</t>
        </is>
      </c>
      <c r="E542" t="inlineStr">
        <is>
          <t>GISLAVED</t>
        </is>
      </c>
      <c r="F542" t="inlineStr">
        <is>
          <t>Kyrkan</t>
        </is>
      </c>
      <c r="G542" t="n">
        <v>7.5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41738-2025</t>
        </is>
      </c>
      <c r="B543" s="1" t="n">
        <v>45902.47337962963</v>
      </c>
      <c r="C543" s="1" t="n">
        <v>45952</v>
      </c>
      <c r="D543" t="inlineStr">
        <is>
          <t>JÖNKÖPINGS LÄN</t>
        </is>
      </c>
      <c r="E543" t="inlineStr">
        <is>
          <t>GISLAVED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40178-2023</t>
        </is>
      </c>
      <c r="B544" s="1" t="n">
        <v>45169.40534722222</v>
      </c>
      <c r="C544" s="1" t="n">
        <v>45952</v>
      </c>
      <c r="D544" t="inlineStr">
        <is>
          <t>JÖNKÖPINGS LÄN</t>
        </is>
      </c>
      <c r="E544" t="inlineStr">
        <is>
          <t>GISLAVED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26626-2025</t>
        </is>
      </c>
      <c r="B545" s="1" t="n">
        <v>45810</v>
      </c>
      <c r="C545" s="1" t="n">
        <v>45952</v>
      </c>
      <c r="D545" t="inlineStr">
        <is>
          <t>JÖNKÖPINGS LÄN</t>
        </is>
      </c>
      <c r="E545" t="inlineStr">
        <is>
          <t>GISLAVED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63263-2023</t>
        </is>
      </c>
      <c r="B546" s="1" t="n">
        <v>45273.71439814815</v>
      </c>
      <c r="C546" s="1" t="n">
        <v>45952</v>
      </c>
      <c r="D546" t="inlineStr">
        <is>
          <t>JÖNKÖPINGS LÄN</t>
        </is>
      </c>
      <c r="E546" t="inlineStr">
        <is>
          <t>GISLAVED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3046-2021</t>
        </is>
      </c>
      <c r="B547" s="1" t="n">
        <v>44216</v>
      </c>
      <c r="C547" s="1" t="n">
        <v>45952</v>
      </c>
      <c r="D547" t="inlineStr">
        <is>
          <t>JÖNKÖPINGS LÄN</t>
        </is>
      </c>
      <c r="E547" t="inlineStr">
        <is>
          <t>GISLAVED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35337-2024</t>
        </is>
      </c>
      <c r="B548" s="1" t="n">
        <v>45530</v>
      </c>
      <c r="C548" s="1" t="n">
        <v>45952</v>
      </c>
      <c r="D548" t="inlineStr">
        <is>
          <t>JÖNKÖPINGS LÄN</t>
        </is>
      </c>
      <c r="E548" t="inlineStr">
        <is>
          <t>GISLAVED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41801-2025</t>
        </is>
      </c>
      <c r="B549" s="1" t="n">
        <v>45902.6129050926</v>
      </c>
      <c r="C549" s="1" t="n">
        <v>45952</v>
      </c>
      <c r="D549" t="inlineStr">
        <is>
          <t>JÖNKÖPINGS LÄN</t>
        </is>
      </c>
      <c r="E549" t="inlineStr">
        <is>
          <t>GISLAVED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54383-2024</t>
        </is>
      </c>
      <c r="B550" s="1" t="n">
        <v>45617.44547453704</v>
      </c>
      <c r="C550" s="1" t="n">
        <v>45952</v>
      </c>
      <c r="D550" t="inlineStr">
        <is>
          <t>JÖNKÖPINGS LÄN</t>
        </is>
      </c>
      <c r="E550" t="inlineStr">
        <is>
          <t>GISLAVED</t>
        </is>
      </c>
      <c r="G550" t="n">
        <v>3.5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37641-2023</t>
        </is>
      </c>
      <c r="B551" s="1" t="n">
        <v>45159</v>
      </c>
      <c r="C551" s="1" t="n">
        <v>45952</v>
      </c>
      <c r="D551" t="inlineStr">
        <is>
          <t>JÖNKÖPINGS LÄN</t>
        </is>
      </c>
      <c r="E551" t="inlineStr">
        <is>
          <t>GISLAVED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45261-2023</t>
        </is>
      </c>
      <c r="B552" s="1" t="n">
        <v>45191</v>
      </c>
      <c r="C552" s="1" t="n">
        <v>45952</v>
      </c>
      <c r="D552" t="inlineStr">
        <is>
          <t>JÖNKÖPINGS LÄN</t>
        </is>
      </c>
      <c r="E552" t="inlineStr">
        <is>
          <t>GISLAVED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45263-2023</t>
        </is>
      </c>
      <c r="B553" s="1" t="n">
        <v>45191</v>
      </c>
      <c r="C553" s="1" t="n">
        <v>45952</v>
      </c>
      <c r="D553" t="inlineStr">
        <is>
          <t>JÖNKÖPINGS LÄN</t>
        </is>
      </c>
      <c r="E553" t="inlineStr">
        <is>
          <t>GISLAVED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47729-2023</t>
        </is>
      </c>
      <c r="B554" s="1" t="n">
        <v>45198</v>
      </c>
      <c r="C554" s="1" t="n">
        <v>45952</v>
      </c>
      <c r="D554" t="inlineStr">
        <is>
          <t>JÖNKÖPINGS LÄN</t>
        </is>
      </c>
      <c r="E554" t="inlineStr">
        <is>
          <t>GISLAVED</t>
        </is>
      </c>
      <c r="F554" t="inlineStr">
        <is>
          <t>Kyrkan</t>
        </is>
      </c>
      <c r="G554" t="n">
        <v>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26625-2025</t>
        </is>
      </c>
      <c r="B555" s="1" t="n">
        <v>45810.34222222222</v>
      </c>
      <c r="C555" s="1" t="n">
        <v>45952</v>
      </c>
      <c r="D555" t="inlineStr">
        <is>
          <t>JÖNKÖPINGS LÄN</t>
        </is>
      </c>
      <c r="E555" t="inlineStr">
        <is>
          <t>GISLAVED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14219-2023</t>
        </is>
      </c>
      <c r="B556" s="1" t="n">
        <v>45009</v>
      </c>
      <c r="C556" s="1" t="n">
        <v>45952</v>
      </c>
      <c r="D556" t="inlineStr">
        <is>
          <t>JÖNKÖPINGS LÄN</t>
        </is>
      </c>
      <c r="E556" t="inlineStr">
        <is>
          <t>GISLAVED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49494-2023</t>
        </is>
      </c>
      <c r="B557" s="1" t="n">
        <v>45211.56078703704</v>
      </c>
      <c r="C557" s="1" t="n">
        <v>45952</v>
      </c>
      <c r="D557" t="inlineStr">
        <is>
          <t>JÖNKÖPINGS LÄN</t>
        </is>
      </c>
      <c r="E557" t="inlineStr">
        <is>
          <t>GISLAVED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28563-2022</t>
        </is>
      </c>
      <c r="B558" s="1" t="n">
        <v>44748</v>
      </c>
      <c r="C558" s="1" t="n">
        <v>45952</v>
      </c>
      <c r="D558" t="inlineStr">
        <is>
          <t>JÖNKÖPINGS LÄN</t>
        </is>
      </c>
      <c r="E558" t="inlineStr">
        <is>
          <t>GISLAVED</t>
        </is>
      </c>
      <c r="G558" t="n">
        <v>14.1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31063-2023</t>
        </is>
      </c>
      <c r="B559" s="1" t="n">
        <v>45113</v>
      </c>
      <c r="C559" s="1" t="n">
        <v>45952</v>
      </c>
      <c r="D559" t="inlineStr">
        <is>
          <t>JÖNKÖPINGS LÄN</t>
        </is>
      </c>
      <c r="E559" t="inlineStr">
        <is>
          <t>GISLAVED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26631-2025</t>
        </is>
      </c>
      <c r="B560" s="1" t="n">
        <v>45810.34775462963</v>
      </c>
      <c r="C560" s="1" t="n">
        <v>45952</v>
      </c>
      <c r="D560" t="inlineStr">
        <is>
          <t>JÖNKÖPINGS LÄN</t>
        </is>
      </c>
      <c r="E560" t="inlineStr">
        <is>
          <t>GISLAVED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46162-2024</t>
        </is>
      </c>
      <c r="B561" s="1" t="n">
        <v>45581.47037037037</v>
      </c>
      <c r="C561" s="1" t="n">
        <v>45952</v>
      </c>
      <c r="D561" t="inlineStr">
        <is>
          <t>JÖNKÖPINGS LÄN</t>
        </is>
      </c>
      <c r="E561" t="inlineStr">
        <is>
          <t>GISLAVED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26218-2022</t>
        </is>
      </c>
      <c r="B562" s="1" t="n">
        <v>44735.44400462963</v>
      </c>
      <c r="C562" s="1" t="n">
        <v>45952</v>
      </c>
      <c r="D562" t="inlineStr">
        <is>
          <t>JÖNKÖPINGS LÄN</t>
        </is>
      </c>
      <c r="E562" t="inlineStr">
        <is>
          <t>GISLAVED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42184-2025</t>
        </is>
      </c>
      <c r="B563" s="1" t="n">
        <v>45904.45391203704</v>
      </c>
      <c r="C563" s="1" t="n">
        <v>45952</v>
      </c>
      <c r="D563" t="inlineStr">
        <is>
          <t>JÖNKÖPINGS LÄN</t>
        </is>
      </c>
      <c r="E563" t="inlineStr">
        <is>
          <t>GISLAVED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7167-2025</t>
        </is>
      </c>
      <c r="B564" s="1" t="n">
        <v>45702.40304398148</v>
      </c>
      <c r="C564" s="1" t="n">
        <v>45952</v>
      </c>
      <c r="D564" t="inlineStr">
        <is>
          <t>JÖNKÖPINGS LÄN</t>
        </is>
      </c>
      <c r="E564" t="inlineStr">
        <is>
          <t>GISLAVED</t>
        </is>
      </c>
      <c r="F564" t="inlineStr">
        <is>
          <t>Sveaskog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28401-2023</t>
        </is>
      </c>
      <c r="B565" s="1" t="n">
        <v>45100.55548611111</v>
      </c>
      <c r="C565" s="1" t="n">
        <v>45952</v>
      </c>
      <c r="D565" t="inlineStr">
        <is>
          <t>JÖNKÖPINGS LÄN</t>
        </is>
      </c>
      <c r="E565" t="inlineStr">
        <is>
          <t>GISLAVED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25750-2024</t>
        </is>
      </c>
      <c r="B566" s="1" t="n">
        <v>45465.49680555556</v>
      </c>
      <c r="C566" s="1" t="n">
        <v>45952</v>
      </c>
      <c r="D566" t="inlineStr">
        <is>
          <t>JÖNKÖPINGS LÄN</t>
        </is>
      </c>
      <c r="E566" t="inlineStr">
        <is>
          <t>GISLAVED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27333-2025</t>
        </is>
      </c>
      <c r="B567" s="1" t="n">
        <v>45812.61347222222</v>
      </c>
      <c r="C567" s="1" t="n">
        <v>45952</v>
      </c>
      <c r="D567" t="inlineStr">
        <is>
          <t>JÖNKÖPINGS LÄN</t>
        </is>
      </c>
      <c r="E567" t="inlineStr">
        <is>
          <t>GISLAVED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27372-2025</t>
        </is>
      </c>
      <c r="B568" s="1" t="n">
        <v>45812.65081018519</v>
      </c>
      <c r="C568" s="1" t="n">
        <v>45952</v>
      </c>
      <c r="D568" t="inlineStr">
        <is>
          <t>JÖNKÖPINGS LÄN</t>
        </is>
      </c>
      <c r="E568" t="inlineStr">
        <is>
          <t>GISLAVED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3554-2024</t>
        </is>
      </c>
      <c r="B569" s="1" t="n">
        <v>45320.61409722222</v>
      </c>
      <c r="C569" s="1" t="n">
        <v>45952</v>
      </c>
      <c r="D569" t="inlineStr">
        <is>
          <t>JÖNKÖPINGS LÄN</t>
        </is>
      </c>
      <c r="E569" t="inlineStr">
        <is>
          <t>GISLAVED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27123-2025</t>
        </is>
      </c>
      <c r="B570" s="1" t="n">
        <v>45811.78976851852</v>
      </c>
      <c r="C570" s="1" t="n">
        <v>45952</v>
      </c>
      <c r="D570" t="inlineStr">
        <is>
          <t>JÖNKÖPINGS LÄN</t>
        </is>
      </c>
      <c r="E570" t="inlineStr">
        <is>
          <t>GISLAVED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1819-2025</t>
        </is>
      </c>
      <c r="B571" s="1" t="n">
        <v>45671.52005787037</v>
      </c>
      <c r="C571" s="1" t="n">
        <v>45952</v>
      </c>
      <c r="D571" t="inlineStr">
        <is>
          <t>JÖNKÖPINGS LÄN</t>
        </is>
      </c>
      <c r="E571" t="inlineStr">
        <is>
          <t>GISLAVED</t>
        </is>
      </c>
      <c r="G571" t="n">
        <v>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27598-2025</t>
        </is>
      </c>
      <c r="B572" s="1" t="n">
        <v>45813.5249537037</v>
      </c>
      <c r="C572" s="1" t="n">
        <v>45952</v>
      </c>
      <c r="D572" t="inlineStr">
        <is>
          <t>JÖNKÖPINGS LÄN</t>
        </is>
      </c>
      <c r="E572" t="inlineStr">
        <is>
          <t>GISLAVED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19580-2025</t>
        </is>
      </c>
      <c r="B573" s="1" t="n">
        <v>45770</v>
      </c>
      <c r="C573" s="1" t="n">
        <v>45952</v>
      </c>
      <c r="D573" t="inlineStr">
        <is>
          <t>JÖNKÖPINGS LÄN</t>
        </is>
      </c>
      <c r="E573" t="inlineStr">
        <is>
          <t>GISLAVED</t>
        </is>
      </c>
      <c r="G573" t="n">
        <v>5.8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27136-2025</t>
        </is>
      </c>
      <c r="B574" s="1" t="n">
        <v>45811.92189814815</v>
      </c>
      <c r="C574" s="1" t="n">
        <v>45952</v>
      </c>
      <c r="D574" t="inlineStr">
        <is>
          <t>JÖNKÖPINGS LÄN</t>
        </is>
      </c>
      <c r="E574" t="inlineStr">
        <is>
          <t>GISLAVED</t>
        </is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27625-2025</t>
        </is>
      </c>
      <c r="B575" s="1" t="n">
        <v>45813.55363425926</v>
      </c>
      <c r="C575" s="1" t="n">
        <v>45952</v>
      </c>
      <c r="D575" t="inlineStr">
        <is>
          <t>JÖNKÖPINGS LÄN</t>
        </is>
      </c>
      <c r="E575" t="inlineStr">
        <is>
          <t>GISLAVED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27626-2025</t>
        </is>
      </c>
      <c r="B576" s="1" t="n">
        <v>45813.55480324074</v>
      </c>
      <c r="C576" s="1" t="n">
        <v>45952</v>
      </c>
      <c r="D576" t="inlineStr">
        <is>
          <t>JÖNKÖPINGS LÄN</t>
        </is>
      </c>
      <c r="E576" t="inlineStr">
        <is>
          <t>GISLAVED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57666-2023</t>
        </is>
      </c>
      <c r="B577" s="1" t="n">
        <v>45246.62707175926</v>
      </c>
      <c r="C577" s="1" t="n">
        <v>45952</v>
      </c>
      <c r="D577" t="inlineStr">
        <is>
          <t>JÖNKÖPINGS LÄN</t>
        </is>
      </c>
      <c r="E577" t="inlineStr">
        <is>
          <t>GISLAVED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31690-2022</t>
        </is>
      </c>
      <c r="B578" s="1" t="n">
        <v>44776.39636574074</v>
      </c>
      <c r="C578" s="1" t="n">
        <v>45952</v>
      </c>
      <c r="D578" t="inlineStr">
        <is>
          <t>JÖNKÖPINGS LÄN</t>
        </is>
      </c>
      <c r="E578" t="inlineStr">
        <is>
          <t>GISLAVED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42444-2025</t>
        </is>
      </c>
      <c r="B579" s="1" t="n">
        <v>45905.43704861111</v>
      </c>
      <c r="C579" s="1" t="n">
        <v>45952</v>
      </c>
      <c r="D579" t="inlineStr">
        <is>
          <t>JÖNKÖPINGS LÄN</t>
        </is>
      </c>
      <c r="E579" t="inlineStr">
        <is>
          <t>GISLAVED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27249-2023</t>
        </is>
      </c>
      <c r="B580" s="1" t="n">
        <v>45096.61005787037</v>
      </c>
      <c r="C580" s="1" t="n">
        <v>45952</v>
      </c>
      <c r="D580" t="inlineStr">
        <is>
          <t>JÖNKÖPINGS LÄN</t>
        </is>
      </c>
      <c r="E580" t="inlineStr">
        <is>
          <t>GISLAVED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2623-2025</t>
        </is>
      </c>
      <c r="B581" s="1" t="n">
        <v>45675.64688657408</v>
      </c>
      <c r="C581" s="1" t="n">
        <v>45952</v>
      </c>
      <c r="D581" t="inlineStr">
        <is>
          <t>JÖNKÖPINGS LÄN</t>
        </is>
      </c>
      <c r="E581" t="inlineStr">
        <is>
          <t>GISLAVED</t>
        </is>
      </c>
      <c r="F581" t="inlineStr">
        <is>
          <t>Kommuner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7509-2023</t>
        </is>
      </c>
      <c r="B582" s="1" t="n">
        <v>44971</v>
      </c>
      <c r="C582" s="1" t="n">
        <v>45952</v>
      </c>
      <c r="D582" t="inlineStr">
        <is>
          <t>JÖNKÖPINGS LÄN</t>
        </is>
      </c>
      <c r="E582" t="inlineStr">
        <is>
          <t>GISLAVED</t>
        </is>
      </c>
      <c r="G582" t="n">
        <v>2.5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7510-2023</t>
        </is>
      </c>
      <c r="B583" s="1" t="n">
        <v>44971</v>
      </c>
      <c r="C583" s="1" t="n">
        <v>45952</v>
      </c>
      <c r="D583" t="inlineStr">
        <is>
          <t>JÖNKÖPINGS LÄN</t>
        </is>
      </c>
      <c r="E583" t="inlineStr">
        <is>
          <t>GISLAVED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21312-2023</t>
        </is>
      </c>
      <c r="B584" s="1" t="n">
        <v>45062</v>
      </c>
      <c r="C584" s="1" t="n">
        <v>45952</v>
      </c>
      <c r="D584" t="inlineStr">
        <is>
          <t>JÖNKÖPINGS LÄN</t>
        </is>
      </c>
      <c r="E584" t="inlineStr">
        <is>
          <t>GISLAVED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24710-2023</t>
        </is>
      </c>
      <c r="B585" s="1" t="n">
        <v>45084</v>
      </c>
      <c r="C585" s="1" t="n">
        <v>45952</v>
      </c>
      <c r="D585" t="inlineStr">
        <is>
          <t>JÖNKÖPINGS LÄN</t>
        </is>
      </c>
      <c r="E585" t="inlineStr">
        <is>
          <t>GISLAVED</t>
        </is>
      </c>
      <c r="F585" t="inlineStr">
        <is>
          <t>Sveaskog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51087-2024</t>
        </is>
      </c>
      <c r="B586" s="1" t="n">
        <v>45603.46451388889</v>
      </c>
      <c r="C586" s="1" t="n">
        <v>45952</v>
      </c>
      <c r="D586" t="inlineStr">
        <is>
          <t>JÖNKÖPINGS LÄN</t>
        </is>
      </c>
      <c r="E586" t="inlineStr">
        <is>
          <t>GISLAVED</t>
        </is>
      </c>
      <c r="G586" t="n">
        <v>4.8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51099-2024</t>
        </is>
      </c>
      <c r="B587" s="1" t="n">
        <v>45603.47803240741</v>
      </c>
      <c r="C587" s="1" t="n">
        <v>45952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27800-2025</t>
        </is>
      </c>
      <c r="B588" s="1" t="n">
        <v>45817.02725694444</v>
      </c>
      <c r="C588" s="1" t="n">
        <v>45952</v>
      </c>
      <c r="D588" t="inlineStr">
        <is>
          <t>JÖNKÖPINGS LÄN</t>
        </is>
      </c>
      <c r="E588" t="inlineStr">
        <is>
          <t>GISLAVED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27892-2025</t>
        </is>
      </c>
      <c r="B589" s="1" t="n">
        <v>45817.46300925926</v>
      </c>
      <c r="C589" s="1" t="n">
        <v>45952</v>
      </c>
      <c r="D589" t="inlineStr">
        <is>
          <t>JÖNKÖPINGS LÄN</t>
        </is>
      </c>
      <c r="E589" t="inlineStr">
        <is>
          <t>GISLAVED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42819-2025</t>
        </is>
      </c>
      <c r="B590" s="1" t="n">
        <v>45908.56534722223</v>
      </c>
      <c r="C590" s="1" t="n">
        <v>45952</v>
      </c>
      <c r="D590" t="inlineStr">
        <is>
          <t>JÖNKÖPINGS LÄN</t>
        </is>
      </c>
      <c r="E590" t="inlineStr">
        <is>
          <t>GISLAVED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47725-2023</t>
        </is>
      </c>
      <c r="B591" s="1" t="n">
        <v>45198</v>
      </c>
      <c r="C591" s="1" t="n">
        <v>45952</v>
      </c>
      <c r="D591" t="inlineStr">
        <is>
          <t>JÖNKÖPINGS LÄN</t>
        </is>
      </c>
      <c r="E591" t="inlineStr">
        <is>
          <t>GISLAVED</t>
        </is>
      </c>
      <c r="F591" t="inlineStr">
        <is>
          <t>Kyrkan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49029-2025</t>
        </is>
      </c>
      <c r="B592" s="1" t="n">
        <v>45937.62362268518</v>
      </c>
      <c r="C592" s="1" t="n">
        <v>45952</v>
      </c>
      <c r="D592" t="inlineStr">
        <is>
          <t>JÖNKÖPINGS LÄN</t>
        </is>
      </c>
      <c r="E592" t="inlineStr">
        <is>
          <t>GISLAVED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28318-2025</t>
        </is>
      </c>
      <c r="B593" s="1" t="n">
        <v>45818</v>
      </c>
      <c r="C593" s="1" t="n">
        <v>45952</v>
      </c>
      <c r="D593" t="inlineStr">
        <is>
          <t>JÖNKÖPINGS LÄN</t>
        </is>
      </c>
      <c r="E593" t="inlineStr">
        <is>
          <t>GISLAVED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28685-2025</t>
        </is>
      </c>
      <c r="B594" s="1" t="n">
        <v>45819.71221064815</v>
      </c>
      <c r="C594" s="1" t="n">
        <v>45952</v>
      </c>
      <c r="D594" t="inlineStr">
        <is>
          <t>JÖNKÖPINGS LÄN</t>
        </is>
      </c>
      <c r="E594" t="inlineStr">
        <is>
          <t>GISLAVED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42918-2025</t>
        </is>
      </c>
      <c r="B595" s="1" t="n">
        <v>45908.84606481482</v>
      </c>
      <c r="C595" s="1" t="n">
        <v>45952</v>
      </c>
      <c r="D595" t="inlineStr">
        <is>
          <t>JÖNKÖPINGS LÄN</t>
        </is>
      </c>
      <c r="E595" t="inlineStr">
        <is>
          <t>GISLAVED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28179-2025</t>
        </is>
      </c>
      <c r="B596" s="1" t="n">
        <v>45818.39450231481</v>
      </c>
      <c r="C596" s="1" t="n">
        <v>45952</v>
      </c>
      <c r="D596" t="inlineStr">
        <is>
          <t>JÖNKÖPINGS LÄN</t>
        </is>
      </c>
      <c r="E596" t="inlineStr">
        <is>
          <t>GISLAVED</t>
        </is>
      </c>
      <c r="F596" t="inlineStr">
        <is>
          <t>Kommuner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15832-2025</t>
        </is>
      </c>
      <c r="B597" s="1" t="n">
        <v>45748.85103009259</v>
      </c>
      <c r="C597" s="1" t="n">
        <v>45952</v>
      </c>
      <c r="D597" t="inlineStr">
        <is>
          <t>JÖNKÖPINGS LÄN</t>
        </is>
      </c>
      <c r="E597" t="inlineStr">
        <is>
          <t>GISLAVED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16595-2025</t>
        </is>
      </c>
      <c r="B598" s="1" t="n">
        <v>45753.41890046297</v>
      </c>
      <c r="C598" s="1" t="n">
        <v>45952</v>
      </c>
      <c r="D598" t="inlineStr">
        <is>
          <t>JÖNKÖPINGS LÄN</t>
        </is>
      </c>
      <c r="E598" t="inlineStr">
        <is>
          <t>GISLAVED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28810-2025</t>
        </is>
      </c>
      <c r="B599" s="1" t="n">
        <v>45820.52103009259</v>
      </c>
      <c r="C599" s="1" t="n">
        <v>45952</v>
      </c>
      <c r="D599" t="inlineStr">
        <is>
          <t>JÖNKÖPINGS LÄN</t>
        </is>
      </c>
      <c r="E599" t="inlineStr">
        <is>
          <t>GISLAVED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51404-2025</t>
        </is>
      </c>
      <c r="B600" s="1" t="n">
        <v>45950.48333333333</v>
      </c>
      <c r="C600" s="1" t="n">
        <v>45952</v>
      </c>
      <c r="D600" t="inlineStr">
        <is>
          <t>JÖNKÖPINGS LÄN</t>
        </is>
      </c>
      <c r="E600" t="inlineStr">
        <is>
          <t>GISLAVED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61177-2021</t>
        </is>
      </c>
      <c r="B601" s="1" t="n">
        <v>44498</v>
      </c>
      <c r="C601" s="1" t="n">
        <v>45952</v>
      </c>
      <c r="D601" t="inlineStr">
        <is>
          <t>JÖNKÖPINGS LÄN</t>
        </is>
      </c>
      <c r="E601" t="inlineStr">
        <is>
          <t>GISLAVED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31776-2024</t>
        </is>
      </c>
      <c r="B602" s="1" t="n">
        <v>45509.48142361111</v>
      </c>
      <c r="C602" s="1" t="n">
        <v>45952</v>
      </c>
      <c r="D602" t="inlineStr">
        <is>
          <t>JÖNKÖPINGS LÄN</t>
        </is>
      </c>
      <c r="E602" t="inlineStr">
        <is>
          <t>GISLAVED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42602-2025</t>
        </is>
      </c>
      <c r="B603" s="1" t="n">
        <v>45905</v>
      </c>
      <c r="C603" s="1" t="n">
        <v>45952</v>
      </c>
      <c r="D603" t="inlineStr">
        <is>
          <t>JÖNKÖPINGS LÄN</t>
        </is>
      </c>
      <c r="E603" t="inlineStr">
        <is>
          <t>GISLAVED</t>
        </is>
      </c>
      <c r="F603" t="inlineStr">
        <is>
          <t>Kommuner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29221-2025</t>
        </is>
      </c>
      <c r="B604" s="1" t="n">
        <v>45824.32594907407</v>
      </c>
      <c r="C604" s="1" t="n">
        <v>45952</v>
      </c>
      <c r="D604" t="inlineStr">
        <is>
          <t>JÖNKÖPINGS LÄN</t>
        </is>
      </c>
      <c r="E604" t="inlineStr">
        <is>
          <t>GISLAVED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29218-2025</t>
        </is>
      </c>
      <c r="B605" s="1" t="n">
        <v>45824.3162037037</v>
      </c>
      <c r="C605" s="1" t="n">
        <v>45952</v>
      </c>
      <c r="D605" t="inlineStr">
        <is>
          <t>JÖNKÖPINGS LÄN</t>
        </is>
      </c>
      <c r="E605" t="inlineStr">
        <is>
          <t>GISLAVED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29715-2025</t>
        </is>
      </c>
      <c r="B606" s="1" t="n">
        <v>45825.56981481481</v>
      </c>
      <c r="C606" s="1" t="n">
        <v>45952</v>
      </c>
      <c r="D606" t="inlineStr">
        <is>
          <t>JÖNKÖPINGS LÄN</t>
        </is>
      </c>
      <c r="E606" t="inlineStr">
        <is>
          <t>GISLAVED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29720-2025</t>
        </is>
      </c>
      <c r="B607" s="1" t="n">
        <v>45825.5734837963</v>
      </c>
      <c r="C607" s="1" t="n">
        <v>45952</v>
      </c>
      <c r="D607" t="inlineStr">
        <is>
          <t>JÖNKÖPINGS LÄN</t>
        </is>
      </c>
      <c r="E607" t="inlineStr">
        <is>
          <t>GISLAVED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61688-2022</t>
        </is>
      </c>
      <c r="B608" s="1" t="n">
        <v>44917</v>
      </c>
      <c r="C608" s="1" t="n">
        <v>45952</v>
      </c>
      <c r="D608" t="inlineStr">
        <is>
          <t>JÖNKÖPINGS LÄN</t>
        </is>
      </c>
      <c r="E608" t="inlineStr">
        <is>
          <t>GISLAVED</t>
        </is>
      </c>
      <c r="F608" t="inlineStr">
        <is>
          <t>Kyrkan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29340-2025</t>
        </is>
      </c>
      <c r="B609" s="1" t="n">
        <v>45824.50456018518</v>
      </c>
      <c r="C609" s="1" t="n">
        <v>45952</v>
      </c>
      <c r="D609" t="inlineStr">
        <is>
          <t>JÖNKÖPINGS LÄN</t>
        </is>
      </c>
      <c r="E609" t="inlineStr">
        <is>
          <t>GISLAVED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61351-2022</t>
        </is>
      </c>
      <c r="B610" s="1" t="n">
        <v>44915.72001157407</v>
      </c>
      <c r="C610" s="1" t="n">
        <v>45952</v>
      </c>
      <c r="D610" t="inlineStr">
        <is>
          <t>JÖNKÖPINGS LÄN</t>
        </is>
      </c>
      <c r="E610" t="inlineStr">
        <is>
          <t>GISLAVED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29688-2025</t>
        </is>
      </c>
      <c r="B611" s="1" t="n">
        <v>45825.52016203704</v>
      </c>
      <c r="C611" s="1" t="n">
        <v>45952</v>
      </c>
      <c r="D611" t="inlineStr">
        <is>
          <t>JÖNKÖPINGS LÄN</t>
        </is>
      </c>
      <c r="E611" t="inlineStr">
        <is>
          <t>GISLAVED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29717-2025</t>
        </is>
      </c>
      <c r="B612" s="1" t="n">
        <v>45825.57106481482</v>
      </c>
      <c r="C612" s="1" t="n">
        <v>45952</v>
      </c>
      <c r="D612" t="inlineStr">
        <is>
          <t>JÖNKÖPINGS LÄN</t>
        </is>
      </c>
      <c r="E612" t="inlineStr">
        <is>
          <t>GISLAVED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10547-2024</t>
        </is>
      </c>
      <c r="B613" s="1" t="n">
        <v>45366</v>
      </c>
      <c r="C613" s="1" t="n">
        <v>45952</v>
      </c>
      <c r="D613" t="inlineStr">
        <is>
          <t>JÖNKÖPINGS LÄN</t>
        </is>
      </c>
      <c r="E613" t="inlineStr">
        <is>
          <t>GISLAVED</t>
        </is>
      </c>
      <c r="F613" t="inlineStr">
        <is>
          <t>Kyrkan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27525-2023</t>
        </is>
      </c>
      <c r="B614" s="1" t="n">
        <v>45092</v>
      </c>
      <c r="C614" s="1" t="n">
        <v>45952</v>
      </c>
      <c r="D614" t="inlineStr">
        <is>
          <t>JÖNKÖPINGS LÄN</t>
        </is>
      </c>
      <c r="E614" t="inlineStr">
        <is>
          <t>GISLAVED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30206-2025</t>
        </is>
      </c>
      <c r="B615" s="1" t="n">
        <v>45827.36391203704</v>
      </c>
      <c r="C615" s="1" t="n">
        <v>45952</v>
      </c>
      <c r="D615" t="inlineStr">
        <is>
          <t>JÖNKÖPINGS LÄN</t>
        </is>
      </c>
      <c r="E615" t="inlineStr">
        <is>
          <t>GISLAVED</t>
        </is>
      </c>
      <c r="G615" t="n">
        <v>9.6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22487-2024</t>
        </is>
      </c>
      <c r="B616" s="1" t="n">
        <v>45447.29674768518</v>
      </c>
      <c r="C616" s="1" t="n">
        <v>45952</v>
      </c>
      <c r="D616" t="inlineStr">
        <is>
          <t>JÖNKÖPINGS LÄN</t>
        </is>
      </c>
      <c r="E616" t="inlineStr">
        <is>
          <t>GISLAVED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11849-2021</t>
        </is>
      </c>
      <c r="B617" s="1" t="n">
        <v>44265.62462962963</v>
      </c>
      <c r="C617" s="1" t="n">
        <v>45952</v>
      </c>
      <c r="D617" t="inlineStr">
        <is>
          <t>JÖNKÖPINGS LÄN</t>
        </is>
      </c>
      <c r="E617" t="inlineStr">
        <is>
          <t>GISLAVED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49434-2024</t>
        </is>
      </c>
      <c r="B618" s="1" t="n">
        <v>45595.84672453703</v>
      </c>
      <c r="C618" s="1" t="n">
        <v>45952</v>
      </c>
      <c r="D618" t="inlineStr">
        <is>
          <t>JÖNKÖPINGS LÄN</t>
        </is>
      </c>
      <c r="E618" t="inlineStr">
        <is>
          <t>GISLAVED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7171-2025</t>
        </is>
      </c>
      <c r="B619" s="1" t="n">
        <v>45702.40969907407</v>
      </c>
      <c r="C619" s="1" t="n">
        <v>45952</v>
      </c>
      <c r="D619" t="inlineStr">
        <is>
          <t>JÖNKÖPINGS LÄN</t>
        </is>
      </c>
      <c r="E619" t="inlineStr">
        <is>
          <t>GISLAVED</t>
        </is>
      </c>
      <c r="F619" t="inlineStr">
        <is>
          <t>Sveaskog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9916-2025</t>
        </is>
      </c>
      <c r="B620" s="1" t="n">
        <v>45717.4099074074</v>
      </c>
      <c r="C620" s="1" t="n">
        <v>45952</v>
      </c>
      <c r="D620" t="inlineStr">
        <is>
          <t>JÖNKÖPINGS LÄN</t>
        </is>
      </c>
      <c r="E620" t="inlineStr">
        <is>
          <t>GISLAVED</t>
        </is>
      </c>
      <c r="G620" t="n">
        <v>3.2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9917-2025</t>
        </is>
      </c>
      <c r="B621" s="1" t="n">
        <v>45717.41087962963</v>
      </c>
      <c r="C621" s="1" t="n">
        <v>45952</v>
      </c>
      <c r="D621" t="inlineStr">
        <is>
          <t>JÖNKÖPINGS LÄN</t>
        </is>
      </c>
      <c r="E621" t="inlineStr">
        <is>
          <t>GISLAVED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29842-2025</t>
        </is>
      </c>
      <c r="B622" s="1" t="n">
        <v>45826.31435185186</v>
      </c>
      <c r="C622" s="1" t="n">
        <v>45952</v>
      </c>
      <c r="D622" t="inlineStr">
        <is>
          <t>JÖNKÖPINGS LÄN</t>
        </is>
      </c>
      <c r="E622" t="inlineStr">
        <is>
          <t>GISLAVED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30649-2025</t>
        </is>
      </c>
      <c r="B623" s="1" t="n">
        <v>45831.4978125</v>
      </c>
      <c r="C623" s="1" t="n">
        <v>45952</v>
      </c>
      <c r="D623" t="inlineStr">
        <is>
          <t>JÖNKÖPINGS LÄN</t>
        </is>
      </c>
      <c r="E623" t="inlineStr">
        <is>
          <t>GISLAVED</t>
        </is>
      </c>
      <c r="G623" t="n">
        <v>3.4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30516-2025</t>
        </is>
      </c>
      <c r="B624" s="1" t="n">
        <v>45831.33459490741</v>
      </c>
      <c r="C624" s="1" t="n">
        <v>45952</v>
      </c>
      <c r="D624" t="inlineStr">
        <is>
          <t>JÖNKÖPINGS LÄN</t>
        </is>
      </c>
      <c r="E624" t="inlineStr">
        <is>
          <t>GISLAVED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30543-2025</t>
        </is>
      </c>
      <c r="B625" s="1" t="n">
        <v>45831.37350694444</v>
      </c>
      <c r="C625" s="1" t="n">
        <v>45952</v>
      </c>
      <c r="D625" t="inlineStr">
        <is>
          <t>JÖNKÖPINGS LÄN</t>
        </is>
      </c>
      <c r="E625" t="inlineStr">
        <is>
          <t>GISLAVED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30739-2025</t>
        </is>
      </c>
      <c r="B626" s="1" t="n">
        <v>45831.57614583334</v>
      </c>
      <c r="C626" s="1" t="n">
        <v>45952</v>
      </c>
      <c r="D626" t="inlineStr">
        <is>
          <t>JÖNKÖPINGS LÄN</t>
        </is>
      </c>
      <c r="E626" t="inlineStr">
        <is>
          <t>GISLAVED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30519-2025</t>
        </is>
      </c>
      <c r="B627" s="1" t="n">
        <v>45831.34222222222</v>
      </c>
      <c r="C627" s="1" t="n">
        <v>45952</v>
      </c>
      <c r="D627" t="inlineStr">
        <is>
          <t>JÖNKÖPINGS LÄN</t>
        </is>
      </c>
      <c r="E627" t="inlineStr">
        <is>
          <t>GISLAVED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73545-2021</t>
        </is>
      </c>
      <c r="B628" s="1" t="n">
        <v>44551.85696759259</v>
      </c>
      <c r="C628" s="1" t="n">
        <v>45952</v>
      </c>
      <c r="D628" t="inlineStr">
        <is>
          <t>JÖNKÖPINGS LÄN</t>
        </is>
      </c>
      <c r="E628" t="inlineStr">
        <is>
          <t>GISLAVED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30517-2025</t>
        </is>
      </c>
      <c r="B629" s="1" t="n">
        <v>45831.33755787037</v>
      </c>
      <c r="C629" s="1" t="n">
        <v>45952</v>
      </c>
      <c r="D629" t="inlineStr">
        <is>
          <t>JÖNKÖPINGS LÄN</t>
        </is>
      </c>
      <c r="E629" t="inlineStr">
        <is>
          <t>GISLAVED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15172-2024</t>
        </is>
      </c>
      <c r="B630" s="1" t="n">
        <v>45400.34746527778</v>
      </c>
      <c r="C630" s="1" t="n">
        <v>45952</v>
      </c>
      <c r="D630" t="inlineStr">
        <is>
          <t>JÖNKÖPINGS LÄN</t>
        </is>
      </c>
      <c r="E630" t="inlineStr">
        <is>
          <t>GISLAVED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26642-2022</t>
        </is>
      </c>
      <c r="B631" s="1" t="n">
        <v>44739.59894675926</v>
      </c>
      <c r="C631" s="1" t="n">
        <v>45952</v>
      </c>
      <c r="D631" t="inlineStr">
        <is>
          <t>JÖNKÖPINGS LÄN</t>
        </is>
      </c>
      <c r="E631" t="inlineStr">
        <is>
          <t>GISLAVED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11212-2025</t>
        </is>
      </c>
      <c r="B632" s="1" t="n">
        <v>45726.333125</v>
      </c>
      <c r="C632" s="1" t="n">
        <v>45952</v>
      </c>
      <c r="D632" t="inlineStr">
        <is>
          <t>JÖNKÖPINGS LÄN</t>
        </is>
      </c>
      <c r="E632" t="inlineStr">
        <is>
          <t>GISLAVED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59170-2024</t>
        </is>
      </c>
      <c r="B633" s="1" t="n">
        <v>45637</v>
      </c>
      <c r="C633" s="1" t="n">
        <v>45952</v>
      </c>
      <c r="D633" t="inlineStr">
        <is>
          <t>JÖNKÖPINGS LÄN</t>
        </is>
      </c>
      <c r="E633" t="inlineStr">
        <is>
          <t>GISLAVED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56471-2022</t>
        </is>
      </c>
      <c r="B634" s="1" t="n">
        <v>44893</v>
      </c>
      <c r="C634" s="1" t="n">
        <v>45952</v>
      </c>
      <c r="D634" t="inlineStr">
        <is>
          <t>JÖNKÖPINGS LÄN</t>
        </is>
      </c>
      <c r="E634" t="inlineStr">
        <is>
          <t>GISLAVED</t>
        </is>
      </c>
      <c r="G634" t="n">
        <v>0.4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1753-2023</t>
        </is>
      </c>
      <c r="B635" s="1" t="n">
        <v>44938.54009259259</v>
      </c>
      <c r="C635" s="1" t="n">
        <v>45952</v>
      </c>
      <c r="D635" t="inlineStr">
        <is>
          <t>JÖNKÖPINGS LÄN</t>
        </is>
      </c>
      <c r="E635" t="inlineStr">
        <is>
          <t>GISLAVED</t>
        </is>
      </c>
      <c r="F635" t="inlineStr">
        <is>
          <t>Kyrkan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63798-2020</t>
        </is>
      </c>
      <c r="B636" s="1" t="n">
        <v>44166</v>
      </c>
      <c r="C636" s="1" t="n">
        <v>45952</v>
      </c>
      <c r="D636" t="inlineStr">
        <is>
          <t>JÖNKÖPINGS LÄN</t>
        </is>
      </c>
      <c r="E636" t="inlineStr">
        <is>
          <t>GISLAVED</t>
        </is>
      </c>
      <c r="F636" t="inlineStr">
        <is>
          <t>Kyrkan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18961-2024</t>
        </is>
      </c>
      <c r="B637" s="1" t="n">
        <v>45427.53611111111</v>
      </c>
      <c r="C637" s="1" t="n">
        <v>45952</v>
      </c>
      <c r="D637" t="inlineStr">
        <is>
          <t>JÖNKÖPINGS LÄN</t>
        </is>
      </c>
      <c r="E637" t="inlineStr">
        <is>
          <t>GISLAVED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31240-2025</t>
        </is>
      </c>
      <c r="B638" s="1" t="n">
        <v>45832.85799768518</v>
      </c>
      <c r="C638" s="1" t="n">
        <v>45952</v>
      </c>
      <c r="D638" t="inlineStr">
        <is>
          <t>JÖNKÖPINGS LÄN</t>
        </is>
      </c>
      <c r="E638" t="inlineStr">
        <is>
          <t>GISLAVED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30539-2025</t>
        </is>
      </c>
      <c r="B639" s="1" t="n">
        <v>45831.36936342593</v>
      </c>
      <c r="C639" s="1" t="n">
        <v>45952</v>
      </c>
      <c r="D639" t="inlineStr">
        <is>
          <t>JÖNKÖPINGS LÄN</t>
        </is>
      </c>
      <c r="E639" t="inlineStr">
        <is>
          <t>GISLAVED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60261-2022</t>
        </is>
      </c>
      <c r="B640" s="1" t="n">
        <v>44910</v>
      </c>
      <c r="C640" s="1" t="n">
        <v>45952</v>
      </c>
      <c r="D640" t="inlineStr">
        <is>
          <t>JÖNKÖPINGS LÄN</t>
        </is>
      </c>
      <c r="E640" t="inlineStr">
        <is>
          <t>GISLAVED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40023-2024</t>
        </is>
      </c>
      <c r="B641" s="1" t="n">
        <v>45553.67296296296</v>
      </c>
      <c r="C641" s="1" t="n">
        <v>45952</v>
      </c>
      <c r="D641" t="inlineStr">
        <is>
          <t>JÖNKÖPINGS LÄN</t>
        </is>
      </c>
      <c r="E641" t="inlineStr">
        <is>
          <t>GISLAVED</t>
        </is>
      </c>
      <c r="G641" t="n">
        <v>9.4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31509-2025</t>
        </is>
      </c>
      <c r="B642" s="1" t="n">
        <v>45833.59633101852</v>
      </c>
      <c r="C642" s="1" t="n">
        <v>45952</v>
      </c>
      <c r="D642" t="inlineStr">
        <is>
          <t>JÖNKÖPINGS LÄN</t>
        </is>
      </c>
      <c r="E642" t="inlineStr">
        <is>
          <t>GISLAVED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64815-2023</t>
        </is>
      </c>
      <c r="B643" s="1" t="n">
        <v>45282</v>
      </c>
      <c r="C643" s="1" t="n">
        <v>45952</v>
      </c>
      <c r="D643" t="inlineStr">
        <is>
          <t>JÖNKÖPINGS LÄN</t>
        </is>
      </c>
      <c r="E643" t="inlineStr">
        <is>
          <t>GISLAVED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5337-2024</t>
        </is>
      </c>
      <c r="B644" s="1" t="n">
        <v>45331.43622685185</v>
      </c>
      <c r="C644" s="1" t="n">
        <v>45952</v>
      </c>
      <c r="D644" t="inlineStr">
        <is>
          <t>JÖNKÖPINGS LÄN</t>
        </is>
      </c>
      <c r="E644" t="inlineStr">
        <is>
          <t>GISLAVED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7328-2022</t>
        </is>
      </c>
      <c r="B645" s="1" t="n">
        <v>44606</v>
      </c>
      <c r="C645" s="1" t="n">
        <v>45952</v>
      </c>
      <c r="D645" t="inlineStr">
        <is>
          <t>JÖNKÖPINGS LÄN</t>
        </is>
      </c>
      <c r="E645" t="inlineStr">
        <is>
          <t>GISLAVED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32482-2025</t>
        </is>
      </c>
      <c r="B646" s="1" t="n">
        <v>45838.43341435185</v>
      </c>
      <c r="C646" s="1" t="n">
        <v>45952</v>
      </c>
      <c r="D646" t="inlineStr">
        <is>
          <t>JÖNKÖPINGS LÄN</t>
        </is>
      </c>
      <c r="E646" t="inlineStr">
        <is>
          <t>GISLAVED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44592-2024</t>
        </is>
      </c>
      <c r="B647" s="1" t="n">
        <v>45574.50712962963</v>
      </c>
      <c r="C647" s="1" t="n">
        <v>45952</v>
      </c>
      <c r="D647" t="inlineStr">
        <is>
          <t>JÖNKÖPINGS LÄN</t>
        </is>
      </c>
      <c r="E647" t="inlineStr">
        <is>
          <t>GISLAVED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63413-2020</t>
        </is>
      </c>
      <c r="B648" s="1" t="n">
        <v>44165.55216435185</v>
      </c>
      <c r="C648" s="1" t="n">
        <v>45952</v>
      </c>
      <c r="D648" t="inlineStr">
        <is>
          <t>JÖNKÖPINGS LÄN</t>
        </is>
      </c>
      <c r="E648" t="inlineStr">
        <is>
          <t>GISLAVED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33062-2025</t>
        </is>
      </c>
      <c r="B649" s="1" t="n">
        <v>45840.43755787037</v>
      </c>
      <c r="C649" s="1" t="n">
        <v>45952</v>
      </c>
      <c r="D649" t="inlineStr">
        <is>
          <t>JÖNKÖPINGS LÄN</t>
        </is>
      </c>
      <c r="E649" t="inlineStr">
        <is>
          <t>GISLAVED</t>
        </is>
      </c>
      <c r="G649" t="n">
        <v>3.9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33155-2025</t>
        </is>
      </c>
      <c r="B650" s="1" t="n">
        <v>45840.55556712963</v>
      </c>
      <c r="C650" s="1" t="n">
        <v>45952</v>
      </c>
      <c r="D650" t="inlineStr">
        <is>
          <t>JÖNKÖPINGS LÄN</t>
        </is>
      </c>
      <c r="E650" t="inlineStr">
        <is>
          <t>GISLAVED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18098-2021</t>
        </is>
      </c>
      <c r="B651" s="1" t="n">
        <v>44302.48252314814</v>
      </c>
      <c r="C651" s="1" t="n">
        <v>45952</v>
      </c>
      <c r="D651" t="inlineStr">
        <is>
          <t>JÖNKÖPINGS LÄN</t>
        </is>
      </c>
      <c r="E651" t="inlineStr">
        <is>
          <t>GISLAVED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34194-2025</t>
        </is>
      </c>
      <c r="B652" s="1" t="n">
        <v>45845.62190972222</v>
      </c>
      <c r="C652" s="1" t="n">
        <v>45952</v>
      </c>
      <c r="D652" t="inlineStr">
        <is>
          <t>JÖNKÖPINGS LÄN</t>
        </is>
      </c>
      <c r="E652" t="inlineStr">
        <is>
          <t>GISLAVED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34190-2025</t>
        </is>
      </c>
      <c r="B653" s="1" t="n">
        <v>45845.61696759259</v>
      </c>
      <c r="C653" s="1" t="n">
        <v>45952</v>
      </c>
      <c r="D653" t="inlineStr">
        <is>
          <t>JÖNKÖPINGS LÄN</t>
        </is>
      </c>
      <c r="E653" t="inlineStr">
        <is>
          <t>GISLAVED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34193-2025</t>
        </is>
      </c>
      <c r="B654" s="1" t="n">
        <v>45845.62030092593</v>
      </c>
      <c r="C654" s="1" t="n">
        <v>45952</v>
      </c>
      <c r="D654" t="inlineStr">
        <is>
          <t>JÖNKÖPINGS LÄN</t>
        </is>
      </c>
      <c r="E654" t="inlineStr">
        <is>
          <t>GISLAVED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34196-2025</t>
        </is>
      </c>
      <c r="B655" s="1" t="n">
        <v>45845.62399305555</v>
      </c>
      <c r="C655" s="1" t="n">
        <v>45952</v>
      </c>
      <c r="D655" t="inlineStr">
        <is>
          <t>JÖNKÖPINGS LÄN</t>
        </is>
      </c>
      <c r="E655" t="inlineStr">
        <is>
          <t>GISLAVED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34191-2025</t>
        </is>
      </c>
      <c r="B656" s="1" t="n">
        <v>45845.61859953704</v>
      </c>
      <c r="C656" s="1" t="n">
        <v>45952</v>
      </c>
      <c r="D656" t="inlineStr">
        <is>
          <t>JÖNKÖPINGS LÄN</t>
        </is>
      </c>
      <c r="E656" t="inlineStr">
        <is>
          <t>GISLAVED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58389-2023</t>
        </is>
      </c>
      <c r="B657" s="1" t="n">
        <v>45250</v>
      </c>
      <c r="C657" s="1" t="n">
        <v>45952</v>
      </c>
      <c r="D657" t="inlineStr">
        <is>
          <t>JÖNKÖPINGS LÄN</t>
        </is>
      </c>
      <c r="E657" t="inlineStr">
        <is>
          <t>GISLAVED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32684-2024</t>
        </is>
      </c>
      <c r="B658" s="1" t="n">
        <v>45515.49909722222</v>
      </c>
      <c r="C658" s="1" t="n">
        <v>45952</v>
      </c>
      <c r="D658" t="inlineStr">
        <is>
          <t>JÖNKÖPINGS LÄN</t>
        </is>
      </c>
      <c r="E658" t="inlineStr">
        <is>
          <t>GISLAVED</t>
        </is>
      </c>
      <c r="G658" t="n">
        <v>4.2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34692-2025</t>
        </is>
      </c>
      <c r="B659" s="1" t="n">
        <v>45848.45236111111</v>
      </c>
      <c r="C659" s="1" t="n">
        <v>45952</v>
      </c>
      <c r="D659" t="inlineStr">
        <is>
          <t>JÖNKÖPINGS LÄN</t>
        </is>
      </c>
      <c r="E659" t="inlineStr">
        <is>
          <t>GISLAVED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30485-2025</t>
        </is>
      </c>
      <c r="B660" s="1" t="n">
        <v>45829.46525462963</v>
      </c>
      <c r="C660" s="1" t="n">
        <v>45952</v>
      </c>
      <c r="D660" t="inlineStr">
        <is>
          <t>JÖNKÖPINGS LÄN</t>
        </is>
      </c>
      <c r="E660" t="inlineStr">
        <is>
          <t>GISLAVED</t>
        </is>
      </c>
      <c r="F660" t="inlineStr">
        <is>
          <t>Sveaskog</t>
        </is>
      </c>
      <c r="G660" t="n">
        <v>18.5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35036-2025</t>
        </is>
      </c>
      <c r="B661" s="1" t="n">
        <v>45852.32833333333</v>
      </c>
      <c r="C661" s="1" t="n">
        <v>45952</v>
      </c>
      <c r="D661" t="inlineStr">
        <is>
          <t>JÖNKÖPINGS LÄN</t>
        </is>
      </c>
      <c r="E661" t="inlineStr">
        <is>
          <t>GISLAVED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35028-2025</t>
        </is>
      </c>
      <c r="B662" s="1" t="n">
        <v>45852.29828703704</v>
      </c>
      <c r="C662" s="1" t="n">
        <v>45952</v>
      </c>
      <c r="D662" t="inlineStr">
        <is>
          <t>JÖNKÖPINGS LÄN</t>
        </is>
      </c>
      <c r="E662" t="inlineStr">
        <is>
          <t>GISLAVED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35034-2025</t>
        </is>
      </c>
      <c r="B663" s="1" t="n">
        <v>45852.31815972222</v>
      </c>
      <c r="C663" s="1" t="n">
        <v>45952</v>
      </c>
      <c r="D663" t="inlineStr">
        <is>
          <t>JÖNKÖPINGS LÄN</t>
        </is>
      </c>
      <c r="E663" t="inlineStr">
        <is>
          <t>GISLAVED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35045-2025</t>
        </is>
      </c>
      <c r="B664" s="1" t="n">
        <v>45852.34857638889</v>
      </c>
      <c r="C664" s="1" t="n">
        <v>45952</v>
      </c>
      <c r="D664" t="inlineStr">
        <is>
          <t>JÖNKÖPINGS LÄN</t>
        </is>
      </c>
      <c r="E664" t="inlineStr">
        <is>
          <t>GISLAVED</t>
        </is>
      </c>
      <c r="G664" t="n">
        <v>3.1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35049-2025</t>
        </is>
      </c>
      <c r="B665" s="1" t="n">
        <v>45852.35935185185</v>
      </c>
      <c r="C665" s="1" t="n">
        <v>45952</v>
      </c>
      <c r="D665" t="inlineStr">
        <is>
          <t>JÖNKÖPINGS LÄN</t>
        </is>
      </c>
      <c r="E665" t="inlineStr">
        <is>
          <t>GISLAVED</t>
        </is>
      </c>
      <c r="G665" t="n">
        <v>4.3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35031-2025</t>
        </is>
      </c>
      <c r="B666" s="1" t="n">
        <v>45852.30655092592</v>
      </c>
      <c r="C666" s="1" t="n">
        <v>45952</v>
      </c>
      <c r="D666" t="inlineStr">
        <is>
          <t>JÖNKÖPINGS LÄN</t>
        </is>
      </c>
      <c r="E666" t="inlineStr">
        <is>
          <t>GISLAVED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35032-2025</t>
        </is>
      </c>
      <c r="B667" s="1" t="n">
        <v>45852.30929398148</v>
      </c>
      <c r="C667" s="1" t="n">
        <v>45952</v>
      </c>
      <c r="D667" t="inlineStr">
        <is>
          <t>JÖNKÖPINGS LÄN</t>
        </is>
      </c>
      <c r="E667" t="inlineStr">
        <is>
          <t>GISLAVED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35035-2025</t>
        </is>
      </c>
      <c r="B668" s="1" t="n">
        <v>45852.32268518519</v>
      </c>
      <c r="C668" s="1" t="n">
        <v>45952</v>
      </c>
      <c r="D668" t="inlineStr">
        <is>
          <t>JÖNKÖPINGS LÄN</t>
        </is>
      </c>
      <c r="E668" t="inlineStr">
        <is>
          <t>GISLAVED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1977-2025</t>
        </is>
      </c>
      <c r="B669" s="1" t="n">
        <v>45672.39741898148</v>
      </c>
      <c r="C669" s="1" t="n">
        <v>45952</v>
      </c>
      <c r="D669" t="inlineStr">
        <is>
          <t>JÖNKÖPINGS LÄN</t>
        </is>
      </c>
      <c r="E669" t="inlineStr">
        <is>
          <t>GISLAVED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35033-2025</t>
        </is>
      </c>
      <c r="B670" s="1" t="n">
        <v>45852.31328703704</v>
      </c>
      <c r="C670" s="1" t="n">
        <v>45952</v>
      </c>
      <c r="D670" t="inlineStr">
        <is>
          <t>JÖNKÖPINGS LÄN</t>
        </is>
      </c>
      <c r="E670" t="inlineStr">
        <is>
          <t>GISLAVED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35048-2025</t>
        </is>
      </c>
      <c r="B671" s="1" t="n">
        <v>45852.35208333333</v>
      </c>
      <c r="C671" s="1" t="n">
        <v>45952</v>
      </c>
      <c r="D671" t="inlineStr">
        <is>
          <t>JÖNKÖPINGS LÄN</t>
        </is>
      </c>
      <c r="E671" t="inlineStr">
        <is>
          <t>GISLAVED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35376-2025</t>
        </is>
      </c>
      <c r="B672" s="1" t="n">
        <v>45855.28050925926</v>
      </c>
      <c r="C672" s="1" t="n">
        <v>45952</v>
      </c>
      <c r="D672" t="inlineStr">
        <is>
          <t>JÖNKÖPINGS LÄN</t>
        </is>
      </c>
      <c r="E672" t="inlineStr">
        <is>
          <t>GISLAVED</t>
        </is>
      </c>
      <c r="G672" t="n">
        <v>3.6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44935-2023</t>
        </is>
      </c>
      <c r="B673" s="1" t="n">
        <v>45190.67278935185</v>
      </c>
      <c r="C673" s="1" t="n">
        <v>45952</v>
      </c>
      <c r="D673" t="inlineStr">
        <is>
          <t>JÖNKÖPINGS LÄN</t>
        </is>
      </c>
      <c r="E673" t="inlineStr">
        <is>
          <t>GISLAVED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24005-2025</t>
        </is>
      </c>
      <c r="B674" s="1" t="n">
        <v>45796.43293981482</v>
      </c>
      <c r="C674" s="1" t="n">
        <v>45952</v>
      </c>
      <c r="D674" t="inlineStr">
        <is>
          <t>JÖNKÖPINGS LÄN</t>
        </is>
      </c>
      <c r="E674" t="inlineStr">
        <is>
          <t>GISLAVED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16717-2025</t>
        </is>
      </c>
      <c r="B675" s="1" t="n">
        <v>45754</v>
      </c>
      <c r="C675" s="1" t="n">
        <v>45952</v>
      </c>
      <c r="D675" t="inlineStr">
        <is>
          <t>JÖNKÖPINGS LÄN</t>
        </is>
      </c>
      <c r="E675" t="inlineStr">
        <is>
          <t>GISLAVED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7067-2025</t>
        </is>
      </c>
      <c r="B676" s="1" t="n">
        <v>45701.66265046296</v>
      </c>
      <c r="C676" s="1" t="n">
        <v>45952</v>
      </c>
      <c r="D676" t="inlineStr">
        <is>
          <t>JÖNKÖPINGS LÄN</t>
        </is>
      </c>
      <c r="E676" t="inlineStr">
        <is>
          <t>GISLAVED</t>
        </is>
      </c>
      <c r="G676" t="n">
        <v>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61914-2021</t>
        </is>
      </c>
      <c r="B677" s="1" t="n">
        <v>44501</v>
      </c>
      <c r="C677" s="1" t="n">
        <v>45952</v>
      </c>
      <c r="D677" t="inlineStr">
        <is>
          <t>JÖNKÖPINGS LÄN</t>
        </is>
      </c>
      <c r="E677" t="inlineStr">
        <is>
          <t>GISLAVED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45574-2024</t>
        </is>
      </c>
      <c r="B678" s="1" t="n">
        <v>45579.38944444444</v>
      </c>
      <c r="C678" s="1" t="n">
        <v>45952</v>
      </c>
      <c r="D678" t="inlineStr">
        <is>
          <t>JÖNKÖPINGS LÄN</t>
        </is>
      </c>
      <c r="E678" t="inlineStr">
        <is>
          <t>GISLAVED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36010-2025</t>
        </is>
      </c>
      <c r="B679" s="1" t="n">
        <v>45863.58912037037</v>
      </c>
      <c r="C679" s="1" t="n">
        <v>45952</v>
      </c>
      <c r="D679" t="inlineStr">
        <is>
          <t>JÖNKÖPINGS LÄN</t>
        </is>
      </c>
      <c r="E679" t="inlineStr">
        <is>
          <t>GISLAVED</t>
        </is>
      </c>
      <c r="F679" t="inlineStr">
        <is>
          <t>Sveaskog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35991-2025</t>
        </is>
      </c>
      <c r="B680" s="1" t="n">
        <v>45863.47493055555</v>
      </c>
      <c r="C680" s="1" t="n">
        <v>45952</v>
      </c>
      <c r="D680" t="inlineStr">
        <is>
          <t>JÖNKÖPINGS LÄN</t>
        </is>
      </c>
      <c r="E680" t="inlineStr">
        <is>
          <t>GISLAVED</t>
        </is>
      </c>
      <c r="F680" t="inlineStr">
        <is>
          <t>Sveaskog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11516-2025</t>
        </is>
      </c>
      <c r="B681" s="1" t="n">
        <v>45726.88983796296</v>
      </c>
      <c r="C681" s="1" t="n">
        <v>45952</v>
      </c>
      <c r="D681" t="inlineStr">
        <is>
          <t>JÖNKÖPINGS LÄN</t>
        </is>
      </c>
      <c r="E681" t="inlineStr">
        <is>
          <t>GISLAVED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23598-2022</t>
        </is>
      </c>
      <c r="B682" s="1" t="n">
        <v>44721</v>
      </c>
      <c r="C682" s="1" t="n">
        <v>45952</v>
      </c>
      <c r="D682" t="inlineStr">
        <is>
          <t>JÖNKÖPINGS LÄN</t>
        </is>
      </c>
      <c r="E682" t="inlineStr">
        <is>
          <t>GISLAVED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61310-2023</t>
        </is>
      </c>
      <c r="B683" s="1" t="n">
        <v>45264.56972222222</v>
      </c>
      <c r="C683" s="1" t="n">
        <v>45952</v>
      </c>
      <c r="D683" t="inlineStr">
        <is>
          <t>JÖNKÖPINGS LÄN</t>
        </is>
      </c>
      <c r="E683" t="inlineStr">
        <is>
          <t>GISLAVED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8461-2025</t>
        </is>
      </c>
      <c r="B684" s="1" t="n">
        <v>45709.46761574074</v>
      </c>
      <c r="C684" s="1" t="n">
        <v>45952</v>
      </c>
      <c r="D684" t="inlineStr">
        <is>
          <t>JÖNKÖPINGS LÄN</t>
        </is>
      </c>
      <c r="E684" t="inlineStr">
        <is>
          <t>GISLAVED</t>
        </is>
      </c>
      <c r="F684" t="inlineStr">
        <is>
          <t>Sveaskog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43430-2025</t>
        </is>
      </c>
      <c r="B685" s="1" t="n">
        <v>45911.42458333333</v>
      </c>
      <c r="C685" s="1" t="n">
        <v>45952</v>
      </c>
      <c r="D685" t="inlineStr">
        <is>
          <t>JÖNKÖPINGS LÄN</t>
        </is>
      </c>
      <c r="E685" t="inlineStr">
        <is>
          <t>GISLAVED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43142-2025</t>
        </is>
      </c>
      <c r="B686" s="1" t="n">
        <v>45910.24565972222</v>
      </c>
      <c r="C686" s="1" t="n">
        <v>45952</v>
      </c>
      <c r="D686" t="inlineStr">
        <is>
          <t>JÖNKÖPINGS LÄN</t>
        </is>
      </c>
      <c r="E686" t="inlineStr">
        <is>
          <t>GISLAVED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49490-2023</t>
        </is>
      </c>
      <c r="B687" s="1" t="n">
        <v>45211.55890046297</v>
      </c>
      <c r="C687" s="1" t="n">
        <v>45952</v>
      </c>
      <c r="D687" t="inlineStr">
        <is>
          <t>JÖNKÖPINGS LÄN</t>
        </is>
      </c>
      <c r="E687" t="inlineStr">
        <is>
          <t>GISLAVED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20423-2025</t>
        </is>
      </c>
      <c r="B688" s="1" t="n">
        <v>45775.47288194444</v>
      </c>
      <c r="C688" s="1" t="n">
        <v>45952</v>
      </c>
      <c r="D688" t="inlineStr">
        <is>
          <t>JÖNKÖPINGS LÄN</t>
        </is>
      </c>
      <c r="E688" t="inlineStr">
        <is>
          <t>GISLAVED</t>
        </is>
      </c>
      <c r="G688" t="n">
        <v>6.8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43264-2025</t>
        </is>
      </c>
      <c r="B689" s="1" t="n">
        <v>45910.57027777778</v>
      </c>
      <c r="C689" s="1" t="n">
        <v>45952</v>
      </c>
      <c r="D689" t="inlineStr">
        <is>
          <t>JÖNKÖPINGS LÄN</t>
        </is>
      </c>
      <c r="E689" t="inlineStr">
        <is>
          <t>GISLAVED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43141-2025</t>
        </is>
      </c>
      <c r="B690" s="1" t="n">
        <v>45910.23809027778</v>
      </c>
      <c r="C690" s="1" t="n">
        <v>45952</v>
      </c>
      <c r="D690" t="inlineStr">
        <is>
          <t>JÖNKÖPINGS LÄN</t>
        </is>
      </c>
      <c r="E690" t="inlineStr">
        <is>
          <t>GISLAVED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43272-2025</t>
        </is>
      </c>
      <c r="B691" s="1" t="n">
        <v>45910.58902777778</v>
      </c>
      <c r="C691" s="1" t="n">
        <v>45952</v>
      </c>
      <c r="D691" t="inlineStr">
        <is>
          <t>JÖNKÖPINGS LÄN</t>
        </is>
      </c>
      <c r="E691" t="inlineStr">
        <is>
          <t>GISLAVED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22173-2022</t>
        </is>
      </c>
      <c r="B692" s="1" t="n">
        <v>44712</v>
      </c>
      <c r="C692" s="1" t="n">
        <v>45952</v>
      </c>
      <c r="D692" t="inlineStr">
        <is>
          <t>JÖNKÖPINGS LÄN</t>
        </is>
      </c>
      <c r="E692" t="inlineStr">
        <is>
          <t>GISLAVED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22176-2022</t>
        </is>
      </c>
      <c r="B693" s="1" t="n">
        <v>44712</v>
      </c>
      <c r="C693" s="1" t="n">
        <v>45952</v>
      </c>
      <c r="D693" t="inlineStr">
        <is>
          <t>JÖNKÖPINGS LÄN</t>
        </is>
      </c>
      <c r="E693" t="inlineStr">
        <is>
          <t>GISLAVED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26572-2022</t>
        </is>
      </c>
      <c r="B694" s="1" t="n">
        <v>44739.49780092593</v>
      </c>
      <c r="C694" s="1" t="n">
        <v>45952</v>
      </c>
      <c r="D694" t="inlineStr">
        <is>
          <t>JÖNKÖPINGS LÄN</t>
        </is>
      </c>
      <c r="E694" t="inlineStr">
        <is>
          <t>GISLAVED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34995-2025</t>
        </is>
      </c>
      <c r="B695" s="1" t="n">
        <v>45849.82788194445</v>
      </c>
      <c r="C695" s="1" t="n">
        <v>45952</v>
      </c>
      <c r="D695" t="inlineStr">
        <is>
          <t>JÖNKÖPINGS LÄN</t>
        </is>
      </c>
      <c r="E695" t="inlineStr">
        <is>
          <t>GISLAVED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33820-2025</t>
        </is>
      </c>
      <c r="B696" s="1" t="n">
        <v>45842.46525462963</v>
      </c>
      <c r="C696" s="1" t="n">
        <v>45952</v>
      </c>
      <c r="D696" t="inlineStr">
        <is>
          <t>JÖNKÖPINGS LÄN</t>
        </is>
      </c>
      <c r="E696" t="inlineStr">
        <is>
          <t>GISLAVED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59747-2022</t>
        </is>
      </c>
      <c r="B697" s="1" t="n">
        <v>44908.46491898148</v>
      </c>
      <c r="C697" s="1" t="n">
        <v>45952</v>
      </c>
      <c r="D697" t="inlineStr">
        <is>
          <t>JÖNKÖPINGS LÄN</t>
        </is>
      </c>
      <c r="E697" t="inlineStr">
        <is>
          <t>GISLAVED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21700-2021</t>
        </is>
      </c>
      <c r="B698" s="1" t="n">
        <v>44322.45649305556</v>
      </c>
      <c r="C698" s="1" t="n">
        <v>45952</v>
      </c>
      <c r="D698" t="inlineStr">
        <is>
          <t>JÖNKÖPINGS LÄN</t>
        </is>
      </c>
      <c r="E698" t="inlineStr">
        <is>
          <t>GISLAVED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22860-2025</t>
        </is>
      </c>
      <c r="B699" s="1" t="n">
        <v>45790.35498842593</v>
      </c>
      <c r="C699" s="1" t="n">
        <v>45952</v>
      </c>
      <c r="D699" t="inlineStr">
        <is>
          <t>JÖNKÖPINGS LÄN</t>
        </is>
      </c>
      <c r="E699" t="inlineStr">
        <is>
          <t>GISLAVED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41625-2023</t>
        </is>
      </c>
      <c r="B700" s="1" t="n">
        <v>45175</v>
      </c>
      <c r="C700" s="1" t="n">
        <v>45952</v>
      </c>
      <c r="D700" t="inlineStr">
        <is>
          <t>JÖNKÖPINGS LÄN</t>
        </is>
      </c>
      <c r="E700" t="inlineStr">
        <is>
          <t>GISLAVED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14588-2024</t>
        </is>
      </c>
      <c r="B701" s="1" t="n">
        <v>45395.4094675926</v>
      </c>
      <c r="C701" s="1" t="n">
        <v>45952</v>
      </c>
      <c r="D701" t="inlineStr">
        <is>
          <t>JÖNKÖPINGS LÄN</t>
        </is>
      </c>
      <c r="E701" t="inlineStr">
        <is>
          <t>GISLAVED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14589-2024</t>
        </is>
      </c>
      <c r="B702" s="1" t="n">
        <v>45395.41248842593</v>
      </c>
      <c r="C702" s="1" t="n">
        <v>45952</v>
      </c>
      <c r="D702" t="inlineStr">
        <is>
          <t>JÖNKÖPINGS LÄN</t>
        </is>
      </c>
      <c r="E702" t="inlineStr">
        <is>
          <t>GISLAVED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10539-2025</t>
        </is>
      </c>
      <c r="B703" s="1" t="n">
        <v>45721.47709490741</v>
      </c>
      <c r="C703" s="1" t="n">
        <v>45952</v>
      </c>
      <c r="D703" t="inlineStr">
        <is>
          <t>JÖNKÖPINGS LÄN</t>
        </is>
      </c>
      <c r="E703" t="inlineStr">
        <is>
          <t>GISLAVED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43470-2021</t>
        </is>
      </c>
      <c r="B704" s="1" t="n">
        <v>44432.75258101852</v>
      </c>
      <c r="C704" s="1" t="n">
        <v>45952</v>
      </c>
      <c r="D704" t="inlineStr">
        <is>
          <t>JÖNKÖPINGS LÄN</t>
        </is>
      </c>
      <c r="E704" t="inlineStr">
        <is>
          <t>GISLAVED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47243-2021</t>
        </is>
      </c>
      <c r="B705" s="1" t="n">
        <v>44447.38280092592</v>
      </c>
      <c r="C705" s="1" t="n">
        <v>45952</v>
      </c>
      <c r="D705" t="inlineStr">
        <is>
          <t>JÖNKÖPINGS LÄN</t>
        </is>
      </c>
      <c r="E705" t="inlineStr">
        <is>
          <t>GISLAVED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23203-2021</t>
        </is>
      </c>
      <c r="B706" s="1" t="n">
        <v>44333.36237268519</v>
      </c>
      <c r="C706" s="1" t="n">
        <v>45952</v>
      </c>
      <c r="D706" t="inlineStr">
        <is>
          <t>JÖNKÖPINGS LÄN</t>
        </is>
      </c>
      <c r="E706" t="inlineStr">
        <is>
          <t>GISLAVED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7224-2023</t>
        </is>
      </c>
      <c r="B707" s="1" t="n">
        <v>44970.59005787037</v>
      </c>
      <c r="C707" s="1" t="n">
        <v>45952</v>
      </c>
      <c r="D707" t="inlineStr">
        <is>
          <t>JÖNKÖPINGS LÄN</t>
        </is>
      </c>
      <c r="E707" t="inlineStr">
        <is>
          <t>GISLAVED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12485-2025</t>
        </is>
      </c>
      <c r="B708" s="1" t="n">
        <v>45730.58918981482</v>
      </c>
      <c r="C708" s="1" t="n">
        <v>45952</v>
      </c>
      <c r="D708" t="inlineStr">
        <is>
          <t>JÖNKÖPINGS LÄN</t>
        </is>
      </c>
      <c r="E708" t="inlineStr">
        <is>
          <t>GISLAVED</t>
        </is>
      </c>
      <c r="G708" t="n">
        <v>2.3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43798-2025</t>
        </is>
      </c>
      <c r="B709" s="1" t="n">
        <v>45912.5659837963</v>
      </c>
      <c r="C709" s="1" t="n">
        <v>45952</v>
      </c>
      <c r="D709" t="inlineStr">
        <is>
          <t>JÖNKÖPINGS LÄN</t>
        </is>
      </c>
      <c r="E709" t="inlineStr">
        <is>
          <t>GISLAVED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43645-2025</t>
        </is>
      </c>
      <c r="B710" s="1" t="n">
        <v>45912.26643518519</v>
      </c>
      <c r="C710" s="1" t="n">
        <v>45952</v>
      </c>
      <c r="D710" t="inlineStr">
        <is>
          <t>JÖNKÖPINGS LÄN</t>
        </is>
      </c>
      <c r="E710" t="inlineStr">
        <is>
          <t>GISLAVED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38347-2022</t>
        </is>
      </c>
      <c r="B711" s="1" t="n">
        <v>44812.63449074074</v>
      </c>
      <c r="C711" s="1" t="n">
        <v>45952</v>
      </c>
      <c r="D711" t="inlineStr">
        <is>
          <t>JÖNKÖPINGS LÄN</t>
        </is>
      </c>
      <c r="E711" t="inlineStr">
        <is>
          <t>GISLAVED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13455-2021</t>
        </is>
      </c>
      <c r="B712" s="1" t="n">
        <v>44273.58916666666</v>
      </c>
      <c r="C712" s="1" t="n">
        <v>45952</v>
      </c>
      <c r="D712" t="inlineStr">
        <is>
          <t>JÖNKÖPINGS LÄN</t>
        </is>
      </c>
      <c r="E712" t="inlineStr">
        <is>
          <t>GISLAVED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22868-2025</t>
        </is>
      </c>
      <c r="B713" s="1" t="n">
        <v>45790.36645833333</v>
      </c>
      <c r="C713" s="1" t="n">
        <v>45952</v>
      </c>
      <c r="D713" t="inlineStr">
        <is>
          <t>JÖNKÖPINGS LÄN</t>
        </is>
      </c>
      <c r="E713" t="inlineStr">
        <is>
          <t>GISLAVED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44573-2023</t>
        </is>
      </c>
      <c r="B714" s="1" t="n">
        <v>45189.56726851852</v>
      </c>
      <c r="C714" s="1" t="n">
        <v>45952</v>
      </c>
      <c r="D714" t="inlineStr">
        <is>
          <t>JÖNKÖPINGS LÄN</t>
        </is>
      </c>
      <c r="E714" t="inlineStr">
        <is>
          <t>GISLAVED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30923-2024</t>
        </is>
      </c>
      <c r="B715" s="1" t="n">
        <v>45498</v>
      </c>
      <c r="C715" s="1" t="n">
        <v>45952</v>
      </c>
      <c r="D715" t="inlineStr">
        <is>
          <t>JÖNKÖPINGS LÄN</t>
        </is>
      </c>
      <c r="E715" t="inlineStr">
        <is>
          <t>GISLAVED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805-2025</t>
        </is>
      </c>
      <c r="B716" s="1" t="n">
        <v>45665.54670138889</v>
      </c>
      <c r="C716" s="1" t="n">
        <v>45952</v>
      </c>
      <c r="D716" t="inlineStr">
        <is>
          <t>JÖNKÖPINGS LÄN</t>
        </is>
      </c>
      <c r="E716" t="inlineStr">
        <is>
          <t>GISLAVED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6863-2021</t>
        </is>
      </c>
      <c r="B717" s="1" t="n">
        <v>44237</v>
      </c>
      <c r="C717" s="1" t="n">
        <v>45952</v>
      </c>
      <c r="D717" t="inlineStr">
        <is>
          <t>JÖNKÖPINGS LÄN</t>
        </is>
      </c>
      <c r="E717" t="inlineStr">
        <is>
          <t>GISLAVED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22168-2022</t>
        </is>
      </c>
      <c r="B718" s="1" t="n">
        <v>44712</v>
      </c>
      <c r="C718" s="1" t="n">
        <v>45952</v>
      </c>
      <c r="D718" t="inlineStr">
        <is>
          <t>JÖNKÖPINGS LÄN</t>
        </is>
      </c>
      <c r="E718" t="inlineStr">
        <is>
          <t>GISLAVED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10783-2025</t>
        </is>
      </c>
      <c r="B719" s="1" t="n">
        <v>45722.48475694445</v>
      </c>
      <c r="C719" s="1" t="n">
        <v>45952</v>
      </c>
      <c r="D719" t="inlineStr">
        <is>
          <t>JÖNKÖPINGS LÄN</t>
        </is>
      </c>
      <c r="E719" t="inlineStr">
        <is>
          <t>GISLAVED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47248-2021</t>
        </is>
      </c>
      <c r="B720" s="1" t="n">
        <v>44447.38677083333</v>
      </c>
      <c r="C720" s="1" t="n">
        <v>45952</v>
      </c>
      <c r="D720" t="inlineStr">
        <is>
          <t>JÖNKÖPINGS LÄN</t>
        </is>
      </c>
      <c r="E720" t="inlineStr">
        <is>
          <t>GISLAVED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5104-2023</t>
        </is>
      </c>
      <c r="B721" s="1" t="n">
        <v>44958.65167824074</v>
      </c>
      <c r="C721" s="1" t="n">
        <v>45952</v>
      </c>
      <c r="D721" t="inlineStr">
        <is>
          <t>JÖNKÖPINGS LÄN</t>
        </is>
      </c>
      <c r="E721" t="inlineStr">
        <is>
          <t>GISLAVED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14587-2024</t>
        </is>
      </c>
      <c r="B722" s="1" t="n">
        <v>45395.40734953704</v>
      </c>
      <c r="C722" s="1" t="n">
        <v>45952</v>
      </c>
      <c r="D722" t="inlineStr">
        <is>
          <t>JÖNKÖPINGS LÄN</t>
        </is>
      </c>
      <c r="E722" t="inlineStr">
        <is>
          <t>GISLAVED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33274-2024</t>
        </is>
      </c>
      <c r="B723" s="1" t="n">
        <v>45518.69004629629</v>
      </c>
      <c r="C723" s="1" t="n">
        <v>45952</v>
      </c>
      <c r="D723" t="inlineStr">
        <is>
          <t>JÖNKÖPINGS LÄN</t>
        </is>
      </c>
      <c r="E723" t="inlineStr">
        <is>
          <t>GISLAVED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1038-2024</t>
        </is>
      </c>
      <c r="B724" s="1" t="n">
        <v>45301</v>
      </c>
      <c r="C724" s="1" t="n">
        <v>45952</v>
      </c>
      <c r="D724" t="inlineStr">
        <is>
          <t>JÖNKÖPINGS LÄN</t>
        </is>
      </c>
      <c r="E724" t="inlineStr">
        <is>
          <t>GISLAVED</t>
        </is>
      </c>
      <c r="G724" t="n">
        <v>5.6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36744-2021</t>
        </is>
      </c>
      <c r="B725" s="1" t="n">
        <v>44392.62262731481</v>
      </c>
      <c r="C725" s="1" t="n">
        <v>45952</v>
      </c>
      <c r="D725" t="inlineStr">
        <is>
          <t>JÖNKÖPINGS LÄN</t>
        </is>
      </c>
      <c r="E725" t="inlineStr">
        <is>
          <t>GISLAVED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6250-2021</t>
        </is>
      </c>
      <c r="B726" s="1" t="n">
        <v>44235</v>
      </c>
      <c r="C726" s="1" t="n">
        <v>45952</v>
      </c>
      <c r="D726" t="inlineStr">
        <is>
          <t>JÖNKÖPINGS LÄN</t>
        </is>
      </c>
      <c r="E726" t="inlineStr">
        <is>
          <t>GISLAVED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36663-2025</t>
        </is>
      </c>
      <c r="B727" s="1" t="n">
        <v>45873.36478009259</v>
      </c>
      <c r="C727" s="1" t="n">
        <v>45952</v>
      </c>
      <c r="D727" t="inlineStr">
        <is>
          <t>JÖNKÖPINGS LÄN</t>
        </is>
      </c>
      <c r="E727" t="inlineStr">
        <is>
          <t>GISLAVED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60653-2021</t>
        </is>
      </c>
      <c r="B728" s="1" t="n">
        <v>44496.62851851852</v>
      </c>
      <c r="C728" s="1" t="n">
        <v>45952</v>
      </c>
      <c r="D728" t="inlineStr">
        <is>
          <t>JÖNKÖPINGS LÄN</t>
        </is>
      </c>
      <c r="E728" t="inlineStr">
        <is>
          <t>GISLAVED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36664-2025</t>
        </is>
      </c>
      <c r="B729" s="1" t="n">
        <v>45873.36563657408</v>
      </c>
      <c r="C729" s="1" t="n">
        <v>45952</v>
      </c>
      <c r="D729" t="inlineStr">
        <is>
          <t>JÖNKÖPINGS LÄN</t>
        </is>
      </c>
      <c r="E729" t="inlineStr">
        <is>
          <t>GISLAVED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2739-2021</t>
        </is>
      </c>
      <c r="B730" s="1" t="n">
        <v>44215</v>
      </c>
      <c r="C730" s="1" t="n">
        <v>45952</v>
      </c>
      <c r="D730" t="inlineStr">
        <is>
          <t>JÖNKÖPINGS LÄN</t>
        </is>
      </c>
      <c r="E730" t="inlineStr">
        <is>
          <t>GISLAVED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23202-2021</t>
        </is>
      </c>
      <c r="B731" s="1" t="n">
        <v>44333.36072916666</v>
      </c>
      <c r="C731" s="1" t="n">
        <v>45952</v>
      </c>
      <c r="D731" t="inlineStr">
        <is>
          <t>JÖNKÖPINGS LÄN</t>
        </is>
      </c>
      <c r="E731" t="inlineStr">
        <is>
          <t>GISLAVED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36596-2025</t>
        </is>
      </c>
      <c r="B732" s="1" t="n">
        <v>45870.51346064815</v>
      </c>
      <c r="C732" s="1" t="n">
        <v>45952</v>
      </c>
      <c r="D732" t="inlineStr">
        <is>
          <t>JÖNKÖPINGS LÄN</t>
        </is>
      </c>
      <c r="E732" t="inlineStr">
        <is>
          <t>GISLAVED</t>
        </is>
      </c>
      <c r="F732" t="inlineStr">
        <is>
          <t>Sveaskog</t>
        </is>
      </c>
      <c r="G732" t="n">
        <v>6.7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25758-2024</t>
        </is>
      </c>
      <c r="B733" s="1" t="n">
        <v>45465.70548611111</v>
      </c>
      <c r="C733" s="1" t="n">
        <v>45952</v>
      </c>
      <c r="D733" t="inlineStr">
        <is>
          <t>JÖNKÖPINGS LÄN</t>
        </is>
      </c>
      <c r="E733" t="inlineStr">
        <is>
          <t>GISLAVED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25752-2024</t>
        </is>
      </c>
      <c r="B734" s="1" t="n">
        <v>45465.63829861111</v>
      </c>
      <c r="C734" s="1" t="n">
        <v>45952</v>
      </c>
      <c r="D734" t="inlineStr">
        <is>
          <t>JÖNKÖPINGS LÄN</t>
        </is>
      </c>
      <c r="E734" t="inlineStr">
        <is>
          <t>GISLAVED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53715-2021</t>
        </is>
      </c>
      <c r="B735" s="1" t="n">
        <v>44469.49696759259</v>
      </c>
      <c r="C735" s="1" t="n">
        <v>45952</v>
      </c>
      <c r="D735" t="inlineStr">
        <is>
          <t>JÖNKÖPINGS LÄN</t>
        </is>
      </c>
      <c r="E735" t="inlineStr">
        <is>
          <t>GISLAVED</t>
        </is>
      </c>
      <c r="G735" t="n">
        <v>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51929-2024</t>
        </is>
      </c>
      <c r="B736" s="1" t="n">
        <v>45607</v>
      </c>
      <c r="C736" s="1" t="n">
        <v>45952</v>
      </c>
      <c r="D736" t="inlineStr">
        <is>
          <t>JÖNKÖPINGS LÄN</t>
        </is>
      </c>
      <c r="E736" t="inlineStr">
        <is>
          <t>GISLAVED</t>
        </is>
      </c>
      <c r="G736" t="n">
        <v>1.5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52993-2024</t>
        </is>
      </c>
      <c r="B737" s="1" t="n">
        <v>45611.37762731482</v>
      </c>
      <c r="C737" s="1" t="n">
        <v>45952</v>
      </c>
      <c r="D737" t="inlineStr">
        <is>
          <t>JÖNKÖPINGS LÄN</t>
        </is>
      </c>
      <c r="E737" t="inlineStr">
        <is>
          <t>GISLAVED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5105-2023</t>
        </is>
      </c>
      <c r="B738" s="1" t="n">
        <v>44958.65390046296</v>
      </c>
      <c r="C738" s="1" t="n">
        <v>45952</v>
      </c>
      <c r="D738" t="inlineStr">
        <is>
          <t>JÖNKÖPINGS LÄN</t>
        </is>
      </c>
      <c r="E738" t="inlineStr">
        <is>
          <t>GISLAVED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25755-2024</t>
        </is>
      </c>
      <c r="B739" s="1" t="n">
        <v>45465.64491898148</v>
      </c>
      <c r="C739" s="1" t="n">
        <v>45952</v>
      </c>
      <c r="D739" t="inlineStr">
        <is>
          <t>JÖNKÖPINGS LÄN</t>
        </is>
      </c>
      <c r="E739" t="inlineStr">
        <is>
          <t>GISLAVED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36145-2021</t>
        </is>
      </c>
      <c r="B740" s="1" t="n">
        <v>44389.58666666667</v>
      </c>
      <c r="C740" s="1" t="n">
        <v>45952</v>
      </c>
      <c r="D740" t="inlineStr">
        <is>
          <t>JÖNKÖPINGS LÄN</t>
        </is>
      </c>
      <c r="E740" t="inlineStr">
        <is>
          <t>GISLAVED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25753-2024</t>
        </is>
      </c>
      <c r="B741" s="1" t="n">
        <v>45465.64028935185</v>
      </c>
      <c r="C741" s="1" t="n">
        <v>45952</v>
      </c>
      <c r="D741" t="inlineStr">
        <is>
          <t>JÖNKÖPINGS LÄN</t>
        </is>
      </c>
      <c r="E741" t="inlineStr">
        <is>
          <t>GISLAVED</t>
        </is>
      </c>
      <c r="G741" t="n">
        <v>3.2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25757-2024</t>
        </is>
      </c>
      <c r="B742" s="1" t="n">
        <v>45465.70149305555</v>
      </c>
      <c r="C742" s="1" t="n">
        <v>45952</v>
      </c>
      <c r="D742" t="inlineStr">
        <is>
          <t>JÖNKÖPINGS LÄN</t>
        </is>
      </c>
      <c r="E742" t="inlineStr">
        <is>
          <t>GISLAVED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60346-2023</t>
        </is>
      </c>
      <c r="B743" s="1" t="n">
        <v>45259.33623842592</v>
      </c>
      <c r="C743" s="1" t="n">
        <v>45952</v>
      </c>
      <c r="D743" t="inlineStr">
        <is>
          <t>JÖNKÖPINGS LÄN</t>
        </is>
      </c>
      <c r="E743" t="inlineStr">
        <is>
          <t>GISLAVED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7924-2021</t>
        </is>
      </c>
      <c r="B744" s="1" t="n">
        <v>44243</v>
      </c>
      <c r="C744" s="1" t="n">
        <v>45952</v>
      </c>
      <c r="D744" t="inlineStr">
        <is>
          <t>JÖNKÖPINGS LÄN</t>
        </is>
      </c>
      <c r="E744" t="inlineStr">
        <is>
          <t>GISLAVED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14586-2024</t>
        </is>
      </c>
      <c r="B745" s="1" t="n">
        <v>45395.4044212963</v>
      </c>
      <c r="C745" s="1" t="n">
        <v>45952</v>
      </c>
      <c r="D745" t="inlineStr">
        <is>
          <t>JÖNKÖPINGS LÄN</t>
        </is>
      </c>
      <c r="E745" t="inlineStr">
        <is>
          <t>GISLAVED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37811-2022</t>
        </is>
      </c>
      <c r="B746" s="1" t="n">
        <v>44810</v>
      </c>
      <c r="C746" s="1" t="n">
        <v>45952</v>
      </c>
      <c r="D746" t="inlineStr">
        <is>
          <t>JÖNKÖPINGS LÄN</t>
        </is>
      </c>
      <c r="E746" t="inlineStr">
        <is>
          <t>GISLAVED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23722-2023</t>
        </is>
      </c>
      <c r="B747" s="1" t="n">
        <v>45077.67440972223</v>
      </c>
      <c r="C747" s="1" t="n">
        <v>45952</v>
      </c>
      <c r="D747" t="inlineStr">
        <is>
          <t>JÖNKÖPINGS LÄN</t>
        </is>
      </c>
      <c r="E747" t="inlineStr">
        <is>
          <t>GISLAVED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57243-2023</t>
        </is>
      </c>
      <c r="B748" s="1" t="n">
        <v>45245.55140046297</v>
      </c>
      <c r="C748" s="1" t="n">
        <v>45952</v>
      </c>
      <c r="D748" t="inlineStr">
        <is>
          <t>JÖNKÖPINGS LÄN</t>
        </is>
      </c>
      <c r="E748" t="inlineStr">
        <is>
          <t>GISLAVED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44287-2025</t>
        </is>
      </c>
      <c r="B749" s="1" t="n">
        <v>45916.34912037037</v>
      </c>
      <c r="C749" s="1" t="n">
        <v>45952</v>
      </c>
      <c r="D749" t="inlineStr">
        <is>
          <t>JÖNKÖPINGS LÄN</t>
        </is>
      </c>
      <c r="E749" t="inlineStr">
        <is>
          <t>GISLAVED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44289-2025</t>
        </is>
      </c>
      <c r="B750" s="1" t="n">
        <v>45916.35141203704</v>
      </c>
      <c r="C750" s="1" t="n">
        <v>45952</v>
      </c>
      <c r="D750" t="inlineStr">
        <is>
          <t>JÖNKÖPINGS LÄN</t>
        </is>
      </c>
      <c r="E750" t="inlineStr">
        <is>
          <t>GISLAVED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44291-2025</t>
        </is>
      </c>
      <c r="B751" s="1" t="n">
        <v>45916.35369212963</v>
      </c>
      <c r="C751" s="1" t="n">
        <v>45952</v>
      </c>
      <c r="D751" t="inlineStr">
        <is>
          <t>JÖNKÖPINGS LÄN</t>
        </is>
      </c>
      <c r="E751" t="inlineStr">
        <is>
          <t>GISLAVED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60966-2021</t>
        </is>
      </c>
      <c r="B752" s="1" t="n">
        <v>44496</v>
      </c>
      <c r="C752" s="1" t="n">
        <v>45952</v>
      </c>
      <c r="D752" t="inlineStr">
        <is>
          <t>JÖNKÖPINGS LÄN</t>
        </is>
      </c>
      <c r="E752" t="inlineStr">
        <is>
          <t>GISLAVED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2880-2024</t>
        </is>
      </c>
      <c r="B753" s="1" t="n">
        <v>45315.47256944444</v>
      </c>
      <c r="C753" s="1" t="n">
        <v>45952</v>
      </c>
      <c r="D753" t="inlineStr">
        <is>
          <t>JÖNKÖPINGS LÄN</t>
        </is>
      </c>
      <c r="E753" t="inlineStr">
        <is>
          <t>GISLAVED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36350-2024</t>
        </is>
      </c>
      <c r="B754" s="1" t="n">
        <v>45534.6444675926</v>
      </c>
      <c r="C754" s="1" t="n">
        <v>45952</v>
      </c>
      <c r="D754" t="inlineStr">
        <is>
          <t>JÖNKÖPINGS LÄN</t>
        </is>
      </c>
      <c r="E754" t="inlineStr">
        <is>
          <t>GISLAVED</t>
        </is>
      </c>
      <c r="F754" t="inlineStr">
        <is>
          <t>Sveaskog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36359-2024</t>
        </is>
      </c>
      <c r="B755" s="1" t="n">
        <v>45534.64615740741</v>
      </c>
      <c r="C755" s="1" t="n">
        <v>45952</v>
      </c>
      <c r="D755" t="inlineStr">
        <is>
          <t>JÖNKÖPINGS LÄN</t>
        </is>
      </c>
      <c r="E755" t="inlineStr">
        <is>
          <t>GISLAVED</t>
        </is>
      </c>
      <c r="F755" t="inlineStr">
        <is>
          <t>Sveaskog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44719-2025</t>
        </is>
      </c>
      <c r="B756" s="1" t="n">
        <v>45917.63487268519</v>
      </c>
      <c r="C756" s="1" t="n">
        <v>45952</v>
      </c>
      <c r="D756" t="inlineStr">
        <is>
          <t>JÖNKÖPINGS LÄN</t>
        </is>
      </c>
      <c r="E756" t="inlineStr">
        <is>
          <t>GISLAVED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1979-2025</t>
        </is>
      </c>
      <c r="B757" s="1" t="n">
        <v>45672.39876157408</v>
      </c>
      <c r="C757" s="1" t="n">
        <v>45952</v>
      </c>
      <c r="D757" t="inlineStr">
        <is>
          <t>JÖNKÖPINGS LÄN</t>
        </is>
      </c>
      <c r="E757" t="inlineStr">
        <is>
          <t>GISLAVED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37042-2025</t>
        </is>
      </c>
      <c r="B758" s="1" t="n">
        <v>45875.33354166667</v>
      </c>
      <c r="C758" s="1" t="n">
        <v>45952</v>
      </c>
      <c r="D758" t="inlineStr">
        <is>
          <t>JÖNKÖPINGS LÄN</t>
        </is>
      </c>
      <c r="E758" t="inlineStr">
        <is>
          <t>GISLAVED</t>
        </is>
      </c>
      <c r="G758" t="n">
        <v>4.5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37231-2025</t>
        </is>
      </c>
      <c r="B759" s="1" t="n">
        <v>45876.33436342593</v>
      </c>
      <c r="C759" s="1" t="n">
        <v>45952</v>
      </c>
      <c r="D759" t="inlineStr">
        <is>
          <t>JÖNKÖPINGS LÄN</t>
        </is>
      </c>
      <c r="E759" t="inlineStr">
        <is>
          <t>GISLAVED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44896-2025</t>
        </is>
      </c>
      <c r="B760" s="1" t="n">
        <v>45918.50519675926</v>
      </c>
      <c r="C760" s="1" t="n">
        <v>45952</v>
      </c>
      <c r="D760" t="inlineStr">
        <is>
          <t>JÖNKÖPINGS LÄN</t>
        </is>
      </c>
      <c r="E760" t="inlineStr">
        <is>
          <t>GISLAVED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44962-2025</t>
        </is>
      </c>
      <c r="B761" s="1" t="n">
        <v>45918.61972222223</v>
      </c>
      <c r="C761" s="1" t="n">
        <v>45952</v>
      </c>
      <c r="D761" t="inlineStr">
        <is>
          <t>JÖNKÖPINGS LÄN</t>
        </is>
      </c>
      <c r="E761" t="inlineStr">
        <is>
          <t>GISLAVED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3351-2024</t>
        </is>
      </c>
      <c r="B762" s="1" t="n">
        <v>45317</v>
      </c>
      <c r="C762" s="1" t="n">
        <v>45952</v>
      </c>
      <c r="D762" t="inlineStr">
        <is>
          <t>JÖNKÖPINGS LÄN</t>
        </is>
      </c>
      <c r="E762" t="inlineStr">
        <is>
          <t>GISLAVED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45002-2025</t>
        </is>
      </c>
      <c r="B763" s="1" t="n">
        <v>45918.66293981481</v>
      </c>
      <c r="C763" s="1" t="n">
        <v>45952</v>
      </c>
      <c r="D763" t="inlineStr">
        <is>
          <t>JÖNKÖPINGS LÄN</t>
        </is>
      </c>
      <c r="E763" t="inlineStr">
        <is>
          <t>GISLAVED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37250-2025</t>
        </is>
      </c>
      <c r="B764" s="1" t="n">
        <v>45876.41993055555</v>
      </c>
      <c r="C764" s="1" t="n">
        <v>45952</v>
      </c>
      <c r="D764" t="inlineStr">
        <is>
          <t>JÖNKÖPINGS LÄN</t>
        </is>
      </c>
      <c r="E764" t="inlineStr">
        <is>
          <t>GISLAVED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1054-2023</t>
        </is>
      </c>
      <c r="B765" s="1" t="n">
        <v>44935</v>
      </c>
      <c r="C765" s="1" t="n">
        <v>45952</v>
      </c>
      <c r="D765" t="inlineStr">
        <is>
          <t>JÖNKÖPINGS LÄN</t>
        </is>
      </c>
      <c r="E765" t="inlineStr">
        <is>
          <t>GISLAVED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30032-2023</t>
        </is>
      </c>
      <c r="B766" s="1" t="n">
        <v>45110</v>
      </c>
      <c r="C766" s="1" t="n">
        <v>45952</v>
      </c>
      <c r="D766" t="inlineStr">
        <is>
          <t>JÖNKÖPINGS LÄN</t>
        </is>
      </c>
      <c r="E766" t="inlineStr">
        <is>
          <t>GISLAVED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52980-2024</t>
        </is>
      </c>
      <c r="B767" s="1" t="n">
        <v>45611.35309027778</v>
      </c>
      <c r="C767" s="1" t="n">
        <v>45952</v>
      </c>
      <c r="D767" t="inlineStr">
        <is>
          <t>JÖNKÖPINGS LÄN</t>
        </is>
      </c>
      <c r="E767" t="inlineStr">
        <is>
          <t>GISLAVED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53801-2023</t>
        </is>
      </c>
      <c r="B768" s="1" t="n">
        <v>45231.36464120371</v>
      </c>
      <c r="C768" s="1" t="n">
        <v>45952</v>
      </c>
      <c r="D768" t="inlineStr">
        <is>
          <t>JÖNKÖPINGS LÄN</t>
        </is>
      </c>
      <c r="E768" t="inlineStr">
        <is>
          <t>GISLAVED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37732-2025</t>
        </is>
      </c>
      <c r="B769" s="1" t="n">
        <v>45880.63071759259</v>
      </c>
      <c r="C769" s="1" t="n">
        <v>45952</v>
      </c>
      <c r="D769" t="inlineStr">
        <is>
          <t>JÖNKÖPINGS LÄN</t>
        </is>
      </c>
      <c r="E769" t="inlineStr">
        <is>
          <t>GISLAVED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25649-2023</t>
        </is>
      </c>
      <c r="B770" s="1" t="n">
        <v>45089.80048611111</v>
      </c>
      <c r="C770" s="1" t="n">
        <v>45952</v>
      </c>
      <c r="D770" t="inlineStr">
        <is>
          <t>JÖNKÖPINGS LÄN</t>
        </is>
      </c>
      <c r="E770" t="inlineStr">
        <is>
          <t>GISLAVED</t>
        </is>
      </c>
      <c r="F770" t="inlineStr">
        <is>
          <t>Sveaskog</t>
        </is>
      </c>
      <c r="G770" t="n">
        <v>5.7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37592-2025</t>
        </is>
      </c>
      <c r="B771" s="1" t="n">
        <v>45880.4121875</v>
      </c>
      <c r="C771" s="1" t="n">
        <v>45952</v>
      </c>
      <c r="D771" t="inlineStr">
        <is>
          <t>JÖNKÖPINGS LÄN</t>
        </is>
      </c>
      <c r="E771" t="inlineStr">
        <is>
          <t>GISLAVED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8503-2025</t>
        </is>
      </c>
      <c r="B772" s="1" t="n">
        <v>45709</v>
      </c>
      <c r="C772" s="1" t="n">
        <v>45952</v>
      </c>
      <c r="D772" t="inlineStr">
        <is>
          <t>JÖNKÖPINGS LÄN</t>
        </is>
      </c>
      <c r="E772" t="inlineStr">
        <is>
          <t>GISLAVED</t>
        </is>
      </c>
      <c r="F772" t="inlineStr">
        <is>
          <t>Kommuner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37589-2025</t>
        </is>
      </c>
      <c r="B773" s="1" t="n">
        <v>45880.41001157407</v>
      </c>
      <c r="C773" s="1" t="n">
        <v>45952</v>
      </c>
      <c r="D773" t="inlineStr">
        <is>
          <t>JÖNKÖPINGS LÄN</t>
        </is>
      </c>
      <c r="E773" t="inlineStr">
        <is>
          <t>GISLAVED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37734-2025</t>
        </is>
      </c>
      <c r="B774" s="1" t="n">
        <v>45880.63387731482</v>
      </c>
      <c r="C774" s="1" t="n">
        <v>45952</v>
      </c>
      <c r="D774" t="inlineStr">
        <is>
          <t>JÖNKÖPINGS LÄN</t>
        </is>
      </c>
      <c r="E774" t="inlineStr">
        <is>
          <t>GISLAVED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37807-2025</t>
        </is>
      </c>
      <c r="B775" s="1" t="n">
        <v>45881.35246527778</v>
      </c>
      <c r="C775" s="1" t="n">
        <v>45952</v>
      </c>
      <c r="D775" t="inlineStr">
        <is>
          <t>JÖNKÖPINGS LÄN</t>
        </is>
      </c>
      <c r="E775" t="inlineStr">
        <is>
          <t>GISLAVED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7930-2024</t>
        </is>
      </c>
      <c r="B776" s="1" t="n">
        <v>45350.48736111111</v>
      </c>
      <c r="C776" s="1" t="n">
        <v>45952</v>
      </c>
      <c r="D776" t="inlineStr">
        <is>
          <t>JÖNKÖPINGS LÄN</t>
        </is>
      </c>
      <c r="E776" t="inlineStr">
        <is>
          <t>GISLAVED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30051-2024</t>
        </is>
      </c>
      <c r="B777" s="1" t="n">
        <v>45488</v>
      </c>
      <c r="C777" s="1" t="n">
        <v>45952</v>
      </c>
      <c r="D777" t="inlineStr">
        <is>
          <t>JÖNKÖPINGS LÄN</t>
        </is>
      </c>
      <c r="E777" t="inlineStr">
        <is>
          <t>GISLAVED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38170-2025</t>
        </is>
      </c>
      <c r="B778" s="1" t="n">
        <v>45882.63306712963</v>
      </c>
      <c r="C778" s="1" t="n">
        <v>45952</v>
      </c>
      <c r="D778" t="inlineStr">
        <is>
          <t>JÖNKÖPINGS LÄN</t>
        </is>
      </c>
      <c r="E778" t="inlineStr">
        <is>
          <t>GISLAVED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38210-2025</t>
        </is>
      </c>
      <c r="B779" s="1" t="n">
        <v>45882.74145833333</v>
      </c>
      <c r="C779" s="1" t="n">
        <v>45952</v>
      </c>
      <c r="D779" t="inlineStr">
        <is>
          <t>JÖNKÖPINGS LÄN</t>
        </is>
      </c>
      <c r="E779" t="inlineStr">
        <is>
          <t>GISLAVED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45980-2025</t>
        </is>
      </c>
      <c r="B780" s="1" t="n">
        <v>45924.37596064815</v>
      </c>
      <c r="C780" s="1" t="n">
        <v>45952</v>
      </c>
      <c r="D780" t="inlineStr">
        <is>
          <t>JÖNKÖPINGS LÄN</t>
        </is>
      </c>
      <c r="E780" t="inlineStr">
        <is>
          <t>GISLAVED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38042-2025</t>
        </is>
      </c>
      <c r="B781" s="1" t="n">
        <v>45882.38854166667</v>
      </c>
      <c r="C781" s="1" t="n">
        <v>45952</v>
      </c>
      <c r="D781" t="inlineStr">
        <is>
          <t>JÖNKÖPINGS LÄN</t>
        </is>
      </c>
      <c r="E781" t="inlineStr">
        <is>
          <t>GISLAVED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38037-2025</t>
        </is>
      </c>
      <c r="B782" s="1" t="n">
        <v>45882.37444444445</v>
      </c>
      <c r="C782" s="1" t="n">
        <v>45952</v>
      </c>
      <c r="D782" t="inlineStr">
        <is>
          <t>JÖNKÖPINGS LÄN</t>
        </is>
      </c>
      <c r="E782" t="inlineStr">
        <is>
          <t>GISLAVED</t>
        </is>
      </c>
      <c r="G782" t="n">
        <v>3.4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38045-2025</t>
        </is>
      </c>
      <c r="B783" s="1" t="n">
        <v>45882.3959375</v>
      </c>
      <c r="C783" s="1" t="n">
        <v>45952</v>
      </c>
      <c r="D783" t="inlineStr">
        <is>
          <t>JÖNKÖPINGS LÄN</t>
        </is>
      </c>
      <c r="E783" t="inlineStr">
        <is>
          <t>GISLAVED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38167-2025</t>
        </is>
      </c>
      <c r="B784" s="1" t="n">
        <v>45882.63118055555</v>
      </c>
      <c r="C784" s="1" t="n">
        <v>45952</v>
      </c>
      <c r="D784" t="inlineStr">
        <is>
          <t>JÖNKÖPINGS LÄN</t>
        </is>
      </c>
      <c r="E784" t="inlineStr">
        <is>
          <t>GISLAVED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38032-2025</t>
        </is>
      </c>
      <c r="B785" s="1" t="n">
        <v>45882.36873842592</v>
      </c>
      <c r="C785" s="1" t="n">
        <v>45952</v>
      </c>
      <c r="D785" t="inlineStr">
        <is>
          <t>JÖNKÖPINGS LÄN</t>
        </is>
      </c>
      <c r="E785" t="inlineStr">
        <is>
          <t>GISLAVED</t>
        </is>
      </c>
      <c r="G785" t="n">
        <v>4.4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17422-2024</t>
        </is>
      </c>
      <c r="B786" s="1" t="n">
        <v>45415.24046296296</v>
      </c>
      <c r="C786" s="1" t="n">
        <v>45952</v>
      </c>
      <c r="D786" t="inlineStr">
        <is>
          <t>JÖNKÖPINGS LÄN</t>
        </is>
      </c>
      <c r="E786" t="inlineStr">
        <is>
          <t>GISLAVED</t>
        </is>
      </c>
      <c r="G786" t="n">
        <v>4.6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43275-2025</t>
        </is>
      </c>
      <c r="B787" s="1" t="n">
        <v>45910.59189814814</v>
      </c>
      <c r="C787" s="1" t="n">
        <v>45952</v>
      </c>
      <c r="D787" t="inlineStr">
        <is>
          <t>JÖNKÖPINGS LÄN</t>
        </is>
      </c>
      <c r="E787" t="inlineStr">
        <is>
          <t>GISLAVED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38209-2025</t>
        </is>
      </c>
      <c r="B788" s="1" t="n">
        <v>45882.73533564815</v>
      </c>
      <c r="C788" s="1" t="n">
        <v>45952</v>
      </c>
      <c r="D788" t="inlineStr">
        <is>
          <t>JÖNKÖPINGS LÄN</t>
        </is>
      </c>
      <c r="E788" t="inlineStr">
        <is>
          <t>GISLAVED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38111-2025</t>
        </is>
      </c>
      <c r="B789" s="1" t="n">
        <v>45882.51865740741</v>
      </c>
      <c r="C789" s="1" t="n">
        <v>45952</v>
      </c>
      <c r="D789" t="inlineStr">
        <is>
          <t>JÖNKÖPINGS LÄN</t>
        </is>
      </c>
      <c r="E789" t="inlineStr">
        <is>
          <t>GISLAVED</t>
        </is>
      </c>
      <c r="G789" t="n">
        <v>6.4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38201-2025</t>
        </is>
      </c>
      <c r="B790" s="1" t="n">
        <v>45882.67761574074</v>
      </c>
      <c r="C790" s="1" t="n">
        <v>45952</v>
      </c>
      <c r="D790" t="inlineStr">
        <is>
          <t>JÖNKÖPINGS LÄN</t>
        </is>
      </c>
      <c r="E790" t="inlineStr">
        <is>
          <t>GISLAVED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13799-2025</t>
        </is>
      </c>
      <c r="B791" s="1" t="n">
        <v>45737.4858912037</v>
      </c>
      <c r="C791" s="1" t="n">
        <v>45952</v>
      </c>
      <c r="D791" t="inlineStr">
        <is>
          <t>JÖNKÖPINGS LÄN</t>
        </is>
      </c>
      <c r="E791" t="inlineStr">
        <is>
          <t>GISLAVED</t>
        </is>
      </c>
      <c r="F791" t="inlineStr">
        <is>
          <t>Sveaskog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44189-2024</t>
        </is>
      </c>
      <c r="B792" s="1" t="n">
        <v>45573</v>
      </c>
      <c r="C792" s="1" t="n">
        <v>45952</v>
      </c>
      <c r="D792" t="inlineStr">
        <is>
          <t>JÖNKÖPINGS LÄN</t>
        </is>
      </c>
      <c r="E792" t="inlineStr">
        <is>
          <t>GISLAVED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8182-2025</t>
        </is>
      </c>
      <c r="B793" s="1" t="n">
        <v>45708.39555555556</v>
      </c>
      <c r="C793" s="1" t="n">
        <v>45952</v>
      </c>
      <c r="D793" t="inlineStr">
        <is>
          <t>JÖNKÖPINGS LÄN</t>
        </is>
      </c>
      <c r="E793" t="inlineStr">
        <is>
          <t>GISLAVED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10231-2024</t>
        </is>
      </c>
      <c r="B794" s="1" t="n">
        <v>45365.32019675926</v>
      </c>
      <c r="C794" s="1" t="n">
        <v>45952</v>
      </c>
      <c r="D794" t="inlineStr">
        <is>
          <t>JÖNKÖPINGS LÄN</t>
        </is>
      </c>
      <c r="E794" t="inlineStr">
        <is>
          <t>GISLAVED</t>
        </is>
      </c>
      <c r="G794" t="n">
        <v>3.6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50324-2021</t>
        </is>
      </c>
      <c r="B795" s="1" t="n">
        <v>44456</v>
      </c>
      <c r="C795" s="1" t="n">
        <v>45952</v>
      </c>
      <c r="D795" t="inlineStr">
        <is>
          <t>JÖNKÖPINGS LÄN</t>
        </is>
      </c>
      <c r="E795" t="inlineStr">
        <is>
          <t>GISLAVED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9359-2021</t>
        </is>
      </c>
      <c r="B796" s="1" t="n">
        <v>44250</v>
      </c>
      <c r="C796" s="1" t="n">
        <v>45952</v>
      </c>
      <c r="D796" t="inlineStr">
        <is>
          <t>JÖNKÖPINGS LÄN</t>
        </is>
      </c>
      <c r="E796" t="inlineStr">
        <is>
          <t>GISLAVED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62113-2020</t>
        </is>
      </c>
      <c r="B797" s="1" t="n">
        <v>44159</v>
      </c>
      <c r="C797" s="1" t="n">
        <v>45952</v>
      </c>
      <c r="D797" t="inlineStr">
        <is>
          <t>JÖNKÖPINGS LÄN</t>
        </is>
      </c>
      <c r="E797" t="inlineStr">
        <is>
          <t>GISLAVED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15236-2025</t>
        </is>
      </c>
      <c r="B798" s="1" t="n">
        <v>45744.60837962963</v>
      </c>
      <c r="C798" s="1" t="n">
        <v>45952</v>
      </c>
      <c r="D798" t="inlineStr">
        <is>
          <t>JÖNKÖPINGS LÄN</t>
        </is>
      </c>
      <c r="E798" t="inlineStr">
        <is>
          <t>GISLAVED</t>
        </is>
      </c>
      <c r="F798" t="inlineStr">
        <is>
          <t>Sveaskog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46848-2023</t>
        </is>
      </c>
      <c r="B799" s="1" t="n">
        <v>45199.8639699074</v>
      </c>
      <c r="C799" s="1" t="n">
        <v>45952</v>
      </c>
      <c r="D799" t="inlineStr">
        <is>
          <t>JÖNKÖPINGS LÄN</t>
        </is>
      </c>
      <c r="E799" t="inlineStr">
        <is>
          <t>GISLAVED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6629-2021</t>
        </is>
      </c>
      <c r="B800" s="1" t="n">
        <v>44236.50064814815</v>
      </c>
      <c r="C800" s="1" t="n">
        <v>45952</v>
      </c>
      <c r="D800" t="inlineStr">
        <is>
          <t>JÖNKÖPINGS LÄN</t>
        </is>
      </c>
      <c r="E800" t="inlineStr">
        <is>
          <t>GISLAVED</t>
        </is>
      </c>
      <c r="G800" t="n">
        <v>0.4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34225-2021</t>
        </is>
      </c>
      <c r="B801" s="1" t="n">
        <v>44379</v>
      </c>
      <c r="C801" s="1" t="n">
        <v>45952</v>
      </c>
      <c r="D801" t="inlineStr">
        <is>
          <t>JÖNKÖPINGS LÄN</t>
        </is>
      </c>
      <c r="E801" t="inlineStr">
        <is>
          <t>GISLAVED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58614-2024</t>
        </is>
      </c>
      <c r="B802" s="1" t="n">
        <v>45635.55659722222</v>
      </c>
      <c r="C802" s="1" t="n">
        <v>45952</v>
      </c>
      <c r="D802" t="inlineStr">
        <is>
          <t>JÖNKÖPINGS LÄN</t>
        </is>
      </c>
      <c r="E802" t="inlineStr">
        <is>
          <t>GISLAVED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43707-2023</t>
        </is>
      </c>
      <c r="B803" s="1" t="n">
        <v>45187</v>
      </c>
      <c r="C803" s="1" t="n">
        <v>45952</v>
      </c>
      <c r="D803" t="inlineStr">
        <is>
          <t>JÖNKÖPINGS LÄN</t>
        </is>
      </c>
      <c r="E803" t="inlineStr">
        <is>
          <t>GISLAVED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51829-2024</t>
        </is>
      </c>
      <c r="B804" s="1" t="n">
        <v>45607.50462962963</v>
      </c>
      <c r="C804" s="1" t="n">
        <v>45952</v>
      </c>
      <c r="D804" t="inlineStr">
        <is>
          <t>JÖNKÖPINGS LÄN</t>
        </is>
      </c>
      <c r="E804" t="inlineStr">
        <is>
          <t>GISLAVED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30193-2022</t>
        </is>
      </c>
      <c r="B805" s="1" t="n">
        <v>44757.63770833334</v>
      </c>
      <c r="C805" s="1" t="n">
        <v>45952</v>
      </c>
      <c r="D805" t="inlineStr">
        <is>
          <t>JÖNKÖPINGS LÄN</t>
        </is>
      </c>
      <c r="E805" t="inlineStr">
        <is>
          <t>GISLAVED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26286-2024</t>
        </is>
      </c>
      <c r="B806" s="1" t="n">
        <v>45468.70416666667</v>
      </c>
      <c r="C806" s="1" t="n">
        <v>45952</v>
      </c>
      <c r="D806" t="inlineStr">
        <is>
          <t>JÖNKÖPINGS LÄN</t>
        </is>
      </c>
      <c r="E806" t="inlineStr">
        <is>
          <t>GISLAVED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9909-2025</t>
        </is>
      </c>
      <c r="B807" s="1" t="n">
        <v>45717.37655092592</v>
      </c>
      <c r="C807" s="1" t="n">
        <v>45952</v>
      </c>
      <c r="D807" t="inlineStr">
        <is>
          <t>JÖNKÖPINGS LÄN</t>
        </is>
      </c>
      <c r="E807" t="inlineStr">
        <is>
          <t>GISLAVED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9911-2025</t>
        </is>
      </c>
      <c r="B808" s="1" t="n">
        <v>45717.39528935185</v>
      </c>
      <c r="C808" s="1" t="n">
        <v>45952</v>
      </c>
      <c r="D808" t="inlineStr">
        <is>
          <t>JÖNKÖPINGS LÄN</t>
        </is>
      </c>
      <c r="E808" t="inlineStr">
        <is>
          <t>GISLAVED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48976-2024</t>
        </is>
      </c>
      <c r="B809" s="1" t="n">
        <v>45594.46626157407</v>
      </c>
      <c r="C809" s="1" t="n">
        <v>45952</v>
      </c>
      <c r="D809" t="inlineStr">
        <is>
          <t>JÖNKÖPINGS LÄN</t>
        </is>
      </c>
      <c r="E809" t="inlineStr">
        <is>
          <t>GISLAVED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32931-2023</t>
        </is>
      </c>
      <c r="B810" s="1" t="n">
        <v>45125.4228125</v>
      </c>
      <c r="C810" s="1" t="n">
        <v>45952</v>
      </c>
      <c r="D810" t="inlineStr">
        <is>
          <t>JÖNKÖPINGS LÄN</t>
        </is>
      </c>
      <c r="E810" t="inlineStr">
        <is>
          <t>GISLAVED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57426-2022</t>
        </is>
      </c>
      <c r="B811" s="1" t="n">
        <v>44896.51383101852</v>
      </c>
      <c r="C811" s="1" t="n">
        <v>45952</v>
      </c>
      <c r="D811" t="inlineStr">
        <is>
          <t>JÖNKÖPINGS LÄN</t>
        </is>
      </c>
      <c r="E811" t="inlineStr">
        <is>
          <t>GISLAVED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49456-2024</t>
        </is>
      </c>
      <c r="B812" s="1" t="n">
        <v>45596.27725694444</v>
      </c>
      <c r="C812" s="1" t="n">
        <v>45952</v>
      </c>
      <c r="D812" t="inlineStr">
        <is>
          <t>JÖNKÖPINGS LÄN</t>
        </is>
      </c>
      <c r="E812" t="inlineStr">
        <is>
          <t>GISLAVED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42983-2023</t>
        </is>
      </c>
      <c r="B813" s="1" t="n">
        <v>45177</v>
      </c>
      <c r="C813" s="1" t="n">
        <v>45952</v>
      </c>
      <c r="D813" t="inlineStr">
        <is>
          <t>JÖNKÖPINGS LÄN</t>
        </is>
      </c>
      <c r="E813" t="inlineStr">
        <is>
          <t>GISLAVED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8183-2025</t>
        </is>
      </c>
      <c r="B814" s="1" t="n">
        <v>45708.39626157407</v>
      </c>
      <c r="C814" s="1" t="n">
        <v>45952</v>
      </c>
      <c r="D814" t="inlineStr">
        <is>
          <t>JÖNKÖPINGS LÄN</t>
        </is>
      </c>
      <c r="E814" t="inlineStr">
        <is>
          <t>GISLAVED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10049-2024</t>
        </is>
      </c>
      <c r="B815" s="1" t="n">
        <v>45364.31883101852</v>
      </c>
      <c r="C815" s="1" t="n">
        <v>45952</v>
      </c>
      <c r="D815" t="inlineStr">
        <is>
          <t>JÖNKÖPINGS LÄN</t>
        </is>
      </c>
      <c r="E815" t="inlineStr">
        <is>
          <t>GISLAVED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55486-2023</t>
        </is>
      </c>
      <c r="B816" s="1" t="n">
        <v>45231</v>
      </c>
      <c r="C816" s="1" t="n">
        <v>45952</v>
      </c>
      <c r="D816" t="inlineStr">
        <is>
          <t>JÖNKÖPINGS LÄN</t>
        </is>
      </c>
      <c r="E816" t="inlineStr">
        <is>
          <t>GISLAVED</t>
        </is>
      </c>
      <c r="G816" t="n">
        <v>2.7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>
      <c r="A817" t="inlineStr">
        <is>
          <t>A 18573-2024</t>
        </is>
      </c>
      <c r="B817" s="1" t="n">
        <v>45425.70412037037</v>
      </c>
      <c r="C817" s="1" t="n">
        <v>45952</v>
      </c>
      <c r="D817" t="inlineStr">
        <is>
          <t>JÖNKÖPINGS LÄN</t>
        </is>
      </c>
      <c r="E817" t="inlineStr">
        <is>
          <t>GISLAVED</t>
        </is>
      </c>
      <c r="G817" t="n">
        <v>2.3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2025-10-22T11:34:49Z</dcterms:created>
  <dcterms:modified xmlns:dcterms="http://purl.org/dc/terms/" xmlns:xsi="http://www.w3.org/2001/XMLSchema-instance" xsi:type="dcterms:W3CDTF">2025-10-22T11:34:50Z</dcterms:modified>
</cp:coreProperties>
</file>