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40549-2021</t>
        </is>
      </c>
      <c r="B2" s="1" t="n">
        <v>44420.41430555555</v>
      </c>
      <c r="C2" s="1" t="n">
        <v>45960</v>
      </c>
      <c r="D2" t="inlineStr">
        <is>
          <t>JÖNKÖPINGS LÄN</t>
        </is>
      </c>
      <c r="E2" t="inlineStr">
        <is>
          <t>VÄRNAMO</t>
        </is>
      </c>
      <c r="G2" t="n">
        <v>2.9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Knärot
Grönpyrola
Spindelblomster</t>
        </is>
      </c>
      <c r="S2">
        <f>HYPERLINK("https://klasma.github.io/Logging_0683/artfynd/A 40549-2021 artfynd.xlsx", "A 40549-2021")</f>
        <v/>
      </c>
      <c r="T2">
        <f>HYPERLINK("https://klasma.github.io/Logging_0683/kartor/A 40549-2021 karta.png", "A 40549-2021")</f>
        <v/>
      </c>
      <c r="U2">
        <f>HYPERLINK("https://klasma.github.io/Logging_0683/knärot/A 40549-2021 karta knärot.png", "A 40549-2021")</f>
        <v/>
      </c>
      <c r="V2">
        <f>HYPERLINK("https://klasma.github.io/Logging_0683/klagomål/A 40549-2021 FSC-klagomål.docx", "A 40549-2021")</f>
        <v/>
      </c>
      <c r="W2">
        <f>HYPERLINK("https://klasma.github.io/Logging_0683/klagomålsmail/A 40549-2021 FSC-klagomål mail.docx", "A 40549-2021")</f>
        <v/>
      </c>
      <c r="X2">
        <f>HYPERLINK("https://klasma.github.io/Logging_0683/tillsyn/A 40549-2021 tillsynsbegäran.docx", "A 40549-2021")</f>
        <v/>
      </c>
      <c r="Y2">
        <f>HYPERLINK("https://klasma.github.io/Logging_0683/tillsynsmail/A 40549-2021 tillsynsbegäran mail.docx", "A 40549-2021")</f>
        <v/>
      </c>
    </row>
    <row r="3" ht="15" customHeight="1">
      <c r="A3" t="inlineStr">
        <is>
          <t>A 4438-2024</t>
        </is>
      </c>
      <c r="B3" s="1" t="n">
        <v>45327.48333333333</v>
      </c>
      <c r="C3" s="1" t="n">
        <v>45960</v>
      </c>
      <c r="D3" t="inlineStr">
        <is>
          <t>JÖNKÖPINGS LÄN</t>
        </is>
      </c>
      <c r="E3" t="inlineStr">
        <is>
          <t>VÄRNAMO</t>
        </is>
      </c>
      <c r="G3" t="n">
        <v>12.6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Stor revmossa
Västlig hakmossa</t>
        </is>
      </c>
      <c r="S3">
        <f>HYPERLINK("https://klasma.github.io/Logging_0683/artfynd/A 4438-2024 artfynd.xlsx", "A 4438-2024")</f>
        <v/>
      </c>
      <c r="T3">
        <f>HYPERLINK("https://klasma.github.io/Logging_0683/kartor/A 4438-2024 karta.png", "A 4438-2024")</f>
        <v/>
      </c>
      <c r="V3">
        <f>HYPERLINK("https://klasma.github.io/Logging_0683/klagomål/A 4438-2024 FSC-klagomål.docx", "A 4438-2024")</f>
        <v/>
      </c>
      <c r="W3">
        <f>HYPERLINK("https://klasma.github.io/Logging_0683/klagomålsmail/A 4438-2024 FSC-klagomål mail.docx", "A 4438-2024")</f>
        <v/>
      </c>
      <c r="X3">
        <f>HYPERLINK("https://klasma.github.io/Logging_0683/tillsyn/A 4438-2024 tillsynsbegäran.docx", "A 4438-2024")</f>
        <v/>
      </c>
      <c r="Y3">
        <f>HYPERLINK("https://klasma.github.io/Logging_0683/tillsynsmail/A 4438-2024 tillsynsbegäran mail.docx", "A 4438-2024")</f>
        <v/>
      </c>
    </row>
    <row r="4" ht="15" customHeight="1">
      <c r="A4" t="inlineStr">
        <is>
          <t>A 29356-2024</t>
        </is>
      </c>
      <c r="B4" s="1" t="n">
        <v>45483</v>
      </c>
      <c r="C4" s="1" t="n">
        <v>45960</v>
      </c>
      <c r="D4" t="inlineStr">
        <is>
          <t>JÖNKÖPINGS LÄN</t>
        </is>
      </c>
      <c r="E4" t="inlineStr">
        <is>
          <t>VÄRNAMO</t>
        </is>
      </c>
      <c r="G4" t="n">
        <v>4.1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Grönpyrola
Vätteros</t>
        </is>
      </c>
      <c r="S4">
        <f>HYPERLINK("https://klasma.github.io/Logging_0683/artfynd/A 29356-2024 artfynd.xlsx", "A 29356-2024")</f>
        <v/>
      </c>
      <c r="T4">
        <f>HYPERLINK("https://klasma.github.io/Logging_0683/kartor/A 29356-2024 karta.png", "A 29356-2024")</f>
        <v/>
      </c>
      <c r="V4">
        <f>HYPERLINK("https://klasma.github.io/Logging_0683/klagomål/A 29356-2024 FSC-klagomål.docx", "A 29356-2024")</f>
        <v/>
      </c>
      <c r="W4">
        <f>HYPERLINK("https://klasma.github.io/Logging_0683/klagomålsmail/A 29356-2024 FSC-klagomål mail.docx", "A 29356-2024")</f>
        <v/>
      </c>
      <c r="X4">
        <f>HYPERLINK("https://klasma.github.io/Logging_0683/tillsyn/A 29356-2024 tillsynsbegäran.docx", "A 29356-2024")</f>
        <v/>
      </c>
      <c r="Y4">
        <f>HYPERLINK("https://klasma.github.io/Logging_0683/tillsynsmail/A 29356-2024 tillsynsbegäran mail.docx", "A 29356-2024")</f>
        <v/>
      </c>
    </row>
    <row r="5" ht="15" customHeight="1">
      <c r="A5" t="inlineStr">
        <is>
          <t>A 72729-2021</t>
        </is>
      </c>
      <c r="B5" s="1" t="n">
        <v>44546</v>
      </c>
      <c r="C5" s="1" t="n">
        <v>45960</v>
      </c>
      <c r="D5" t="inlineStr">
        <is>
          <t>JÖNKÖPINGS LÄN</t>
        </is>
      </c>
      <c r="E5" t="inlineStr">
        <is>
          <t>VÄRNAMO</t>
        </is>
      </c>
      <c r="G5" t="n">
        <v>9.699999999999999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Vanlig groda</t>
        </is>
      </c>
      <c r="S5">
        <f>HYPERLINK("https://klasma.github.io/Logging_0683/artfynd/A 72729-2021 artfynd.xlsx", "A 72729-2021")</f>
        <v/>
      </c>
      <c r="T5">
        <f>HYPERLINK("https://klasma.github.io/Logging_0683/kartor/A 72729-2021 karta.png", "A 72729-2021")</f>
        <v/>
      </c>
      <c r="V5">
        <f>HYPERLINK("https://klasma.github.io/Logging_0683/klagomål/A 72729-2021 FSC-klagomål.docx", "A 72729-2021")</f>
        <v/>
      </c>
      <c r="W5">
        <f>HYPERLINK("https://klasma.github.io/Logging_0683/klagomålsmail/A 72729-2021 FSC-klagomål mail.docx", "A 72729-2021")</f>
        <v/>
      </c>
      <c r="X5">
        <f>HYPERLINK("https://klasma.github.io/Logging_0683/tillsyn/A 72729-2021 tillsynsbegäran.docx", "A 72729-2021")</f>
        <v/>
      </c>
      <c r="Y5">
        <f>HYPERLINK("https://klasma.github.io/Logging_0683/tillsynsmail/A 72729-2021 tillsynsbegäran mail.docx", "A 72729-2021")</f>
        <v/>
      </c>
    </row>
    <row r="6" ht="15" customHeight="1">
      <c r="A6" t="inlineStr">
        <is>
          <t>A 17221-2025</t>
        </is>
      </c>
      <c r="B6" s="1" t="n">
        <v>45756.45313657408</v>
      </c>
      <c r="C6" s="1" t="n">
        <v>45960</v>
      </c>
      <c r="D6" t="inlineStr">
        <is>
          <t>JÖNKÖPINGS LÄN</t>
        </is>
      </c>
      <c r="E6" t="inlineStr">
        <is>
          <t>VÄRNAMO</t>
        </is>
      </c>
      <c r="G6" t="n">
        <v>3.7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Buskskvätta</t>
        </is>
      </c>
      <c r="S6">
        <f>HYPERLINK("https://klasma.github.io/Logging_0683/artfynd/A 17221-2025 artfynd.xlsx", "A 17221-2025")</f>
        <v/>
      </c>
      <c r="T6">
        <f>HYPERLINK("https://klasma.github.io/Logging_0683/kartor/A 17221-2025 karta.png", "A 17221-2025")</f>
        <v/>
      </c>
      <c r="V6">
        <f>HYPERLINK("https://klasma.github.io/Logging_0683/klagomål/A 17221-2025 FSC-klagomål.docx", "A 17221-2025")</f>
        <v/>
      </c>
      <c r="W6">
        <f>HYPERLINK("https://klasma.github.io/Logging_0683/klagomålsmail/A 17221-2025 FSC-klagomål mail.docx", "A 17221-2025")</f>
        <v/>
      </c>
      <c r="X6">
        <f>HYPERLINK("https://klasma.github.io/Logging_0683/tillsyn/A 17221-2025 tillsynsbegäran.docx", "A 17221-2025")</f>
        <v/>
      </c>
      <c r="Y6">
        <f>HYPERLINK("https://klasma.github.io/Logging_0683/tillsynsmail/A 17221-2025 tillsynsbegäran mail.docx", "A 17221-2025")</f>
        <v/>
      </c>
      <c r="Z6">
        <f>HYPERLINK("https://klasma.github.io/Logging_0683/fåglar/A 17221-2025 prioriterade fågelarter.docx", "A 17221-2025")</f>
        <v/>
      </c>
    </row>
    <row r="7" ht="15" customHeight="1">
      <c r="A7" t="inlineStr">
        <is>
          <t>A 20253-2025</t>
        </is>
      </c>
      <c r="B7" s="1" t="n">
        <v>45772.89230324074</v>
      </c>
      <c r="C7" s="1" t="n">
        <v>45960</v>
      </c>
      <c r="D7" t="inlineStr">
        <is>
          <t>JÖNKÖPINGS LÄN</t>
        </is>
      </c>
      <c r="E7" t="inlineStr">
        <is>
          <t>VÄRNAMO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HYPERLINK("https://klasma.github.io/Logging_0683/artfynd/A 20253-2025 artfynd.xlsx", "A 20253-2025")</f>
        <v/>
      </c>
      <c r="T7">
        <f>HYPERLINK("https://klasma.github.io/Logging_0683/kartor/A 20253-2025 karta.png", "A 20253-2025")</f>
        <v/>
      </c>
      <c r="V7">
        <f>HYPERLINK("https://klasma.github.io/Logging_0683/klagomål/A 20253-2025 FSC-klagomål.docx", "A 20253-2025")</f>
        <v/>
      </c>
      <c r="W7">
        <f>HYPERLINK("https://klasma.github.io/Logging_0683/klagomålsmail/A 20253-2025 FSC-klagomål mail.docx", "A 20253-2025")</f>
        <v/>
      </c>
      <c r="X7">
        <f>HYPERLINK("https://klasma.github.io/Logging_0683/tillsyn/A 20253-2025 tillsynsbegäran.docx", "A 20253-2025")</f>
        <v/>
      </c>
      <c r="Y7">
        <f>HYPERLINK("https://klasma.github.io/Logging_0683/tillsynsmail/A 20253-2025 tillsynsbegäran mail.docx", "A 20253-2025")</f>
        <v/>
      </c>
    </row>
    <row r="8" ht="15" customHeight="1">
      <c r="A8" t="inlineStr">
        <is>
          <t>A 3089-2025</t>
        </is>
      </c>
      <c r="B8" s="1" t="n">
        <v>45678.65314814815</v>
      </c>
      <c r="C8" s="1" t="n">
        <v>45960</v>
      </c>
      <c r="D8" t="inlineStr">
        <is>
          <t>JÖNKÖPINGS LÄN</t>
        </is>
      </c>
      <c r="E8" t="inlineStr">
        <is>
          <t>VÄRNAMO</t>
        </is>
      </c>
      <c r="G8" t="n">
        <v>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Talltita</t>
        </is>
      </c>
      <c r="S8">
        <f>HYPERLINK("https://klasma.github.io/Logging_0683/artfynd/A 3089-2025 artfynd.xlsx", "A 3089-2025")</f>
        <v/>
      </c>
      <c r="T8">
        <f>HYPERLINK("https://klasma.github.io/Logging_0683/kartor/A 3089-2025 karta.png", "A 3089-2025")</f>
        <v/>
      </c>
      <c r="V8">
        <f>HYPERLINK("https://klasma.github.io/Logging_0683/klagomål/A 3089-2025 FSC-klagomål.docx", "A 3089-2025")</f>
        <v/>
      </c>
      <c r="W8">
        <f>HYPERLINK("https://klasma.github.io/Logging_0683/klagomålsmail/A 3089-2025 FSC-klagomål mail.docx", "A 3089-2025")</f>
        <v/>
      </c>
      <c r="X8">
        <f>HYPERLINK("https://klasma.github.io/Logging_0683/tillsyn/A 3089-2025 tillsynsbegäran.docx", "A 3089-2025")</f>
        <v/>
      </c>
      <c r="Y8">
        <f>HYPERLINK("https://klasma.github.io/Logging_0683/tillsynsmail/A 3089-2025 tillsynsbegäran mail.docx", "A 3089-2025")</f>
        <v/>
      </c>
      <c r="Z8">
        <f>HYPERLINK("https://klasma.github.io/Logging_0683/fåglar/A 3089-2025 prioriterade fågelarter.docx", "A 3089-2025")</f>
        <v/>
      </c>
    </row>
    <row r="9" ht="15" customHeight="1">
      <c r="A9" t="inlineStr">
        <is>
          <t>A 19078-2025</t>
        </is>
      </c>
      <c r="B9" s="1" t="n">
        <v>45766.47494212963</v>
      </c>
      <c r="C9" s="1" t="n">
        <v>45960</v>
      </c>
      <c r="D9" t="inlineStr">
        <is>
          <t>JÖNKÖPINGS LÄN</t>
        </is>
      </c>
      <c r="E9" t="inlineStr">
        <is>
          <t>VÄRNAMO</t>
        </is>
      </c>
      <c r="G9" t="n">
        <v>6.4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HYPERLINK("https://klasma.github.io/Logging_0683/artfynd/A 19078-2025 artfynd.xlsx", "A 19078-2025")</f>
        <v/>
      </c>
      <c r="T9">
        <f>HYPERLINK("https://klasma.github.io/Logging_0683/kartor/A 19078-2025 karta.png", "A 19078-2025")</f>
        <v/>
      </c>
      <c r="U9">
        <f>HYPERLINK("https://klasma.github.io/Logging_0683/knärot/A 19078-2025 karta knärot.png", "A 19078-2025")</f>
        <v/>
      </c>
      <c r="V9">
        <f>HYPERLINK("https://klasma.github.io/Logging_0683/klagomål/A 19078-2025 FSC-klagomål.docx", "A 19078-2025")</f>
        <v/>
      </c>
      <c r="W9">
        <f>HYPERLINK("https://klasma.github.io/Logging_0683/klagomålsmail/A 19078-2025 FSC-klagomål mail.docx", "A 19078-2025")</f>
        <v/>
      </c>
      <c r="X9">
        <f>HYPERLINK("https://klasma.github.io/Logging_0683/tillsyn/A 19078-2025 tillsynsbegäran.docx", "A 19078-2025")</f>
        <v/>
      </c>
      <c r="Y9">
        <f>HYPERLINK("https://klasma.github.io/Logging_0683/tillsynsmail/A 19078-2025 tillsynsbegäran mail.docx", "A 19078-2025")</f>
        <v/>
      </c>
    </row>
    <row r="10" ht="15" customHeight="1">
      <c r="A10" t="inlineStr">
        <is>
          <t>A 23370-2023</t>
        </is>
      </c>
      <c r="B10" s="1" t="n">
        <v>45076</v>
      </c>
      <c r="C10" s="1" t="n">
        <v>45960</v>
      </c>
      <c r="D10" t="inlineStr">
        <is>
          <t>JÖNKÖPINGS LÄN</t>
        </is>
      </c>
      <c r="E10" t="inlineStr">
        <is>
          <t>VÄRNAMO</t>
        </is>
      </c>
      <c r="G10" t="n">
        <v>4.7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Slåttergubbe</t>
        </is>
      </c>
      <c r="S10">
        <f>HYPERLINK("https://klasma.github.io/Logging_0683/artfynd/A 23370-2023 artfynd.xlsx", "A 23370-2023")</f>
        <v/>
      </c>
      <c r="T10">
        <f>HYPERLINK("https://klasma.github.io/Logging_0683/kartor/A 23370-2023 karta.png", "A 23370-2023")</f>
        <v/>
      </c>
      <c r="V10">
        <f>HYPERLINK("https://klasma.github.io/Logging_0683/klagomål/A 23370-2023 FSC-klagomål.docx", "A 23370-2023")</f>
        <v/>
      </c>
      <c r="W10">
        <f>HYPERLINK("https://klasma.github.io/Logging_0683/klagomålsmail/A 23370-2023 FSC-klagomål mail.docx", "A 23370-2023")</f>
        <v/>
      </c>
      <c r="X10">
        <f>HYPERLINK("https://klasma.github.io/Logging_0683/tillsyn/A 23370-2023 tillsynsbegäran.docx", "A 23370-2023")</f>
        <v/>
      </c>
      <c r="Y10">
        <f>HYPERLINK("https://klasma.github.io/Logging_0683/tillsynsmail/A 23370-2023 tillsynsbegäran mail.docx", "A 23370-2023")</f>
        <v/>
      </c>
    </row>
    <row r="11" ht="15" customHeight="1">
      <c r="A11" t="inlineStr">
        <is>
          <t>A 9986-2023</t>
        </is>
      </c>
      <c r="B11" s="1" t="n">
        <v>44979</v>
      </c>
      <c r="C11" s="1" t="n">
        <v>45960</v>
      </c>
      <c r="D11" t="inlineStr">
        <is>
          <t>JÖNKÖPINGS LÄN</t>
        </is>
      </c>
      <c r="E11" t="inlineStr">
        <is>
          <t>VÄRNAMO</t>
        </is>
      </c>
      <c r="G11" t="n">
        <v>4.1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HYPERLINK("https://klasma.github.io/Logging_0683/artfynd/A 9986-2023 artfynd.xlsx", "A 9986-2023")</f>
        <v/>
      </c>
      <c r="T11">
        <f>HYPERLINK("https://klasma.github.io/Logging_0683/kartor/A 9986-2023 karta.png", "A 9986-2023")</f>
        <v/>
      </c>
      <c r="V11">
        <f>HYPERLINK("https://klasma.github.io/Logging_0683/klagomål/A 9986-2023 FSC-klagomål.docx", "A 9986-2023")</f>
        <v/>
      </c>
      <c r="W11">
        <f>HYPERLINK("https://klasma.github.io/Logging_0683/klagomålsmail/A 9986-2023 FSC-klagomål mail.docx", "A 9986-2023")</f>
        <v/>
      </c>
      <c r="X11">
        <f>HYPERLINK("https://klasma.github.io/Logging_0683/tillsyn/A 9986-2023 tillsynsbegäran.docx", "A 9986-2023")</f>
        <v/>
      </c>
      <c r="Y11">
        <f>HYPERLINK("https://klasma.github.io/Logging_0683/tillsynsmail/A 9986-2023 tillsynsbegäran mail.docx", "A 9986-2023")</f>
        <v/>
      </c>
    </row>
    <row r="12" ht="15" customHeight="1">
      <c r="A12" t="inlineStr">
        <is>
          <t>A 53528-2023</t>
        </is>
      </c>
      <c r="B12" s="1" t="n">
        <v>45223</v>
      </c>
      <c r="C12" s="1" t="n">
        <v>45960</v>
      </c>
      <c r="D12" t="inlineStr">
        <is>
          <t>JÖNKÖPINGS LÄN</t>
        </is>
      </c>
      <c r="E12" t="inlineStr">
        <is>
          <t>VÄRNAMO</t>
        </is>
      </c>
      <c r="F12" t="inlineStr">
        <is>
          <t>Kyrkan</t>
        </is>
      </c>
      <c r="G12" t="n">
        <v>1.4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Svartvit flugsnappare</t>
        </is>
      </c>
      <c r="S12">
        <f>HYPERLINK("https://klasma.github.io/Logging_0683/artfynd/A 53528-2023 artfynd.xlsx", "A 53528-2023")</f>
        <v/>
      </c>
      <c r="T12">
        <f>HYPERLINK("https://klasma.github.io/Logging_0683/kartor/A 53528-2023 karta.png", "A 53528-2023")</f>
        <v/>
      </c>
      <c r="V12">
        <f>HYPERLINK("https://klasma.github.io/Logging_0683/klagomål/A 53528-2023 FSC-klagomål.docx", "A 53528-2023")</f>
        <v/>
      </c>
      <c r="W12">
        <f>HYPERLINK("https://klasma.github.io/Logging_0683/klagomålsmail/A 53528-2023 FSC-klagomål mail.docx", "A 53528-2023")</f>
        <v/>
      </c>
      <c r="X12">
        <f>HYPERLINK("https://klasma.github.io/Logging_0683/tillsyn/A 53528-2023 tillsynsbegäran.docx", "A 53528-2023")</f>
        <v/>
      </c>
      <c r="Y12">
        <f>HYPERLINK("https://klasma.github.io/Logging_0683/tillsynsmail/A 53528-2023 tillsynsbegäran mail.docx", "A 53528-2023")</f>
        <v/>
      </c>
      <c r="Z12">
        <f>HYPERLINK("https://klasma.github.io/Logging_0683/fåglar/A 53528-2023 prioriterade fågelarter.docx", "A 53528-2023")</f>
        <v/>
      </c>
    </row>
    <row r="13" ht="15" customHeight="1">
      <c r="A13" t="inlineStr">
        <is>
          <t>A 53585-2022</t>
        </is>
      </c>
      <c r="B13" s="1" t="n">
        <v>44879</v>
      </c>
      <c r="C13" s="1" t="n">
        <v>45960</v>
      </c>
      <c r="D13" t="inlineStr">
        <is>
          <t>JÖNKÖPINGS LÄN</t>
        </is>
      </c>
      <c r="E13" t="inlineStr">
        <is>
          <t>VÄRNAMO</t>
        </is>
      </c>
      <c r="G13" t="n">
        <v>0.8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Ängsstarr</t>
        </is>
      </c>
      <c r="S13">
        <f>HYPERLINK("https://klasma.github.io/Logging_0683/artfynd/A 53585-2022 artfynd.xlsx", "A 53585-2022")</f>
        <v/>
      </c>
      <c r="T13">
        <f>HYPERLINK("https://klasma.github.io/Logging_0683/kartor/A 53585-2022 karta.png", "A 53585-2022")</f>
        <v/>
      </c>
      <c r="V13">
        <f>HYPERLINK("https://klasma.github.io/Logging_0683/klagomål/A 53585-2022 FSC-klagomål.docx", "A 53585-2022")</f>
        <v/>
      </c>
      <c r="W13">
        <f>HYPERLINK("https://klasma.github.io/Logging_0683/klagomålsmail/A 53585-2022 FSC-klagomål mail.docx", "A 53585-2022")</f>
        <v/>
      </c>
      <c r="X13">
        <f>HYPERLINK("https://klasma.github.io/Logging_0683/tillsyn/A 53585-2022 tillsynsbegäran.docx", "A 53585-2022")</f>
        <v/>
      </c>
      <c r="Y13">
        <f>HYPERLINK("https://klasma.github.io/Logging_0683/tillsynsmail/A 53585-2022 tillsynsbegäran mail.docx", "A 53585-2022")</f>
        <v/>
      </c>
    </row>
    <row r="14" ht="15" customHeight="1">
      <c r="A14" t="inlineStr">
        <is>
          <t>A 11039-2025</t>
        </is>
      </c>
      <c r="B14" s="1" t="n">
        <v>45723.48199074074</v>
      </c>
      <c r="C14" s="1" t="n">
        <v>45960</v>
      </c>
      <c r="D14" t="inlineStr">
        <is>
          <t>JÖNKÖPINGS LÄN</t>
        </is>
      </c>
      <c r="E14" t="inlineStr">
        <is>
          <t>VÄRNAMO</t>
        </is>
      </c>
      <c r="G14" t="n">
        <v>6.7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HYPERLINK("https://klasma.github.io/Logging_0683/artfynd/A 11039-2025 artfynd.xlsx", "A 11039-2025")</f>
        <v/>
      </c>
      <c r="T14">
        <f>HYPERLINK("https://klasma.github.io/Logging_0683/kartor/A 11039-2025 karta.png", "A 11039-2025")</f>
        <v/>
      </c>
      <c r="V14">
        <f>HYPERLINK("https://klasma.github.io/Logging_0683/klagomål/A 11039-2025 FSC-klagomål.docx", "A 11039-2025")</f>
        <v/>
      </c>
      <c r="W14">
        <f>HYPERLINK("https://klasma.github.io/Logging_0683/klagomålsmail/A 11039-2025 FSC-klagomål mail.docx", "A 11039-2025")</f>
        <v/>
      </c>
      <c r="X14">
        <f>HYPERLINK("https://klasma.github.io/Logging_0683/tillsyn/A 11039-2025 tillsynsbegäran.docx", "A 11039-2025")</f>
        <v/>
      </c>
      <c r="Y14">
        <f>HYPERLINK("https://klasma.github.io/Logging_0683/tillsynsmail/A 11039-2025 tillsynsbegäran mail.docx", "A 11039-2025")</f>
        <v/>
      </c>
    </row>
    <row r="15" ht="15" customHeight="1">
      <c r="A15" t="inlineStr">
        <is>
          <t>A 63418-2021</t>
        </is>
      </c>
      <c r="B15" s="1" t="n">
        <v>44508</v>
      </c>
      <c r="C15" s="1" t="n">
        <v>45960</v>
      </c>
      <c r="D15" t="inlineStr">
        <is>
          <t>JÖNKÖPINGS LÄN</t>
        </is>
      </c>
      <c r="E15" t="inlineStr">
        <is>
          <t>VÄRNAMO</t>
        </is>
      </c>
      <c r="G15" t="n">
        <v>8.4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Motaggsvamp</t>
        </is>
      </c>
      <c r="S15">
        <f>HYPERLINK("https://klasma.github.io/Logging_0683/artfynd/A 63418-2021 artfynd.xlsx", "A 63418-2021")</f>
        <v/>
      </c>
      <c r="T15">
        <f>HYPERLINK("https://klasma.github.io/Logging_0683/kartor/A 63418-2021 karta.png", "A 63418-2021")</f>
        <v/>
      </c>
      <c r="V15">
        <f>HYPERLINK("https://klasma.github.io/Logging_0683/klagomål/A 63418-2021 FSC-klagomål.docx", "A 63418-2021")</f>
        <v/>
      </c>
      <c r="W15">
        <f>HYPERLINK("https://klasma.github.io/Logging_0683/klagomålsmail/A 63418-2021 FSC-klagomål mail.docx", "A 63418-2021")</f>
        <v/>
      </c>
      <c r="X15">
        <f>HYPERLINK("https://klasma.github.io/Logging_0683/tillsyn/A 63418-2021 tillsynsbegäran.docx", "A 63418-2021")</f>
        <v/>
      </c>
      <c r="Y15">
        <f>HYPERLINK("https://klasma.github.io/Logging_0683/tillsynsmail/A 63418-2021 tillsynsbegäran mail.docx", "A 63418-2021")</f>
        <v/>
      </c>
    </row>
    <row r="16" ht="15" customHeight="1">
      <c r="A16" t="inlineStr">
        <is>
          <t>A 44135-2025</t>
        </is>
      </c>
      <c r="B16" s="1" t="n">
        <v>45915.58710648148</v>
      </c>
      <c r="C16" s="1" t="n">
        <v>45960</v>
      </c>
      <c r="D16" t="inlineStr">
        <is>
          <t>JÖNKÖPINGS LÄN</t>
        </is>
      </c>
      <c r="E16" t="inlineStr">
        <is>
          <t>VÄRNAMO</t>
        </is>
      </c>
      <c r="F16" t="inlineStr">
        <is>
          <t>Sveaskog</t>
        </is>
      </c>
      <c r="G16" t="n">
        <v>16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Igelkott</t>
        </is>
      </c>
      <c r="S16">
        <f>HYPERLINK("https://klasma.github.io/Logging_0683/artfynd/A 44135-2025 artfynd.xlsx", "A 44135-2025")</f>
        <v/>
      </c>
      <c r="T16">
        <f>HYPERLINK("https://klasma.github.io/Logging_0683/kartor/A 44135-2025 karta.png", "A 44135-2025")</f>
        <v/>
      </c>
      <c r="V16">
        <f>HYPERLINK("https://klasma.github.io/Logging_0683/klagomål/A 44135-2025 FSC-klagomål.docx", "A 44135-2025")</f>
        <v/>
      </c>
      <c r="W16">
        <f>HYPERLINK("https://klasma.github.io/Logging_0683/klagomålsmail/A 44135-2025 FSC-klagomål mail.docx", "A 44135-2025")</f>
        <v/>
      </c>
      <c r="X16">
        <f>HYPERLINK("https://klasma.github.io/Logging_0683/tillsyn/A 44135-2025 tillsynsbegäran.docx", "A 44135-2025")</f>
        <v/>
      </c>
      <c r="Y16">
        <f>HYPERLINK("https://klasma.github.io/Logging_0683/tillsynsmail/A 44135-2025 tillsynsbegäran mail.docx", "A 44135-2025")</f>
        <v/>
      </c>
    </row>
    <row r="17" ht="15" customHeight="1">
      <c r="A17" t="inlineStr">
        <is>
          <t>A 33366-2025</t>
        </is>
      </c>
      <c r="B17" s="1" t="n">
        <v>45841.38553240741</v>
      </c>
      <c r="C17" s="1" t="n">
        <v>45960</v>
      </c>
      <c r="D17" t="inlineStr">
        <is>
          <t>JÖNKÖPINGS LÄN</t>
        </is>
      </c>
      <c r="E17" t="inlineStr">
        <is>
          <t>VÄRNAMO</t>
        </is>
      </c>
      <c r="G17" t="n">
        <v>5.7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Strandlummer</t>
        </is>
      </c>
      <c r="S17">
        <f>HYPERLINK("https://klasma.github.io/Logging_0683/artfynd/A 33366-2025 artfynd.xlsx", "A 33366-2025")</f>
        <v/>
      </c>
      <c r="T17">
        <f>HYPERLINK("https://klasma.github.io/Logging_0683/kartor/A 33366-2025 karta.png", "A 33366-2025")</f>
        <v/>
      </c>
      <c r="V17">
        <f>HYPERLINK("https://klasma.github.io/Logging_0683/klagomål/A 33366-2025 FSC-klagomål.docx", "A 33366-2025")</f>
        <v/>
      </c>
      <c r="W17">
        <f>HYPERLINK("https://klasma.github.io/Logging_0683/klagomålsmail/A 33366-2025 FSC-klagomål mail.docx", "A 33366-2025")</f>
        <v/>
      </c>
      <c r="X17">
        <f>HYPERLINK("https://klasma.github.io/Logging_0683/tillsyn/A 33366-2025 tillsynsbegäran.docx", "A 33366-2025")</f>
        <v/>
      </c>
      <c r="Y17">
        <f>HYPERLINK("https://klasma.github.io/Logging_0683/tillsynsmail/A 33366-2025 tillsynsbegäran mail.docx", "A 33366-2025")</f>
        <v/>
      </c>
    </row>
    <row r="18" ht="15" customHeight="1">
      <c r="A18" t="inlineStr">
        <is>
          <t>A 4530-2021</t>
        </is>
      </c>
      <c r="B18" s="1" t="n">
        <v>44224</v>
      </c>
      <c r="C18" s="1" t="n">
        <v>45960</v>
      </c>
      <c r="D18" t="inlineStr">
        <is>
          <t>JÖNKÖPINGS LÄN</t>
        </is>
      </c>
      <c r="E18" t="inlineStr">
        <is>
          <t>VÄRNAMO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14322-2021</t>
        </is>
      </c>
      <c r="B19" s="1" t="n">
        <v>44278.90318287037</v>
      </c>
      <c r="C19" s="1" t="n">
        <v>45960</v>
      </c>
      <c r="D19" t="inlineStr">
        <is>
          <t>JÖNKÖPINGS LÄN</t>
        </is>
      </c>
      <c r="E19" t="inlineStr">
        <is>
          <t>VÄRNAMO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59256-2020</t>
        </is>
      </c>
      <c r="B20" s="1" t="n">
        <v>44147</v>
      </c>
      <c r="C20" s="1" t="n">
        <v>45960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7531-2021</t>
        </is>
      </c>
      <c r="B21" s="1" t="n">
        <v>44239</v>
      </c>
      <c r="C21" s="1" t="n">
        <v>45960</v>
      </c>
      <c r="D21" t="inlineStr">
        <is>
          <t>JÖNKÖPINGS LÄN</t>
        </is>
      </c>
      <c r="E21" t="inlineStr">
        <is>
          <t>VÄRNAMO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45463-2021</t>
        </is>
      </c>
      <c r="B22" s="1" t="n">
        <v>44440.45909722222</v>
      </c>
      <c r="C22" s="1" t="n">
        <v>45960</v>
      </c>
      <c r="D22" t="inlineStr">
        <is>
          <t>JÖNKÖPINGS LÄN</t>
        </is>
      </c>
      <c r="E22" t="inlineStr">
        <is>
          <t>VÄRNAMO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63405-2020</t>
        </is>
      </c>
      <c r="B23" s="1" t="n">
        <v>44165</v>
      </c>
      <c r="C23" s="1" t="n">
        <v>45960</v>
      </c>
      <c r="D23" t="inlineStr">
        <is>
          <t>JÖNKÖPINGS LÄN</t>
        </is>
      </c>
      <c r="E23" t="inlineStr">
        <is>
          <t>VÄRNAMO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36730-2021</t>
        </is>
      </c>
      <c r="B24" s="1" t="n">
        <v>44392</v>
      </c>
      <c r="C24" s="1" t="n">
        <v>45960</v>
      </c>
      <c r="D24" t="inlineStr">
        <is>
          <t>JÖNKÖPINGS LÄN</t>
        </is>
      </c>
      <c r="E24" t="inlineStr">
        <is>
          <t>VÄRNAMO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6758-2022</t>
        </is>
      </c>
      <c r="B25" s="1" t="n">
        <v>44602.48578703704</v>
      </c>
      <c r="C25" s="1" t="n">
        <v>45960</v>
      </c>
      <c r="D25" t="inlineStr">
        <is>
          <t>JÖNKÖPINGS LÄN</t>
        </is>
      </c>
      <c r="E25" t="inlineStr">
        <is>
          <t>VÄRNAMO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518-2022</t>
        </is>
      </c>
      <c r="B26" s="1" t="n">
        <v>44566.56325231482</v>
      </c>
      <c r="C26" s="1" t="n">
        <v>45960</v>
      </c>
      <c r="D26" t="inlineStr">
        <is>
          <t>JÖNKÖPINGS LÄN</t>
        </is>
      </c>
      <c r="E26" t="inlineStr">
        <is>
          <t>VÄRNAMO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11016-2022</t>
        </is>
      </c>
      <c r="B27" s="1" t="n">
        <v>44628</v>
      </c>
      <c r="C27" s="1" t="n">
        <v>45960</v>
      </c>
      <c r="D27" t="inlineStr">
        <is>
          <t>JÖNKÖPINGS LÄN</t>
        </is>
      </c>
      <c r="E27" t="inlineStr">
        <is>
          <t>VÄRNAMO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11199-2022</t>
        </is>
      </c>
      <c r="B28" s="1" t="n">
        <v>44629</v>
      </c>
      <c r="C28" s="1" t="n">
        <v>45960</v>
      </c>
      <c r="D28" t="inlineStr">
        <is>
          <t>JÖNKÖPINGS LÄN</t>
        </is>
      </c>
      <c r="E28" t="inlineStr">
        <is>
          <t>VÄRNAMO</t>
        </is>
      </c>
      <c r="F28" t="inlineStr">
        <is>
          <t>Kyrkan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40968-2021</t>
        </is>
      </c>
      <c r="B29" s="1" t="n">
        <v>44421</v>
      </c>
      <c r="C29" s="1" t="n">
        <v>45960</v>
      </c>
      <c r="D29" t="inlineStr">
        <is>
          <t>JÖNKÖPINGS LÄN</t>
        </is>
      </c>
      <c r="E29" t="inlineStr">
        <is>
          <t>VÄRNAMO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47313-2022</t>
        </is>
      </c>
      <c r="B30" s="1" t="n">
        <v>44853.34524305556</v>
      </c>
      <c r="C30" s="1" t="n">
        <v>45960</v>
      </c>
      <c r="D30" t="inlineStr">
        <is>
          <t>JÖNKÖPINGS LÄN</t>
        </is>
      </c>
      <c r="E30" t="inlineStr">
        <is>
          <t>VÄRNAMO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33381-2022</t>
        </is>
      </c>
      <c r="B31" s="1" t="n">
        <v>44788.54672453704</v>
      </c>
      <c r="C31" s="1" t="n">
        <v>45960</v>
      </c>
      <c r="D31" t="inlineStr">
        <is>
          <t>JÖNKÖPINGS LÄN</t>
        </is>
      </c>
      <c r="E31" t="inlineStr">
        <is>
          <t>VÄRNAMO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53402-2021</t>
        </is>
      </c>
      <c r="B32" s="1" t="n">
        <v>44468</v>
      </c>
      <c r="C32" s="1" t="n">
        <v>45960</v>
      </c>
      <c r="D32" t="inlineStr">
        <is>
          <t>JÖNKÖPINGS LÄN</t>
        </is>
      </c>
      <c r="E32" t="inlineStr">
        <is>
          <t>VÄRNAMO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50519-2021</t>
        </is>
      </c>
      <c r="B33" s="1" t="n">
        <v>44459.59157407407</v>
      </c>
      <c r="C33" s="1" t="n">
        <v>45960</v>
      </c>
      <c r="D33" t="inlineStr">
        <is>
          <t>JÖNKÖPINGS LÄN</t>
        </is>
      </c>
      <c r="E33" t="inlineStr">
        <is>
          <t>VÄRNAMO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54472-2021</t>
        </is>
      </c>
      <c r="B34" s="1" t="n">
        <v>44473.48329861111</v>
      </c>
      <c r="C34" s="1" t="n">
        <v>45960</v>
      </c>
      <c r="D34" t="inlineStr">
        <is>
          <t>JÖNKÖPINGS LÄN</t>
        </is>
      </c>
      <c r="E34" t="inlineStr">
        <is>
          <t>VÄRNAMO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8673-2021</t>
        </is>
      </c>
      <c r="B35" s="1" t="n">
        <v>44246.36898148148</v>
      </c>
      <c r="C35" s="1" t="n">
        <v>45960</v>
      </c>
      <c r="D35" t="inlineStr">
        <is>
          <t>JÖNKÖPINGS LÄN</t>
        </is>
      </c>
      <c r="E35" t="inlineStr">
        <is>
          <t>VÄRNAMO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57274-2020</t>
        </is>
      </c>
      <c r="B36" s="1" t="n">
        <v>44139</v>
      </c>
      <c r="C36" s="1" t="n">
        <v>45960</v>
      </c>
      <c r="D36" t="inlineStr">
        <is>
          <t>JÖNKÖPINGS LÄN</t>
        </is>
      </c>
      <c r="E36" t="inlineStr">
        <is>
          <t>VÄRNAMO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74126-2021</t>
        </is>
      </c>
      <c r="B37" s="1" t="n">
        <v>44557</v>
      </c>
      <c r="C37" s="1" t="n">
        <v>45960</v>
      </c>
      <c r="D37" t="inlineStr">
        <is>
          <t>JÖNKÖPINGS LÄN</t>
        </is>
      </c>
      <c r="E37" t="inlineStr">
        <is>
          <t>VÄRNAMO</t>
        </is>
      </c>
      <c r="F37" t="inlineStr">
        <is>
          <t>Sveaskog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5617-2021</t>
        </is>
      </c>
      <c r="B38" s="1" t="n">
        <v>44230</v>
      </c>
      <c r="C38" s="1" t="n">
        <v>45960</v>
      </c>
      <c r="D38" t="inlineStr">
        <is>
          <t>JÖNKÖPINGS LÄN</t>
        </is>
      </c>
      <c r="E38" t="inlineStr">
        <is>
          <t>VÄRNAMO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15293-2021</t>
        </is>
      </c>
      <c r="B39" s="1" t="n">
        <v>44284.59857638889</v>
      </c>
      <c r="C39" s="1" t="n">
        <v>45960</v>
      </c>
      <c r="D39" t="inlineStr">
        <is>
          <t>JÖNKÖPINGS LÄN</t>
        </is>
      </c>
      <c r="E39" t="inlineStr">
        <is>
          <t>VÄRNAMO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7725-2022</t>
        </is>
      </c>
      <c r="B40" s="1" t="n">
        <v>44608</v>
      </c>
      <c r="C40" s="1" t="n">
        <v>45960</v>
      </c>
      <c r="D40" t="inlineStr">
        <is>
          <t>JÖNKÖPINGS LÄN</t>
        </is>
      </c>
      <c r="E40" t="inlineStr">
        <is>
          <t>VÄRNAMO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10584-2021</t>
        </is>
      </c>
      <c r="B41" s="1" t="n">
        <v>44258</v>
      </c>
      <c r="C41" s="1" t="n">
        <v>45960</v>
      </c>
      <c r="D41" t="inlineStr">
        <is>
          <t>JÖNKÖPINGS LÄN</t>
        </is>
      </c>
      <c r="E41" t="inlineStr">
        <is>
          <t>VÄRNAMO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42575-2022</t>
        </is>
      </c>
      <c r="B42" s="1" t="n">
        <v>44831.67644675926</v>
      </c>
      <c r="C42" s="1" t="n">
        <v>45960</v>
      </c>
      <c r="D42" t="inlineStr">
        <is>
          <t>JÖNKÖPINGS LÄN</t>
        </is>
      </c>
      <c r="E42" t="inlineStr">
        <is>
          <t>VÄRNAMO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53583-2022</t>
        </is>
      </c>
      <c r="B43" s="1" t="n">
        <v>44879.67621527778</v>
      </c>
      <c r="C43" s="1" t="n">
        <v>45960</v>
      </c>
      <c r="D43" t="inlineStr">
        <is>
          <t>JÖNKÖPINGS LÄN</t>
        </is>
      </c>
      <c r="E43" t="inlineStr">
        <is>
          <t>VÄRNAMO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47073-2022</t>
        </is>
      </c>
      <c r="B44" s="1" t="n">
        <v>44852.43765046296</v>
      </c>
      <c r="C44" s="1" t="n">
        <v>45960</v>
      </c>
      <c r="D44" t="inlineStr">
        <is>
          <t>JÖNKÖPINGS LÄN</t>
        </is>
      </c>
      <c r="E44" t="inlineStr">
        <is>
          <t>VÄRNAMO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44851-2021</t>
        </is>
      </c>
      <c r="B45" s="1" t="n">
        <v>44438</v>
      </c>
      <c r="C45" s="1" t="n">
        <v>45960</v>
      </c>
      <c r="D45" t="inlineStr">
        <is>
          <t>JÖNKÖPINGS LÄN</t>
        </is>
      </c>
      <c r="E45" t="inlineStr">
        <is>
          <t>VÄRNAMO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56500-2021</t>
        </is>
      </c>
      <c r="B46" s="1" t="n">
        <v>44480.57546296297</v>
      </c>
      <c r="C46" s="1" t="n">
        <v>45960</v>
      </c>
      <c r="D46" t="inlineStr">
        <is>
          <t>JÖNKÖPINGS LÄN</t>
        </is>
      </c>
      <c r="E46" t="inlineStr">
        <is>
          <t>VÄRNAMO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67328-2021</t>
        </is>
      </c>
      <c r="B47" s="1" t="n">
        <v>44523</v>
      </c>
      <c r="C47" s="1" t="n">
        <v>45960</v>
      </c>
      <c r="D47" t="inlineStr">
        <is>
          <t>JÖNKÖPINGS LÄN</t>
        </is>
      </c>
      <c r="E47" t="inlineStr">
        <is>
          <t>VÄRNAMO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44643-2022</t>
        </is>
      </c>
      <c r="B48" s="1" t="n">
        <v>44840.60211805555</v>
      </c>
      <c r="C48" s="1" t="n">
        <v>45960</v>
      </c>
      <c r="D48" t="inlineStr">
        <is>
          <t>JÖNKÖPINGS LÄN</t>
        </is>
      </c>
      <c r="E48" t="inlineStr">
        <is>
          <t>VÄRNAMO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44675-2022</t>
        </is>
      </c>
      <c r="B49" s="1" t="n">
        <v>44840</v>
      </c>
      <c r="C49" s="1" t="n">
        <v>45960</v>
      </c>
      <c r="D49" t="inlineStr">
        <is>
          <t>JÖNKÖPINGS LÄN</t>
        </is>
      </c>
      <c r="E49" t="inlineStr">
        <is>
          <t>VÄRNAMO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65015-2020</t>
        </is>
      </c>
      <c r="B50" s="1" t="n">
        <v>44172</v>
      </c>
      <c r="C50" s="1" t="n">
        <v>45960</v>
      </c>
      <c r="D50" t="inlineStr">
        <is>
          <t>JÖNKÖPINGS LÄN</t>
        </is>
      </c>
      <c r="E50" t="inlineStr">
        <is>
          <t>VÄRNAMO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31202-2022</t>
        </is>
      </c>
      <c r="B51" s="1" t="n">
        <v>44770</v>
      </c>
      <c r="C51" s="1" t="n">
        <v>45960</v>
      </c>
      <c r="D51" t="inlineStr">
        <is>
          <t>JÖNKÖPINGS LÄN</t>
        </is>
      </c>
      <c r="E51" t="inlineStr">
        <is>
          <t>VÄRNAMO</t>
        </is>
      </c>
      <c r="F51" t="inlineStr">
        <is>
          <t>Kommuner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74263-2021</t>
        </is>
      </c>
      <c r="B52" s="1" t="n">
        <v>44558.65778935186</v>
      </c>
      <c r="C52" s="1" t="n">
        <v>45960</v>
      </c>
      <c r="D52" t="inlineStr">
        <is>
          <t>JÖNKÖPINGS LÄN</t>
        </is>
      </c>
      <c r="E52" t="inlineStr">
        <is>
          <t>VÄRNAMO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41602-2021</t>
        </is>
      </c>
      <c r="B53" s="1" t="n">
        <v>44425.43228009259</v>
      </c>
      <c r="C53" s="1" t="n">
        <v>45960</v>
      </c>
      <c r="D53" t="inlineStr">
        <is>
          <t>JÖNKÖPINGS LÄN</t>
        </is>
      </c>
      <c r="E53" t="inlineStr">
        <is>
          <t>VÄRNAMO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44625-2022</t>
        </is>
      </c>
      <c r="B54" s="1" t="n">
        <v>44840.57934027778</v>
      </c>
      <c r="C54" s="1" t="n">
        <v>45960</v>
      </c>
      <c r="D54" t="inlineStr">
        <is>
          <t>JÖNKÖPINGS LÄN</t>
        </is>
      </c>
      <c r="E54" t="inlineStr">
        <is>
          <t>VÄRNAMO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65101-2021</t>
        </is>
      </c>
      <c r="B55" s="1" t="n">
        <v>44515.3962962963</v>
      </c>
      <c r="C55" s="1" t="n">
        <v>45960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25179-2022</t>
        </is>
      </c>
      <c r="B56" s="1" t="n">
        <v>44729.60201388889</v>
      </c>
      <c r="C56" s="1" t="n">
        <v>45960</v>
      </c>
      <c r="D56" t="inlineStr">
        <is>
          <t>JÖNKÖPINGS LÄN</t>
        </is>
      </c>
      <c r="E56" t="inlineStr">
        <is>
          <t>VÄRNAMO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29423-2022</t>
        </is>
      </c>
      <c r="B57" s="1" t="n">
        <v>44753.47351851852</v>
      </c>
      <c r="C57" s="1" t="n">
        <v>45960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6196-2022</t>
        </is>
      </c>
      <c r="B58" s="1" t="n">
        <v>44600.34596064815</v>
      </c>
      <c r="C58" s="1" t="n">
        <v>45960</v>
      </c>
      <c r="D58" t="inlineStr">
        <is>
          <t>JÖNKÖPINGS LÄN</t>
        </is>
      </c>
      <c r="E58" t="inlineStr">
        <is>
          <t>VÄRNAMO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48245-2022</t>
        </is>
      </c>
      <c r="B59" s="1" t="n">
        <v>44858</v>
      </c>
      <c r="C59" s="1" t="n">
        <v>45960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59033-2020</t>
        </is>
      </c>
      <c r="B60" s="1" t="n">
        <v>44147</v>
      </c>
      <c r="C60" s="1" t="n">
        <v>45960</v>
      </c>
      <c r="D60" t="inlineStr">
        <is>
          <t>JÖNKÖPINGS LÄN</t>
        </is>
      </c>
      <c r="E60" t="inlineStr">
        <is>
          <t>VÄRNAMO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600-2021</t>
        </is>
      </c>
      <c r="B61" s="1" t="n">
        <v>44203</v>
      </c>
      <c r="C61" s="1" t="n">
        <v>45960</v>
      </c>
      <c r="D61" t="inlineStr">
        <is>
          <t>JÖNKÖPINGS LÄN</t>
        </is>
      </c>
      <c r="E61" t="inlineStr">
        <is>
          <t>VÄRNAMO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47651-2022</t>
        </is>
      </c>
      <c r="B62" s="1" t="n">
        <v>44854.45015046297</v>
      </c>
      <c r="C62" s="1" t="n">
        <v>45960</v>
      </c>
      <c r="D62" t="inlineStr">
        <is>
          <t>JÖNKÖPINGS LÄN</t>
        </is>
      </c>
      <c r="E62" t="inlineStr">
        <is>
          <t>VÄRNAMO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2346-2021</t>
        </is>
      </c>
      <c r="B63" s="1" t="n">
        <v>44214.3921875</v>
      </c>
      <c r="C63" s="1" t="n">
        <v>45960</v>
      </c>
      <c r="D63" t="inlineStr">
        <is>
          <t>JÖNKÖPINGS LÄN</t>
        </is>
      </c>
      <c r="E63" t="inlineStr">
        <is>
          <t>VÄRNAMO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30640-2021</t>
        </is>
      </c>
      <c r="B64" s="1" t="n">
        <v>44365</v>
      </c>
      <c r="C64" s="1" t="n">
        <v>45960</v>
      </c>
      <c r="D64" t="inlineStr">
        <is>
          <t>JÖNKÖPINGS LÄN</t>
        </is>
      </c>
      <c r="E64" t="inlineStr">
        <is>
          <t>VÄRNAMO</t>
        </is>
      </c>
      <c r="F64" t="inlineStr">
        <is>
          <t>Kommuner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65304-2020</t>
        </is>
      </c>
      <c r="B65" s="1" t="n">
        <v>44169</v>
      </c>
      <c r="C65" s="1" t="n">
        <v>45960</v>
      </c>
      <c r="D65" t="inlineStr">
        <is>
          <t>JÖNKÖPINGS LÄN</t>
        </is>
      </c>
      <c r="E65" t="inlineStr">
        <is>
          <t>VÄRNAMO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791-2021</t>
        </is>
      </c>
      <c r="B66" s="1" t="n">
        <v>44204</v>
      </c>
      <c r="C66" s="1" t="n">
        <v>45960</v>
      </c>
      <c r="D66" t="inlineStr">
        <is>
          <t>JÖNKÖPINGS LÄN</t>
        </is>
      </c>
      <c r="E66" t="inlineStr">
        <is>
          <t>VÄRNAMO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66911-2020</t>
        </is>
      </c>
      <c r="B67" s="1" t="n">
        <v>44176</v>
      </c>
      <c r="C67" s="1" t="n">
        <v>45960</v>
      </c>
      <c r="D67" t="inlineStr">
        <is>
          <t>JÖNKÖPINGS LÄN</t>
        </is>
      </c>
      <c r="E67" t="inlineStr">
        <is>
          <t>VÄRNAMO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64878-2020</t>
        </is>
      </c>
      <c r="B68" s="1" t="n">
        <v>44171</v>
      </c>
      <c r="C68" s="1" t="n">
        <v>45960</v>
      </c>
      <c r="D68" t="inlineStr">
        <is>
          <t>JÖNKÖPINGS LÄN</t>
        </is>
      </c>
      <c r="E68" t="inlineStr">
        <is>
          <t>VÄRNAMO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53966-2021</t>
        </is>
      </c>
      <c r="B69" s="1" t="n">
        <v>44469.94690972222</v>
      </c>
      <c r="C69" s="1" t="n">
        <v>45960</v>
      </c>
      <c r="D69" t="inlineStr">
        <is>
          <t>JÖNKÖPINGS LÄN</t>
        </is>
      </c>
      <c r="E69" t="inlineStr">
        <is>
          <t>VÄRNAMO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66503-2020</t>
        </is>
      </c>
      <c r="B70" s="1" t="n">
        <v>44178</v>
      </c>
      <c r="C70" s="1" t="n">
        <v>45960</v>
      </c>
      <c r="D70" t="inlineStr">
        <is>
          <t>JÖNKÖPINGS LÄN</t>
        </is>
      </c>
      <c r="E70" t="inlineStr">
        <is>
          <t>VÄRNAMO</t>
        </is>
      </c>
      <c r="F70" t="inlineStr">
        <is>
          <t>Sveaskog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66510-2020</t>
        </is>
      </c>
      <c r="B71" s="1" t="n">
        <v>44178</v>
      </c>
      <c r="C71" s="1" t="n">
        <v>45960</v>
      </c>
      <c r="D71" t="inlineStr">
        <is>
          <t>JÖNKÖPINGS LÄN</t>
        </is>
      </c>
      <c r="E71" t="inlineStr">
        <is>
          <t>VÄRNAMO</t>
        </is>
      </c>
      <c r="F71" t="inlineStr">
        <is>
          <t>Sveaskog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31735-2022</t>
        </is>
      </c>
      <c r="B72" s="1" t="n">
        <v>44776.49858796296</v>
      </c>
      <c r="C72" s="1" t="n">
        <v>45960</v>
      </c>
      <c r="D72" t="inlineStr">
        <is>
          <t>JÖNKÖPINGS LÄN</t>
        </is>
      </c>
      <c r="E72" t="inlineStr">
        <is>
          <t>VÄRNAMO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7597-2022</t>
        </is>
      </c>
      <c r="B73" s="1" t="n">
        <v>44607.64086805555</v>
      </c>
      <c r="C73" s="1" t="n">
        <v>45960</v>
      </c>
      <c r="D73" t="inlineStr">
        <is>
          <t>JÖNKÖPINGS LÄN</t>
        </is>
      </c>
      <c r="E73" t="inlineStr">
        <is>
          <t>VÄRNAMO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45467-2021</t>
        </is>
      </c>
      <c r="B74" s="1" t="n">
        <v>44440.46774305555</v>
      </c>
      <c r="C74" s="1" t="n">
        <v>45960</v>
      </c>
      <c r="D74" t="inlineStr">
        <is>
          <t>JÖNKÖPINGS LÄN</t>
        </is>
      </c>
      <c r="E74" t="inlineStr">
        <is>
          <t>VÄRNAMO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44774-2021</t>
        </is>
      </c>
      <c r="B75" s="1" t="n">
        <v>44438</v>
      </c>
      <c r="C75" s="1" t="n">
        <v>45960</v>
      </c>
      <c r="D75" t="inlineStr">
        <is>
          <t>JÖNKÖPINGS LÄN</t>
        </is>
      </c>
      <c r="E75" t="inlineStr">
        <is>
          <t>VÄRNAMO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54477-2021</t>
        </is>
      </c>
      <c r="B76" s="1" t="n">
        <v>44473.48482638889</v>
      </c>
      <c r="C76" s="1" t="n">
        <v>45960</v>
      </c>
      <c r="D76" t="inlineStr">
        <is>
          <t>JÖNKÖPINGS LÄN</t>
        </is>
      </c>
      <c r="E76" t="inlineStr">
        <is>
          <t>VÄRNAMO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54567-2021</t>
        </is>
      </c>
      <c r="B77" s="1" t="n">
        <v>44473.57203703704</v>
      </c>
      <c r="C77" s="1" t="n">
        <v>45960</v>
      </c>
      <c r="D77" t="inlineStr">
        <is>
          <t>JÖNKÖPINGS LÄN</t>
        </is>
      </c>
      <c r="E77" t="inlineStr">
        <is>
          <t>VÄRNAMO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15664-2021</t>
        </is>
      </c>
      <c r="B78" s="1" t="n">
        <v>44286.33185185185</v>
      </c>
      <c r="C78" s="1" t="n">
        <v>45960</v>
      </c>
      <c r="D78" t="inlineStr">
        <is>
          <t>JÖNKÖPINGS LÄN</t>
        </is>
      </c>
      <c r="E78" t="inlineStr">
        <is>
          <t>VÄRNAMO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13383-2021</t>
        </is>
      </c>
      <c r="B79" s="1" t="n">
        <v>44273</v>
      </c>
      <c r="C79" s="1" t="n">
        <v>45960</v>
      </c>
      <c r="D79" t="inlineStr">
        <is>
          <t>JÖNKÖPINGS LÄN</t>
        </is>
      </c>
      <c r="E79" t="inlineStr">
        <is>
          <t>VÄRNAMO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11253-2022</t>
        </is>
      </c>
      <c r="B80" s="1" t="n">
        <v>44629</v>
      </c>
      <c r="C80" s="1" t="n">
        <v>45960</v>
      </c>
      <c r="D80" t="inlineStr">
        <is>
          <t>JÖNKÖPINGS LÄN</t>
        </is>
      </c>
      <c r="E80" t="inlineStr">
        <is>
          <t>VÄRNAMO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44184-2021</t>
        </is>
      </c>
      <c r="B81" s="1" t="n">
        <v>44434</v>
      </c>
      <c r="C81" s="1" t="n">
        <v>45960</v>
      </c>
      <c r="D81" t="inlineStr">
        <is>
          <t>JÖNKÖPINGS LÄN</t>
        </is>
      </c>
      <c r="E81" t="inlineStr">
        <is>
          <t>VÄRNAMO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29348-2021</t>
        </is>
      </c>
      <c r="B82" s="1" t="n">
        <v>44361</v>
      </c>
      <c r="C82" s="1" t="n">
        <v>45960</v>
      </c>
      <c r="D82" t="inlineStr">
        <is>
          <t>JÖNKÖPINGS LÄN</t>
        </is>
      </c>
      <c r="E82" t="inlineStr">
        <is>
          <t>VÄRNAMO</t>
        </is>
      </c>
      <c r="G82" t="n">
        <v>9.699999999999999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29373-2021</t>
        </is>
      </c>
      <c r="B83" s="1" t="n">
        <v>44361</v>
      </c>
      <c r="C83" s="1" t="n">
        <v>45960</v>
      </c>
      <c r="D83" t="inlineStr">
        <is>
          <t>JÖNKÖPINGS LÄN</t>
        </is>
      </c>
      <c r="E83" t="inlineStr">
        <is>
          <t>VÄRNAMO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29375-2021</t>
        </is>
      </c>
      <c r="B84" s="1" t="n">
        <v>44361</v>
      </c>
      <c r="C84" s="1" t="n">
        <v>45960</v>
      </c>
      <c r="D84" t="inlineStr">
        <is>
          <t>JÖNKÖPINGS LÄN</t>
        </is>
      </c>
      <c r="E84" t="inlineStr">
        <is>
          <t>VÄRNAMO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7613-2021</t>
        </is>
      </c>
      <c r="B85" s="1" t="n">
        <v>44239</v>
      </c>
      <c r="C85" s="1" t="n">
        <v>45960</v>
      </c>
      <c r="D85" t="inlineStr">
        <is>
          <t>JÖNKÖPINGS LÄN</t>
        </is>
      </c>
      <c r="E85" t="inlineStr">
        <is>
          <t>VÄRNAMO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71848-2021</t>
        </is>
      </c>
      <c r="B86" s="1" t="n">
        <v>44539</v>
      </c>
      <c r="C86" s="1" t="n">
        <v>45960</v>
      </c>
      <c r="D86" t="inlineStr">
        <is>
          <t>JÖNKÖPINGS LÄN</t>
        </is>
      </c>
      <c r="E86" t="inlineStr">
        <is>
          <t>VÄRNAMO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60589-2021</t>
        </is>
      </c>
      <c r="B87" s="1" t="n">
        <v>44496.57613425926</v>
      </c>
      <c r="C87" s="1" t="n">
        <v>45960</v>
      </c>
      <c r="D87" t="inlineStr">
        <is>
          <t>JÖNKÖPINGS LÄN</t>
        </is>
      </c>
      <c r="E87" t="inlineStr">
        <is>
          <t>VÄRNAMO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20582-2021</t>
        </is>
      </c>
      <c r="B88" s="1" t="n">
        <v>44315</v>
      </c>
      <c r="C88" s="1" t="n">
        <v>45960</v>
      </c>
      <c r="D88" t="inlineStr">
        <is>
          <t>JÖNKÖPINGS LÄN</t>
        </is>
      </c>
      <c r="E88" t="inlineStr">
        <is>
          <t>VÄRNAMO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48136-2021</t>
        </is>
      </c>
      <c r="B89" s="1" t="n">
        <v>44449.48881944444</v>
      </c>
      <c r="C89" s="1" t="n">
        <v>45960</v>
      </c>
      <c r="D89" t="inlineStr">
        <is>
          <t>JÖNKÖPINGS LÄN</t>
        </is>
      </c>
      <c r="E89" t="inlineStr">
        <is>
          <t>VÄRNAMO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30354-2022</t>
        </is>
      </c>
      <c r="B90" s="1" t="n">
        <v>44760.57719907408</v>
      </c>
      <c r="C90" s="1" t="n">
        <v>45960</v>
      </c>
      <c r="D90" t="inlineStr">
        <is>
          <t>JÖNKÖPINGS LÄN</t>
        </is>
      </c>
      <c r="E90" t="inlineStr">
        <is>
          <t>VÄRNAMO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31737-2022</t>
        </is>
      </c>
      <c r="B91" s="1" t="n">
        <v>44776.50158564815</v>
      </c>
      <c r="C91" s="1" t="n">
        <v>45960</v>
      </c>
      <c r="D91" t="inlineStr">
        <is>
          <t>JÖNKÖPINGS LÄN</t>
        </is>
      </c>
      <c r="E91" t="inlineStr">
        <is>
          <t>VÄRNAMO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16877-2021</t>
        </is>
      </c>
      <c r="B92" s="1" t="n">
        <v>44295</v>
      </c>
      <c r="C92" s="1" t="n">
        <v>45960</v>
      </c>
      <c r="D92" t="inlineStr">
        <is>
          <t>JÖNKÖPINGS LÄN</t>
        </is>
      </c>
      <c r="E92" t="inlineStr">
        <is>
          <t>VÄRNAMO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50024-2021</t>
        </is>
      </c>
      <c r="B93" s="1" t="n">
        <v>44456.48791666667</v>
      </c>
      <c r="C93" s="1" t="n">
        <v>45960</v>
      </c>
      <c r="D93" t="inlineStr">
        <is>
          <t>JÖNKÖPINGS LÄN</t>
        </is>
      </c>
      <c r="E93" t="inlineStr">
        <is>
          <t>VÄRNAMO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30020-2021</t>
        </is>
      </c>
      <c r="B94" s="1" t="n">
        <v>44363.42813657408</v>
      </c>
      <c r="C94" s="1" t="n">
        <v>45960</v>
      </c>
      <c r="D94" t="inlineStr">
        <is>
          <t>JÖNKÖPINGS LÄN</t>
        </is>
      </c>
      <c r="E94" t="inlineStr">
        <is>
          <t>VÄRNAMO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28362-2021</t>
        </is>
      </c>
      <c r="B95" s="1" t="n">
        <v>44356.42612268519</v>
      </c>
      <c r="C95" s="1" t="n">
        <v>45960</v>
      </c>
      <c r="D95" t="inlineStr">
        <is>
          <t>JÖNKÖPINGS LÄN</t>
        </is>
      </c>
      <c r="E95" t="inlineStr">
        <is>
          <t>VÄRNAMO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44618-2021</t>
        </is>
      </c>
      <c r="B96" s="1" t="n">
        <v>44436.45430555556</v>
      </c>
      <c r="C96" s="1" t="n">
        <v>45960</v>
      </c>
      <c r="D96" t="inlineStr">
        <is>
          <t>JÖNKÖPINGS LÄN</t>
        </is>
      </c>
      <c r="E96" t="inlineStr">
        <is>
          <t>VÄRNAMO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74127-2021</t>
        </is>
      </c>
      <c r="B97" s="1" t="n">
        <v>44557</v>
      </c>
      <c r="C97" s="1" t="n">
        <v>45960</v>
      </c>
      <c r="D97" t="inlineStr">
        <is>
          <t>JÖNKÖPINGS LÄN</t>
        </is>
      </c>
      <c r="E97" t="inlineStr">
        <is>
          <t>VÄRNAMO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46476-2022</t>
        </is>
      </c>
      <c r="B98" s="1" t="n">
        <v>44848.54179398148</v>
      </c>
      <c r="C98" s="1" t="n">
        <v>45960</v>
      </c>
      <c r="D98" t="inlineStr">
        <is>
          <t>JÖNKÖPINGS LÄN</t>
        </is>
      </c>
      <c r="E98" t="inlineStr">
        <is>
          <t>VÄRNAMO</t>
        </is>
      </c>
      <c r="F98" t="inlineStr">
        <is>
          <t>Sveaskog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40548-2021</t>
        </is>
      </c>
      <c r="B99" s="1" t="n">
        <v>44420.41239583334</v>
      </c>
      <c r="C99" s="1" t="n">
        <v>45960</v>
      </c>
      <c r="D99" t="inlineStr">
        <is>
          <t>JÖNKÖPINGS LÄN</t>
        </is>
      </c>
      <c r="E99" t="inlineStr">
        <is>
          <t>VÄRNAMO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42489-2021</t>
        </is>
      </c>
      <c r="B100" s="1" t="n">
        <v>44427</v>
      </c>
      <c r="C100" s="1" t="n">
        <v>45960</v>
      </c>
      <c r="D100" t="inlineStr">
        <is>
          <t>JÖNKÖPINGS LÄN</t>
        </is>
      </c>
      <c r="E100" t="inlineStr">
        <is>
          <t>VÄRNAMO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10430-2021</t>
        </is>
      </c>
      <c r="B101" s="1" t="n">
        <v>44257</v>
      </c>
      <c r="C101" s="1" t="n">
        <v>45960</v>
      </c>
      <c r="D101" t="inlineStr">
        <is>
          <t>JÖNKÖPINGS LÄN</t>
        </is>
      </c>
      <c r="E101" t="inlineStr">
        <is>
          <t>VÄRNAMO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24951-2021</t>
        </is>
      </c>
      <c r="B102" s="1" t="n">
        <v>44341</v>
      </c>
      <c r="C102" s="1" t="n">
        <v>45960</v>
      </c>
      <c r="D102" t="inlineStr">
        <is>
          <t>JÖNKÖPINGS LÄN</t>
        </is>
      </c>
      <c r="E102" t="inlineStr">
        <is>
          <t>VÄRNAMO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30115-2022</t>
        </is>
      </c>
      <c r="B103" s="1" t="n">
        <v>44757.40743055556</v>
      </c>
      <c r="C103" s="1" t="n">
        <v>45960</v>
      </c>
      <c r="D103" t="inlineStr">
        <is>
          <t>JÖNKÖPINGS LÄN</t>
        </is>
      </c>
      <c r="E103" t="inlineStr">
        <is>
          <t>VÄRNAMO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14133-2021</t>
        </is>
      </c>
      <c r="B104" s="1" t="n">
        <v>44278.37649305556</v>
      </c>
      <c r="C104" s="1" t="n">
        <v>45960</v>
      </c>
      <c r="D104" t="inlineStr">
        <is>
          <t>JÖNKÖPINGS LÄN</t>
        </is>
      </c>
      <c r="E104" t="inlineStr">
        <is>
          <t>VÄRNAMO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61912-2021</t>
        </is>
      </c>
      <c r="B105" s="1" t="n">
        <v>44502.35916666667</v>
      </c>
      <c r="C105" s="1" t="n">
        <v>45960</v>
      </c>
      <c r="D105" t="inlineStr">
        <is>
          <t>JÖNKÖPINGS LÄN</t>
        </is>
      </c>
      <c r="E105" t="inlineStr">
        <is>
          <t>VÄRNAMO</t>
        </is>
      </c>
      <c r="G105" t="n">
        <v>4.7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48131-2021</t>
        </is>
      </c>
      <c r="B106" s="1" t="n">
        <v>44449</v>
      </c>
      <c r="C106" s="1" t="n">
        <v>45960</v>
      </c>
      <c r="D106" t="inlineStr">
        <is>
          <t>JÖNKÖPINGS LÄN</t>
        </is>
      </c>
      <c r="E106" t="inlineStr">
        <is>
          <t>VÄRNAMO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24981-2021</t>
        </is>
      </c>
      <c r="B107" s="1" t="n">
        <v>44341.51976851852</v>
      </c>
      <c r="C107" s="1" t="n">
        <v>45960</v>
      </c>
      <c r="D107" t="inlineStr">
        <is>
          <t>JÖNKÖPINGS LÄN</t>
        </is>
      </c>
      <c r="E107" t="inlineStr">
        <is>
          <t>VÄRNAMO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35730-2021</t>
        </is>
      </c>
      <c r="B108" s="1" t="n">
        <v>44385</v>
      </c>
      <c r="C108" s="1" t="n">
        <v>45960</v>
      </c>
      <c r="D108" t="inlineStr">
        <is>
          <t>JÖNKÖPINGS LÄN</t>
        </is>
      </c>
      <c r="E108" t="inlineStr">
        <is>
          <t>VÄRNAMO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1141-2022</t>
        </is>
      </c>
      <c r="B109" s="1" t="n">
        <v>44572.3869212963</v>
      </c>
      <c r="C109" s="1" t="n">
        <v>45960</v>
      </c>
      <c r="D109" t="inlineStr">
        <is>
          <t>JÖNKÖPINGS LÄN</t>
        </is>
      </c>
      <c r="E109" t="inlineStr">
        <is>
          <t>VÄRNAMO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23168-2021</t>
        </is>
      </c>
      <c r="B110" s="1" t="n">
        <v>44332.92143518518</v>
      </c>
      <c r="C110" s="1" t="n">
        <v>45960</v>
      </c>
      <c r="D110" t="inlineStr">
        <is>
          <t>JÖNKÖPINGS LÄN</t>
        </is>
      </c>
      <c r="E110" t="inlineStr">
        <is>
          <t>VÄRNAMO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67881-2021</t>
        </is>
      </c>
      <c r="B111" s="1" t="n">
        <v>44525</v>
      </c>
      <c r="C111" s="1" t="n">
        <v>45960</v>
      </c>
      <c r="D111" t="inlineStr">
        <is>
          <t>JÖNKÖPINGS LÄN</t>
        </is>
      </c>
      <c r="E111" t="inlineStr">
        <is>
          <t>VÄRNAMO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21807-2021</t>
        </is>
      </c>
      <c r="B112" s="1" t="n">
        <v>44319</v>
      </c>
      <c r="C112" s="1" t="n">
        <v>45960</v>
      </c>
      <c r="D112" t="inlineStr">
        <is>
          <t>JÖNKÖPINGS LÄN</t>
        </is>
      </c>
      <c r="E112" t="inlineStr">
        <is>
          <t>VÄRNAMO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7243-2022</t>
        </is>
      </c>
      <c r="B113" s="1" t="n">
        <v>44606.39925925926</v>
      </c>
      <c r="C113" s="1" t="n">
        <v>45960</v>
      </c>
      <c r="D113" t="inlineStr">
        <is>
          <t>JÖNKÖPINGS LÄN</t>
        </is>
      </c>
      <c r="E113" t="inlineStr">
        <is>
          <t>VÄRNAMO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56077-2021</t>
        </is>
      </c>
      <c r="B114" s="1" t="n">
        <v>44477.53445601852</v>
      </c>
      <c r="C114" s="1" t="n">
        <v>45960</v>
      </c>
      <c r="D114" t="inlineStr">
        <is>
          <t>JÖNKÖPINGS LÄN</t>
        </is>
      </c>
      <c r="E114" t="inlineStr">
        <is>
          <t>VÄRNAMO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9355-2022</t>
        </is>
      </c>
      <c r="B115" s="1" t="n">
        <v>44616</v>
      </c>
      <c r="C115" s="1" t="n">
        <v>45960</v>
      </c>
      <c r="D115" t="inlineStr">
        <is>
          <t>JÖNKÖPINGS LÄN</t>
        </is>
      </c>
      <c r="E115" t="inlineStr">
        <is>
          <t>VÄRNAMO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74317-2021</t>
        </is>
      </c>
      <c r="B116" s="1" t="n">
        <v>44559</v>
      </c>
      <c r="C116" s="1" t="n">
        <v>45960</v>
      </c>
      <c r="D116" t="inlineStr">
        <is>
          <t>JÖNKÖPINGS LÄN</t>
        </is>
      </c>
      <c r="E116" t="inlineStr">
        <is>
          <t>VÄRNAMO</t>
        </is>
      </c>
      <c r="F116" t="inlineStr">
        <is>
          <t>Sveaskog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21626-2022</t>
        </is>
      </c>
      <c r="B117" s="1" t="n">
        <v>44706.6987962963</v>
      </c>
      <c r="C117" s="1" t="n">
        <v>45960</v>
      </c>
      <c r="D117" t="inlineStr">
        <is>
          <t>JÖNKÖPINGS LÄN</t>
        </is>
      </c>
      <c r="E117" t="inlineStr">
        <is>
          <t>VÄRNAMO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66504-2020</t>
        </is>
      </c>
      <c r="B118" s="1" t="n">
        <v>44178</v>
      </c>
      <c r="C118" s="1" t="n">
        <v>45960</v>
      </c>
      <c r="D118" t="inlineStr">
        <is>
          <t>JÖNKÖPINGS LÄN</t>
        </is>
      </c>
      <c r="E118" t="inlineStr">
        <is>
          <t>VÄRNAMO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40852-2022</t>
        </is>
      </c>
      <c r="B119" s="1" t="n">
        <v>44825</v>
      </c>
      <c r="C119" s="1" t="n">
        <v>45960</v>
      </c>
      <c r="D119" t="inlineStr">
        <is>
          <t>JÖNKÖPINGS LÄN</t>
        </is>
      </c>
      <c r="E119" t="inlineStr">
        <is>
          <t>VÄRNAMO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47649-2022</t>
        </is>
      </c>
      <c r="B120" s="1" t="n">
        <v>44854.44881944444</v>
      </c>
      <c r="C120" s="1" t="n">
        <v>45960</v>
      </c>
      <c r="D120" t="inlineStr">
        <is>
          <t>JÖNKÖPINGS LÄN</t>
        </is>
      </c>
      <c r="E120" t="inlineStr">
        <is>
          <t>VÄRNAMO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47664-2021</t>
        </is>
      </c>
      <c r="B121" s="1" t="n">
        <v>44448</v>
      </c>
      <c r="C121" s="1" t="n">
        <v>45960</v>
      </c>
      <c r="D121" t="inlineStr">
        <is>
          <t>JÖNKÖPINGS LÄN</t>
        </is>
      </c>
      <c r="E121" t="inlineStr">
        <is>
          <t>VÄRNAMO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4201-2021</t>
        </is>
      </c>
      <c r="B122" s="1" t="n">
        <v>44223</v>
      </c>
      <c r="C122" s="1" t="n">
        <v>45960</v>
      </c>
      <c r="D122" t="inlineStr">
        <is>
          <t>JÖNKÖPINGS LÄN</t>
        </is>
      </c>
      <c r="E122" t="inlineStr">
        <is>
          <t>VÄRNAMO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40031-2022</t>
        </is>
      </c>
      <c r="B123" s="1" t="n">
        <v>44820</v>
      </c>
      <c r="C123" s="1" t="n">
        <v>45960</v>
      </c>
      <c r="D123" t="inlineStr">
        <is>
          <t>JÖNKÖPINGS LÄN</t>
        </is>
      </c>
      <c r="E123" t="inlineStr">
        <is>
          <t>VÄRNAMO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8216-2021</t>
        </is>
      </c>
      <c r="B124" s="1" t="n">
        <v>44244</v>
      </c>
      <c r="C124" s="1" t="n">
        <v>45960</v>
      </c>
      <c r="D124" t="inlineStr">
        <is>
          <t>JÖNKÖPINGS LÄN</t>
        </is>
      </c>
      <c r="E124" t="inlineStr">
        <is>
          <t>VÄRNAMO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13619-2022</t>
        </is>
      </c>
      <c r="B125" s="1" t="n">
        <v>44648</v>
      </c>
      <c r="C125" s="1" t="n">
        <v>45960</v>
      </c>
      <c r="D125" t="inlineStr">
        <is>
          <t>JÖNKÖPINGS LÄN</t>
        </is>
      </c>
      <c r="E125" t="inlineStr">
        <is>
          <t>VÄRNAMO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15577-2022</t>
        </is>
      </c>
      <c r="B126" s="1" t="n">
        <v>44662.5583449074</v>
      </c>
      <c r="C126" s="1" t="n">
        <v>45960</v>
      </c>
      <c r="D126" t="inlineStr">
        <is>
          <t>JÖNKÖPINGS LÄN</t>
        </is>
      </c>
      <c r="E126" t="inlineStr">
        <is>
          <t>VÄRNAMO</t>
        </is>
      </c>
      <c r="G126" t="n">
        <v>9.199999999999999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17288-2022</t>
        </is>
      </c>
      <c r="B127" s="1" t="n">
        <v>44678.46045138889</v>
      </c>
      <c r="C127" s="1" t="n">
        <v>45960</v>
      </c>
      <c r="D127" t="inlineStr">
        <is>
          <t>JÖNKÖPINGS LÄN</t>
        </is>
      </c>
      <c r="E127" t="inlineStr">
        <is>
          <t>VÄRNAMO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57278-2020</t>
        </is>
      </c>
      <c r="B128" s="1" t="n">
        <v>44139</v>
      </c>
      <c r="C128" s="1" t="n">
        <v>45960</v>
      </c>
      <c r="D128" t="inlineStr">
        <is>
          <t>JÖNKÖPINGS LÄN</t>
        </is>
      </c>
      <c r="E128" t="inlineStr">
        <is>
          <t>VÄRNAMO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24979-2021</t>
        </is>
      </c>
      <c r="B129" s="1" t="n">
        <v>44341.51594907408</v>
      </c>
      <c r="C129" s="1" t="n">
        <v>45960</v>
      </c>
      <c r="D129" t="inlineStr">
        <is>
          <t>JÖNKÖPINGS LÄN</t>
        </is>
      </c>
      <c r="E129" t="inlineStr">
        <is>
          <t>VÄRNAMO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24702-2022</t>
        </is>
      </c>
      <c r="B130" s="1" t="n">
        <v>44727</v>
      </c>
      <c r="C130" s="1" t="n">
        <v>45960</v>
      </c>
      <c r="D130" t="inlineStr">
        <is>
          <t>JÖNKÖPINGS LÄN</t>
        </is>
      </c>
      <c r="E130" t="inlineStr">
        <is>
          <t>VÄRNAMO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2340-2021</t>
        </is>
      </c>
      <c r="B131" s="1" t="n">
        <v>44214</v>
      </c>
      <c r="C131" s="1" t="n">
        <v>45960</v>
      </c>
      <c r="D131" t="inlineStr">
        <is>
          <t>JÖNKÖPINGS LÄN</t>
        </is>
      </c>
      <c r="E131" t="inlineStr">
        <is>
          <t>VÄRNAMO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41820-2021</t>
        </is>
      </c>
      <c r="B132" s="1" t="n">
        <v>44425.85980324074</v>
      </c>
      <c r="C132" s="1" t="n">
        <v>45960</v>
      </c>
      <c r="D132" t="inlineStr">
        <is>
          <t>JÖNKÖPINGS LÄN</t>
        </is>
      </c>
      <c r="E132" t="inlineStr">
        <is>
          <t>VÄRNAMO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52780-2024</t>
        </is>
      </c>
      <c r="B133" s="1" t="n">
        <v>45610.54395833334</v>
      </c>
      <c r="C133" s="1" t="n">
        <v>45960</v>
      </c>
      <c r="D133" t="inlineStr">
        <is>
          <t>JÖNKÖPINGS LÄN</t>
        </is>
      </c>
      <c r="E133" t="inlineStr">
        <is>
          <t>VÄRNAMO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413-2023</t>
        </is>
      </c>
      <c r="B134" s="1" t="n">
        <v>44929.63917824074</v>
      </c>
      <c r="C134" s="1" t="n">
        <v>45960</v>
      </c>
      <c r="D134" t="inlineStr">
        <is>
          <t>JÖNKÖPINGS LÄN</t>
        </is>
      </c>
      <c r="E134" t="inlineStr">
        <is>
          <t>VÄRNAMO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49960-2024</t>
        </is>
      </c>
      <c r="B135" s="1" t="n">
        <v>45597.62469907408</v>
      </c>
      <c r="C135" s="1" t="n">
        <v>45960</v>
      </c>
      <c r="D135" t="inlineStr">
        <is>
          <t>JÖNKÖPINGS LÄN</t>
        </is>
      </c>
      <c r="E135" t="inlineStr">
        <is>
          <t>VÄRNAMO</t>
        </is>
      </c>
      <c r="G135" t="n">
        <v>6.2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2094-2022</t>
        </is>
      </c>
      <c r="B136" s="1" t="n">
        <v>44577.50803240741</v>
      </c>
      <c r="C136" s="1" t="n">
        <v>45960</v>
      </c>
      <c r="D136" t="inlineStr">
        <is>
          <t>JÖNKÖPINGS LÄN</t>
        </is>
      </c>
      <c r="E136" t="inlineStr">
        <is>
          <t>VÄRNAMO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52104-2024</t>
        </is>
      </c>
      <c r="B137" s="1" t="n">
        <v>45608.42292824074</v>
      </c>
      <c r="C137" s="1" t="n">
        <v>45960</v>
      </c>
      <c r="D137" t="inlineStr">
        <is>
          <t>JÖNKÖPINGS LÄN</t>
        </is>
      </c>
      <c r="E137" t="inlineStr">
        <is>
          <t>VÄRNAMO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47595-2024</t>
        </is>
      </c>
      <c r="B138" s="1" t="n">
        <v>45587.85671296297</v>
      </c>
      <c r="C138" s="1" t="n">
        <v>45960</v>
      </c>
      <c r="D138" t="inlineStr">
        <is>
          <t>JÖNKÖPINGS LÄN</t>
        </is>
      </c>
      <c r="E138" t="inlineStr">
        <is>
          <t>VÄRNAMO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47603-2024</t>
        </is>
      </c>
      <c r="B139" s="1" t="n">
        <v>45587.87516203704</v>
      </c>
      <c r="C139" s="1" t="n">
        <v>45960</v>
      </c>
      <c r="D139" t="inlineStr">
        <is>
          <t>JÖNKÖPINGS LÄN</t>
        </is>
      </c>
      <c r="E139" t="inlineStr">
        <is>
          <t>VÄRNAMO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2440-2021</t>
        </is>
      </c>
      <c r="B140" s="1" t="n">
        <v>44214</v>
      </c>
      <c r="C140" s="1" t="n">
        <v>45960</v>
      </c>
      <c r="D140" t="inlineStr">
        <is>
          <t>JÖNKÖPINGS LÄN</t>
        </is>
      </c>
      <c r="E140" t="inlineStr">
        <is>
          <t>VÄRNAMO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4735-2024</t>
        </is>
      </c>
      <c r="B141" s="1" t="n">
        <v>45328.62417824074</v>
      </c>
      <c r="C141" s="1" t="n">
        <v>45960</v>
      </c>
      <c r="D141" t="inlineStr">
        <is>
          <t>JÖNKÖPINGS LÄN</t>
        </is>
      </c>
      <c r="E141" t="inlineStr">
        <is>
          <t>VÄRNAMO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43999-2024</t>
        </is>
      </c>
      <c r="B142" s="1" t="n">
        <v>45572.54373842593</v>
      </c>
      <c r="C142" s="1" t="n">
        <v>45960</v>
      </c>
      <c r="D142" t="inlineStr">
        <is>
          <t>JÖNKÖPINGS LÄN</t>
        </is>
      </c>
      <c r="E142" t="inlineStr">
        <is>
          <t>VÄRNAMO</t>
        </is>
      </c>
      <c r="F142" t="inlineStr">
        <is>
          <t>Sveaskog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44002-2024</t>
        </is>
      </c>
      <c r="B143" s="1" t="n">
        <v>45572.54646990741</v>
      </c>
      <c r="C143" s="1" t="n">
        <v>45960</v>
      </c>
      <c r="D143" t="inlineStr">
        <is>
          <t>JÖNKÖPINGS LÄN</t>
        </is>
      </c>
      <c r="E143" t="inlineStr">
        <is>
          <t>VÄRNAMO</t>
        </is>
      </c>
      <c r="F143" t="inlineStr">
        <is>
          <t>Sveaskog</t>
        </is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40779-2024</t>
        </is>
      </c>
      <c r="B144" s="1" t="n">
        <v>45558</v>
      </c>
      <c r="C144" s="1" t="n">
        <v>45960</v>
      </c>
      <c r="D144" t="inlineStr">
        <is>
          <t>JÖNKÖPINGS LÄN</t>
        </is>
      </c>
      <c r="E144" t="inlineStr">
        <is>
          <t>VÄRNAMO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22574-2021</t>
        </is>
      </c>
      <c r="B145" s="1" t="n">
        <v>44327</v>
      </c>
      <c r="C145" s="1" t="n">
        <v>45960</v>
      </c>
      <c r="D145" t="inlineStr">
        <is>
          <t>JÖNKÖPINGS LÄN</t>
        </is>
      </c>
      <c r="E145" t="inlineStr">
        <is>
          <t>VÄRNAMO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55606-2024</t>
        </is>
      </c>
      <c r="B146" s="1" t="n">
        <v>45622.57844907408</v>
      </c>
      <c r="C146" s="1" t="n">
        <v>45960</v>
      </c>
      <c r="D146" t="inlineStr">
        <is>
          <t>JÖNKÖPINGS LÄN</t>
        </is>
      </c>
      <c r="E146" t="inlineStr">
        <is>
          <t>VÄRNAMO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7298-2023</t>
        </is>
      </c>
      <c r="B147" s="1" t="n">
        <v>44970</v>
      </c>
      <c r="C147" s="1" t="n">
        <v>45960</v>
      </c>
      <c r="D147" t="inlineStr">
        <is>
          <t>JÖNKÖPINGS LÄN</t>
        </is>
      </c>
      <c r="E147" t="inlineStr">
        <is>
          <t>VÄRNAMO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511-2022</t>
        </is>
      </c>
      <c r="B148" s="1" t="n">
        <v>44566.53696759259</v>
      </c>
      <c r="C148" s="1" t="n">
        <v>45960</v>
      </c>
      <c r="D148" t="inlineStr">
        <is>
          <t>JÖNKÖPINGS LÄN</t>
        </is>
      </c>
      <c r="E148" t="inlineStr">
        <is>
          <t>VÄRNAMO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39639-2023</t>
        </is>
      </c>
      <c r="B149" s="1" t="n">
        <v>45167.53902777778</v>
      </c>
      <c r="C149" s="1" t="n">
        <v>45960</v>
      </c>
      <c r="D149" t="inlineStr">
        <is>
          <t>JÖNKÖPINGS LÄN</t>
        </is>
      </c>
      <c r="E149" t="inlineStr">
        <is>
          <t>VÄRNAMO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73599-2021</t>
        </is>
      </c>
      <c r="B150" s="1" t="n">
        <v>44552</v>
      </c>
      <c r="C150" s="1" t="n">
        <v>45960</v>
      </c>
      <c r="D150" t="inlineStr">
        <is>
          <t>JÖNKÖPINGS LÄN</t>
        </is>
      </c>
      <c r="E150" t="inlineStr">
        <is>
          <t>VÄRNAMO</t>
        </is>
      </c>
      <c r="G150" t="n">
        <v>4.5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17704-2025</t>
        </is>
      </c>
      <c r="B151" s="1" t="n">
        <v>45758.42807870371</v>
      </c>
      <c r="C151" s="1" t="n">
        <v>45960</v>
      </c>
      <c r="D151" t="inlineStr">
        <is>
          <t>JÖNKÖPINGS LÄN</t>
        </is>
      </c>
      <c r="E151" t="inlineStr">
        <is>
          <t>VÄRNAMO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24703-2022</t>
        </is>
      </c>
      <c r="B152" s="1" t="n">
        <v>44727</v>
      </c>
      <c r="C152" s="1" t="n">
        <v>45960</v>
      </c>
      <c r="D152" t="inlineStr">
        <is>
          <t>JÖNKÖPINGS LÄN</t>
        </is>
      </c>
      <c r="E152" t="inlineStr">
        <is>
          <t>VÄRNAMO</t>
        </is>
      </c>
      <c r="G152" t="n">
        <v>0.2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46863-2023</t>
        </is>
      </c>
      <c r="B153" s="1" t="n">
        <v>45200</v>
      </c>
      <c r="C153" s="1" t="n">
        <v>45960</v>
      </c>
      <c r="D153" t="inlineStr">
        <is>
          <t>JÖNKÖPINGS LÄN</t>
        </is>
      </c>
      <c r="E153" t="inlineStr">
        <is>
          <t>VÄRNAMO</t>
        </is>
      </c>
      <c r="F153" t="inlineStr">
        <is>
          <t>Övriga Aktiebolag</t>
        </is>
      </c>
      <c r="G153" t="n">
        <v>4.3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22071-2023</t>
        </is>
      </c>
      <c r="B154" s="1" t="n">
        <v>45069.45675925926</v>
      </c>
      <c r="C154" s="1" t="n">
        <v>45960</v>
      </c>
      <c r="D154" t="inlineStr">
        <is>
          <t>JÖNKÖPINGS LÄN</t>
        </is>
      </c>
      <c r="E154" t="inlineStr">
        <is>
          <t>VÄRNAMO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29459-2023</t>
        </is>
      </c>
      <c r="B155" s="1" t="n">
        <v>45106</v>
      </c>
      <c r="C155" s="1" t="n">
        <v>45960</v>
      </c>
      <c r="D155" t="inlineStr">
        <is>
          <t>JÖNKÖPINGS LÄN</t>
        </is>
      </c>
      <c r="E155" t="inlineStr">
        <is>
          <t>VÄRNAMO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18434-2022</t>
        </is>
      </c>
      <c r="B156" s="1" t="n">
        <v>44686.45782407407</v>
      </c>
      <c r="C156" s="1" t="n">
        <v>45960</v>
      </c>
      <c r="D156" t="inlineStr">
        <is>
          <t>JÖNKÖPINGS LÄN</t>
        </is>
      </c>
      <c r="E156" t="inlineStr">
        <is>
          <t>VÄRNAMO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13190-2024</t>
        </is>
      </c>
      <c r="B157" s="1" t="n">
        <v>45386.46412037037</v>
      </c>
      <c r="C157" s="1" t="n">
        <v>45960</v>
      </c>
      <c r="D157" t="inlineStr">
        <is>
          <t>JÖNKÖPINGS LÄN</t>
        </is>
      </c>
      <c r="E157" t="inlineStr">
        <is>
          <t>VÄRNAMO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2199-2023</t>
        </is>
      </c>
      <c r="B158" s="1" t="n">
        <v>44942.3762037037</v>
      </c>
      <c r="C158" s="1" t="n">
        <v>45960</v>
      </c>
      <c r="D158" t="inlineStr">
        <is>
          <t>JÖNKÖPINGS LÄN</t>
        </is>
      </c>
      <c r="E158" t="inlineStr">
        <is>
          <t>VÄRNAMO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17328-2024</t>
        </is>
      </c>
      <c r="B159" s="1" t="n">
        <v>45414.55210648148</v>
      </c>
      <c r="C159" s="1" t="n">
        <v>45960</v>
      </c>
      <c r="D159" t="inlineStr">
        <is>
          <t>JÖNKÖPINGS LÄN</t>
        </is>
      </c>
      <c r="E159" t="inlineStr">
        <is>
          <t>VÄRNAMO</t>
        </is>
      </c>
      <c r="F159" t="inlineStr">
        <is>
          <t>Sveaskog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500-2025</t>
        </is>
      </c>
      <c r="B160" s="1" t="n">
        <v>45664.46778935185</v>
      </c>
      <c r="C160" s="1" t="n">
        <v>45960</v>
      </c>
      <c r="D160" t="inlineStr">
        <is>
          <t>JÖNKÖPINGS LÄN</t>
        </is>
      </c>
      <c r="E160" t="inlineStr">
        <is>
          <t>VÄRNAMO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48289-2024</t>
        </is>
      </c>
      <c r="B161" s="1" t="n">
        <v>45590.45354166667</v>
      </c>
      <c r="C161" s="1" t="n">
        <v>45960</v>
      </c>
      <c r="D161" t="inlineStr">
        <is>
          <t>JÖNKÖPINGS LÄN</t>
        </is>
      </c>
      <c r="E161" t="inlineStr">
        <is>
          <t>VÄRNAMO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63430-2023</t>
        </is>
      </c>
      <c r="B162" s="1" t="n">
        <v>45274</v>
      </c>
      <c r="C162" s="1" t="n">
        <v>45960</v>
      </c>
      <c r="D162" t="inlineStr">
        <is>
          <t>JÖNKÖPINGS LÄN</t>
        </is>
      </c>
      <c r="E162" t="inlineStr">
        <is>
          <t>VÄRNAMO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62276-2023</t>
        </is>
      </c>
      <c r="B163" s="1" t="n">
        <v>45267</v>
      </c>
      <c r="C163" s="1" t="n">
        <v>45960</v>
      </c>
      <c r="D163" t="inlineStr">
        <is>
          <t>JÖNKÖPINGS LÄN</t>
        </is>
      </c>
      <c r="E163" t="inlineStr">
        <is>
          <t>VÄRNAMO</t>
        </is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10964-2025</t>
        </is>
      </c>
      <c r="B164" s="1" t="n">
        <v>45723.38173611111</v>
      </c>
      <c r="C164" s="1" t="n">
        <v>45960</v>
      </c>
      <c r="D164" t="inlineStr">
        <is>
          <t>JÖNKÖPINGS LÄN</t>
        </is>
      </c>
      <c r="E164" t="inlineStr">
        <is>
          <t>VÄRNAMO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11213-2024</t>
        </is>
      </c>
      <c r="B165" s="1" t="n">
        <v>45371.57876157408</v>
      </c>
      <c r="C165" s="1" t="n">
        <v>45960</v>
      </c>
      <c r="D165" t="inlineStr">
        <is>
          <t>JÖNKÖPINGS LÄN</t>
        </is>
      </c>
      <c r="E165" t="inlineStr">
        <is>
          <t>VÄRNAMO</t>
        </is>
      </c>
      <c r="F165" t="inlineStr">
        <is>
          <t>Sveaskog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39218-2023</t>
        </is>
      </c>
      <c r="B166" s="1" t="n">
        <v>45166</v>
      </c>
      <c r="C166" s="1" t="n">
        <v>45960</v>
      </c>
      <c r="D166" t="inlineStr">
        <is>
          <t>JÖNKÖPINGS LÄN</t>
        </is>
      </c>
      <c r="E166" t="inlineStr">
        <is>
          <t>VÄRNAMO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17468-2023</t>
        </is>
      </c>
      <c r="B167" s="1" t="n">
        <v>45036</v>
      </c>
      <c r="C167" s="1" t="n">
        <v>45960</v>
      </c>
      <c r="D167" t="inlineStr">
        <is>
          <t>JÖNKÖPINGS LÄN</t>
        </is>
      </c>
      <c r="E167" t="inlineStr">
        <is>
          <t>VÄRNAMO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54693-2024</t>
        </is>
      </c>
      <c r="B168" s="1" t="n">
        <v>45618.38481481482</v>
      </c>
      <c r="C168" s="1" t="n">
        <v>45960</v>
      </c>
      <c r="D168" t="inlineStr">
        <is>
          <t>JÖNKÖPINGS LÄN</t>
        </is>
      </c>
      <c r="E168" t="inlineStr">
        <is>
          <t>VÄRNAMO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10621-2025</t>
        </is>
      </c>
      <c r="B169" s="1" t="n">
        <v>45721.62189814815</v>
      </c>
      <c r="C169" s="1" t="n">
        <v>45960</v>
      </c>
      <c r="D169" t="inlineStr">
        <is>
          <t>JÖNKÖPINGS LÄN</t>
        </is>
      </c>
      <c r="E169" t="inlineStr">
        <is>
          <t>VÄRNAMO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51772-2024</t>
        </is>
      </c>
      <c r="B170" s="1" t="n">
        <v>45607.45059027777</v>
      </c>
      <c r="C170" s="1" t="n">
        <v>45960</v>
      </c>
      <c r="D170" t="inlineStr">
        <is>
          <t>JÖNKÖPINGS LÄN</t>
        </is>
      </c>
      <c r="E170" t="inlineStr">
        <is>
          <t>VÄRNAMO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35120-2022</t>
        </is>
      </c>
      <c r="B171" s="1" t="n">
        <v>44797.4621412037</v>
      </c>
      <c r="C171" s="1" t="n">
        <v>45960</v>
      </c>
      <c r="D171" t="inlineStr">
        <is>
          <t>JÖNKÖPINGS LÄN</t>
        </is>
      </c>
      <c r="E171" t="inlineStr">
        <is>
          <t>VÄRNAMO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3897-2025</t>
        </is>
      </c>
      <c r="B172" s="1" t="n">
        <v>45684.38538194444</v>
      </c>
      <c r="C172" s="1" t="n">
        <v>45960</v>
      </c>
      <c r="D172" t="inlineStr">
        <is>
          <t>JÖNKÖPINGS LÄN</t>
        </is>
      </c>
      <c r="E172" t="inlineStr">
        <is>
          <t>VÄRNAMO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3903-2025</t>
        </is>
      </c>
      <c r="B173" s="1" t="n">
        <v>45684.39165509259</v>
      </c>
      <c r="C173" s="1" t="n">
        <v>45960</v>
      </c>
      <c r="D173" t="inlineStr">
        <is>
          <t>JÖNKÖPINGS LÄN</t>
        </is>
      </c>
      <c r="E173" t="inlineStr">
        <is>
          <t>VÄRNAMO</t>
        </is>
      </c>
      <c r="F173" t="inlineStr">
        <is>
          <t>Sveaskog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1246-2024</t>
        </is>
      </c>
      <c r="B174" s="1" t="n">
        <v>45302</v>
      </c>
      <c r="C174" s="1" t="n">
        <v>45960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8910-2024</t>
        </is>
      </c>
      <c r="B175" s="1" t="n">
        <v>45357.36013888889</v>
      </c>
      <c r="C175" s="1" t="n">
        <v>45960</v>
      </c>
      <c r="D175" t="inlineStr">
        <is>
          <t>JÖNKÖPINGS LÄN</t>
        </is>
      </c>
      <c r="E175" t="inlineStr">
        <is>
          <t>VÄRNAMO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48040-2024</t>
        </is>
      </c>
      <c r="B176" s="1" t="n">
        <v>45589.50008101852</v>
      </c>
      <c r="C176" s="1" t="n">
        <v>45960</v>
      </c>
      <c r="D176" t="inlineStr">
        <is>
          <t>JÖNKÖPINGS LÄN</t>
        </is>
      </c>
      <c r="E176" t="inlineStr">
        <is>
          <t>VÄRNAMO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1273-2025</t>
        </is>
      </c>
      <c r="B177" s="1" t="n">
        <v>45667.48127314815</v>
      </c>
      <c r="C177" s="1" t="n">
        <v>45960</v>
      </c>
      <c r="D177" t="inlineStr">
        <is>
          <t>JÖNKÖPINGS LÄN</t>
        </is>
      </c>
      <c r="E177" t="inlineStr">
        <is>
          <t>VÄRNAMO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43132-2024</t>
        </is>
      </c>
      <c r="B178" s="1" t="n">
        <v>45567</v>
      </c>
      <c r="C178" s="1" t="n">
        <v>45960</v>
      </c>
      <c r="D178" t="inlineStr">
        <is>
          <t>JÖNKÖPINGS LÄN</t>
        </is>
      </c>
      <c r="E178" t="inlineStr">
        <is>
          <t>VÄRNAMO</t>
        </is>
      </c>
      <c r="F178" t="inlineStr">
        <is>
          <t>Kommuner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43155-2024</t>
        </is>
      </c>
      <c r="B179" s="1" t="n">
        <v>45567</v>
      </c>
      <c r="C179" s="1" t="n">
        <v>45960</v>
      </c>
      <c r="D179" t="inlineStr">
        <is>
          <t>JÖNKÖPINGS LÄN</t>
        </is>
      </c>
      <c r="E179" t="inlineStr">
        <is>
          <t>VÄRNAMO</t>
        </is>
      </c>
      <c r="F179" t="inlineStr">
        <is>
          <t>Kommuner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7070-2025</t>
        </is>
      </c>
      <c r="B180" s="1" t="n">
        <v>45701.66458333333</v>
      </c>
      <c r="C180" s="1" t="n">
        <v>45960</v>
      </c>
      <c r="D180" t="inlineStr">
        <is>
          <t>JÖNKÖPINGS LÄN</t>
        </is>
      </c>
      <c r="E180" t="inlineStr">
        <is>
          <t>VÄRNAMO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13273-2025</t>
        </is>
      </c>
      <c r="B181" s="1" t="n">
        <v>45735.54914351852</v>
      </c>
      <c r="C181" s="1" t="n">
        <v>45960</v>
      </c>
      <c r="D181" t="inlineStr">
        <is>
          <t>JÖNKÖPINGS LÄN</t>
        </is>
      </c>
      <c r="E181" t="inlineStr">
        <is>
          <t>VÄRNAMO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47643-2023</t>
        </is>
      </c>
      <c r="B182" s="1" t="n">
        <v>45203.54998842593</v>
      </c>
      <c r="C182" s="1" t="n">
        <v>45960</v>
      </c>
      <c r="D182" t="inlineStr">
        <is>
          <t>JÖNKÖPINGS LÄN</t>
        </is>
      </c>
      <c r="E182" t="inlineStr">
        <is>
          <t>VÄRNAMO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11990-2025</t>
        </is>
      </c>
      <c r="B183" s="1" t="n">
        <v>45728</v>
      </c>
      <c r="C183" s="1" t="n">
        <v>45960</v>
      </c>
      <c r="D183" t="inlineStr">
        <is>
          <t>JÖNKÖPINGS LÄN</t>
        </is>
      </c>
      <c r="E183" t="inlineStr">
        <is>
          <t>VÄRNAMO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11992-2025</t>
        </is>
      </c>
      <c r="B184" s="1" t="n">
        <v>45728</v>
      </c>
      <c r="C184" s="1" t="n">
        <v>45960</v>
      </c>
      <c r="D184" t="inlineStr">
        <is>
          <t>JÖNKÖPINGS LÄN</t>
        </is>
      </c>
      <c r="E184" t="inlineStr">
        <is>
          <t>VÄRNAMO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44677-2022</t>
        </is>
      </c>
      <c r="B185" s="1" t="n">
        <v>44840</v>
      </c>
      <c r="C185" s="1" t="n">
        <v>45960</v>
      </c>
      <c r="D185" t="inlineStr">
        <is>
          <t>JÖNKÖPINGS LÄN</t>
        </is>
      </c>
      <c r="E185" t="inlineStr">
        <is>
          <t>VÄRNAMO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60105-2024</t>
        </is>
      </c>
      <c r="B186" s="1" t="n">
        <v>45642</v>
      </c>
      <c r="C186" s="1" t="n">
        <v>45960</v>
      </c>
      <c r="D186" t="inlineStr">
        <is>
          <t>JÖNKÖPINGS LÄN</t>
        </is>
      </c>
      <c r="E186" t="inlineStr">
        <is>
          <t>VÄRNAMO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31429-2024</t>
        </is>
      </c>
      <c r="B187" s="1" t="n">
        <v>45505</v>
      </c>
      <c r="C187" s="1" t="n">
        <v>45960</v>
      </c>
      <c r="D187" t="inlineStr">
        <is>
          <t>JÖNKÖPINGS LÄN</t>
        </is>
      </c>
      <c r="E187" t="inlineStr">
        <is>
          <t>VÄRNAMO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62232-2023</t>
        </is>
      </c>
      <c r="B188" s="1" t="n">
        <v>45267.58851851852</v>
      </c>
      <c r="C188" s="1" t="n">
        <v>45960</v>
      </c>
      <c r="D188" t="inlineStr">
        <is>
          <t>JÖNKÖPINGS LÄN</t>
        </is>
      </c>
      <c r="E188" t="inlineStr">
        <is>
          <t>VÄRNAMO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9305-2022</t>
        </is>
      </c>
      <c r="B189" s="1" t="n">
        <v>44616.4834375</v>
      </c>
      <c r="C189" s="1" t="n">
        <v>45960</v>
      </c>
      <c r="D189" t="inlineStr">
        <is>
          <t>JÖNKÖPINGS LÄN</t>
        </is>
      </c>
      <c r="E189" t="inlineStr">
        <is>
          <t>VÄRNAMO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499-2025</t>
        </is>
      </c>
      <c r="B190" s="1" t="n">
        <v>45664.46695601852</v>
      </c>
      <c r="C190" s="1" t="n">
        <v>45960</v>
      </c>
      <c r="D190" t="inlineStr">
        <is>
          <t>JÖNKÖPINGS LÄN</t>
        </is>
      </c>
      <c r="E190" t="inlineStr">
        <is>
          <t>VÄRNAMO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47822-2023</t>
        </is>
      </c>
      <c r="B191" s="1" t="n">
        <v>45204.35377314815</v>
      </c>
      <c r="C191" s="1" t="n">
        <v>45960</v>
      </c>
      <c r="D191" t="inlineStr">
        <is>
          <t>JÖNKÖPINGS LÄN</t>
        </is>
      </c>
      <c r="E191" t="inlineStr">
        <is>
          <t>VÄRNAMO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43181-2024</t>
        </is>
      </c>
      <c r="B192" s="1" t="n">
        <v>45567</v>
      </c>
      <c r="C192" s="1" t="n">
        <v>45960</v>
      </c>
      <c r="D192" t="inlineStr">
        <is>
          <t>JÖNKÖPINGS LÄN</t>
        </is>
      </c>
      <c r="E192" t="inlineStr">
        <is>
          <t>VÄRNAMO</t>
        </is>
      </c>
      <c r="F192" t="inlineStr">
        <is>
          <t>Kommuner</t>
        </is>
      </c>
      <c r="G192" t="n">
        <v>5.5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61345-2023</t>
        </is>
      </c>
      <c r="B193" s="1" t="n">
        <v>45264.59965277778</v>
      </c>
      <c r="C193" s="1" t="n">
        <v>45960</v>
      </c>
      <c r="D193" t="inlineStr">
        <is>
          <t>JÖNKÖPINGS LÄN</t>
        </is>
      </c>
      <c r="E193" t="inlineStr">
        <is>
          <t>VÄRNAMO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47733-2023</t>
        </is>
      </c>
      <c r="B194" s="1" t="n">
        <v>45198</v>
      </c>
      <c r="C194" s="1" t="n">
        <v>45960</v>
      </c>
      <c r="D194" t="inlineStr">
        <is>
          <t>JÖNKÖPINGS LÄN</t>
        </is>
      </c>
      <c r="E194" t="inlineStr">
        <is>
          <t>VÄRNAMO</t>
        </is>
      </c>
      <c r="F194" t="inlineStr">
        <is>
          <t>Kyrkan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13861-2023</t>
        </is>
      </c>
      <c r="B195" s="1" t="n">
        <v>45007.6435300926</v>
      </c>
      <c r="C195" s="1" t="n">
        <v>45960</v>
      </c>
      <c r="D195" t="inlineStr">
        <is>
          <t>JÖNKÖPINGS LÄN</t>
        </is>
      </c>
      <c r="E195" t="inlineStr">
        <is>
          <t>VÄRNAMO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33727-2024</t>
        </is>
      </c>
      <c r="B196" s="1" t="n">
        <v>45520</v>
      </c>
      <c r="C196" s="1" t="n">
        <v>45960</v>
      </c>
      <c r="D196" t="inlineStr">
        <is>
          <t>JÖNKÖPINGS LÄN</t>
        </is>
      </c>
      <c r="E196" t="inlineStr">
        <is>
          <t>VÄRNAMO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60378-2021</t>
        </is>
      </c>
      <c r="B197" s="1" t="n">
        <v>44496.35853009259</v>
      </c>
      <c r="C197" s="1" t="n">
        <v>45960</v>
      </c>
      <c r="D197" t="inlineStr">
        <is>
          <t>JÖNKÖPINGS LÄN</t>
        </is>
      </c>
      <c r="E197" t="inlineStr">
        <is>
          <t>VÄRNAMO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37083-2023</t>
        </is>
      </c>
      <c r="B198" s="1" t="n">
        <v>45154</v>
      </c>
      <c r="C198" s="1" t="n">
        <v>45960</v>
      </c>
      <c r="D198" t="inlineStr">
        <is>
          <t>JÖNKÖPINGS LÄN</t>
        </is>
      </c>
      <c r="E198" t="inlineStr">
        <is>
          <t>VÄRNAMO</t>
        </is>
      </c>
      <c r="G198" t="n">
        <v>5.2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42242-2024</t>
        </is>
      </c>
      <c r="B199" s="1" t="n">
        <v>45562.56664351852</v>
      </c>
      <c r="C199" s="1" t="n">
        <v>45960</v>
      </c>
      <c r="D199" t="inlineStr">
        <is>
          <t>JÖNKÖPINGS LÄN</t>
        </is>
      </c>
      <c r="E199" t="inlineStr">
        <is>
          <t>VÄRNAMO</t>
        </is>
      </c>
      <c r="G199" t="n">
        <v>6.9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52191-2023</t>
        </is>
      </c>
      <c r="B200" s="1" t="n">
        <v>45217</v>
      </c>
      <c r="C200" s="1" t="n">
        <v>45960</v>
      </c>
      <c r="D200" t="inlineStr">
        <is>
          <t>JÖNKÖPINGS LÄN</t>
        </is>
      </c>
      <c r="E200" t="inlineStr">
        <is>
          <t>VÄRNAMO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51463-2022</t>
        </is>
      </c>
      <c r="B201" s="1" t="n">
        <v>44869</v>
      </c>
      <c r="C201" s="1" t="n">
        <v>45960</v>
      </c>
      <c r="D201" t="inlineStr">
        <is>
          <t>JÖNKÖPINGS LÄN</t>
        </is>
      </c>
      <c r="E201" t="inlineStr">
        <is>
          <t>VÄRNAMO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47103-2021</t>
        </is>
      </c>
      <c r="B202" s="1" t="n">
        <v>44446</v>
      </c>
      <c r="C202" s="1" t="n">
        <v>45960</v>
      </c>
      <c r="D202" t="inlineStr">
        <is>
          <t>JÖNKÖPINGS LÄN</t>
        </is>
      </c>
      <c r="E202" t="inlineStr">
        <is>
          <t>VÄRNAMO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14536-2024</t>
        </is>
      </c>
      <c r="B203" s="1" t="n">
        <v>45394.65023148148</v>
      </c>
      <c r="C203" s="1" t="n">
        <v>45960</v>
      </c>
      <c r="D203" t="inlineStr">
        <is>
          <t>JÖNKÖPINGS LÄN</t>
        </is>
      </c>
      <c r="E203" t="inlineStr">
        <is>
          <t>VÄRNAMO</t>
        </is>
      </c>
      <c r="G203" t="n">
        <v>5.4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21874-2024</t>
        </is>
      </c>
      <c r="B204" s="1" t="n">
        <v>45443.33925925926</v>
      </c>
      <c r="C204" s="1" t="n">
        <v>45960</v>
      </c>
      <c r="D204" t="inlineStr">
        <is>
          <t>JÖNKÖPINGS LÄN</t>
        </is>
      </c>
      <c r="E204" t="inlineStr">
        <is>
          <t>VÄRNAMO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55379-2023</t>
        </is>
      </c>
      <c r="B205" s="1" t="n">
        <v>45238.35519675926</v>
      </c>
      <c r="C205" s="1" t="n">
        <v>45960</v>
      </c>
      <c r="D205" t="inlineStr">
        <is>
          <t>JÖNKÖPINGS LÄN</t>
        </is>
      </c>
      <c r="E205" t="inlineStr">
        <is>
          <t>VÄRNAMO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31091-2023</t>
        </is>
      </c>
      <c r="B206" s="1" t="n">
        <v>45113.6524074074</v>
      </c>
      <c r="C206" s="1" t="n">
        <v>45960</v>
      </c>
      <c r="D206" t="inlineStr">
        <is>
          <t>JÖNKÖPINGS LÄN</t>
        </is>
      </c>
      <c r="E206" t="inlineStr">
        <is>
          <t>VÄRNAMO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34899-2023</t>
        </is>
      </c>
      <c r="B207" s="1" t="n">
        <v>45142.41402777778</v>
      </c>
      <c r="C207" s="1" t="n">
        <v>45960</v>
      </c>
      <c r="D207" t="inlineStr">
        <is>
          <t>JÖNKÖPINGS LÄN</t>
        </is>
      </c>
      <c r="E207" t="inlineStr">
        <is>
          <t>VÄRNAMO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9156-2024</t>
        </is>
      </c>
      <c r="B208" s="1" t="n">
        <v>45358.39027777778</v>
      </c>
      <c r="C208" s="1" t="n">
        <v>45960</v>
      </c>
      <c r="D208" t="inlineStr">
        <is>
          <t>JÖNKÖPINGS LÄN</t>
        </is>
      </c>
      <c r="E208" t="inlineStr">
        <is>
          <t>VÄRNAMO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29471-2023</t>
        </is>
      </c>
      <c r="B209" s="1" t="n">
        <v>45106.56295138889</v>
      </c>
      <c r="C209" s="1" t="n">
        <v>45960</v>
      </c>
      <c r="D209" t="inlineStr">
        <is>
          <t>JÖNKÖPINGS LÄN</t>
        </is>
      </c>
      <c r="E209" t="inlineStr">
        <is>
          <t>VÄRNAMO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4792-2024</t>
        </is>
      </c>
      <c r="B210" s="1" t="n">
        <v>45328.82097222222</v>
      </c>
      <c r="C210" s="1" t="n">
        <v>45960</v>
      </c>
      <c r="D210" t="inlineStr">
        <is>
          <t>JÖNKÖPINGS LÄN</t>
        </is>
      </c>
      <c r="E210" t="inlineStr">
        <is>
          <t>VÄRNAMO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56415-2023</t>
        </is>
      </c>
      <c r="B211" s="1" t="n">
        <v>45243.44351851852</v>
      </c>
      <c r="C211" s="1" t="n">
        <v>45960</v>
      </c>
      <c r="D211" t="inlineStr">
        <is>
          <t>JÖNKÖPINGS LÄN</t>
        </is>
      </c>
      <c r="E211" t="inlineStr">
        <is>
          <t>VÄRNAMO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1158-2024</t>
        </is>
      </c>
      <c r="B212" s="1" t="n">
        <v>45302</v>
      </c>
      <c r="C212" s="1" t="n">
        <v>45960</v>
      </c>
      <c r="D212" t="inlineStr">
        <is>
          <t>JÖNKÖPINGS LÄN</t>
        </is>
      </c>
      <c r="E212" t="inlineStr">
        <is>
          <t>VÄRNAMO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14353-2022</t>
        </is>
      </c>
      <c r="B213" s="1" t="n">
        <v>44652</v>
      </c>
      <c r="C213" s="1" t="n">
        <v>45960</v>
      </c>
      <c r="D213" t="inlineStr">
        <is>
          <t>JÖNKÖPINGS LÄN</t>
        </is>
      </c>
      <c r="E213" t="inlineStr">
        <is>
          <t>VÄRNAMO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20254-2025</t>
        </is>
      </c>
      <c r="B214" s="1" t="n">
        <v>45772.89429398148</v>
      </c>
      <c r="C214" s="1" t="n">
        <v>45960</v>
      </c>
      <c r="D214" t="inlineStr">
        <is>
          <t>JÖNKÖPINGS LÄN</t>
        </is>
      </c>
      <c r="E214" t="inlineStr">
        <is>
          <t>VÄRNAMO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22855-2023</t>
        </is>
      </c>
      <c r="B215" s="1" t="n">
        <v>45072.47188657407</v>
      </c>
      <c r="C215" s="1" t="n">
        <v>45960</v>
      </c>
      <c r="D215" t="inlineStr">
        <is>
          <t>JÖNKÖPINGS LÄN</t>
        </is>
      </c>
      <c r="E215" t="inlineStr">
        <is>
          <t>VÄRNAMO</t>
        </is>
      </c>
      <c r="F215" t="inlineStr">
        <is>
          <t>Sveaskog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62794-2023</t>
        </is>
      </c>
      <c r="B216" s="1" t="n">
        <v>45271.75553240741</v>
      </c>
      <c r="C216" s="1" t="n">
        <v>45960</v>
      </c>
      <c r="D216" t="inlineStr">
        <is>
          <t>JÖNKÖPINGS LÄN</t>
        </is>
      </c>
      <c r="E216" t="inlineStr">
        <is>
          <t>VÄRNAMO</t>
        </is>
      </c>
      <c r="F216" t="inlineStr">
        <is>
          <t>Kommuner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57371-2023</t>
        </is>
      </c>
      <c r="B217" s="1" t="n">
        <v>45245.84946759259</v>
      </c>
      <c r="C217" s="1" t="n">
        <v>45960</v>
      </c>
      <c r="D217" t="inlineStr">
        <is>
          <t>JÖNKÖPINGS LÄN</t>
        </is>
      </c>
      <c r="E217" t="inlineStr">
        <is>
          <t>VÄRNAMO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4185-2024</t>
        </is>
      </c>
      <c r="B218" s="1" t="n">
        <v>45324</v>
      </c>
      <c r="C218" s="1" t="n">
        <v>45960</v>
      </c>
      <c r="D218" t="inlineStr">
        <is>
          <t>JÖNKÖPINGS LÄN</t>
        </is>
      </c>
      <c r="E218" t="inlineStr">
        <is>
          <t>VÄRNAMO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26803-2023</t>
        </is>
      </c>
      <c r="B219" s="1" t="n">
        <v>45093.51523148148</v>
      </c>
      <c r="C219" s="1" t="n">
        <v>45960</v>
      </c>
      <c r="D219" t="inlineStr">
        <is>
          <t>JÖNKÖPINGS LÄN</t>
        </is>
      </c>
      <c r="E219" t="inlineStr">
        <is>
          <t>VÄRNAMO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38484-2023</t>
        </is>
      </c>
      <c r="B220" s="1" t="n">
        <v>45162.47753472222</v>
      </c>
      <c r="C220" s="1" t="n">
        <v>45960</v>
      </c>
      <c r="D220" t="inlineStr">
        <is>
          <t>JÖNKÖPINGS LÄN</t>
        </is>
      </c>
      <c r="E220" t="inlineStr">
        <is>
          <t>VÄRNAMO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38501-2023</t>
        </is>
      </c>
      <c r="B221" s="1" t="n">
        <v>45162.49752314815</v>
      </c>
      <c r="C221" s="1" t="n">
        <v>45960</v>
      </c>
      <c r="D221" t="inlineStr">
        <is>
          <t>JÖNKÖPINGS LÄN</t>
        </is>
      </c>
      <c r="E221" t="inlineStr">
        <is>
          <t>VÄRNAMO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23838-2022</t>
        </is>
      </c>
      <c r="B222" s="1" t="n">
        <v>44722</v>
      </c>
      <c r="C222" s="1" t="n">
        <v>45960</v>
      </c>
      <c r="D222" t="inlineStr">
        <is>
          <t>JÖNKÖPINGS LÄN</t>
        </is>
      </c>
      <c r="E222" t="inlineStr">
        <is>
          <t>VÄRNAMO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4584-2025</t>
        </is>
      </c>
      <c r="B223" s="1" t="n">
        <v>45687.51572916667</v>
      </c>
      <c r="C223" s="1" t="n">
        <v>45960</v>
      </c>
      <c r="D223" t="inlineStr">
        <is>
          <t>JÖNKÖPINGS LÄN</t>
        </is>
      </c>
      <c r="E223" t="inlineStr">
        <is>
          <t>VÄRNAMO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5428-2022</t>
        </is>
      </c>
      <c r="B224" s="1" t="n">
        <v>44595</v>
      </c>
      <c r="C224" s="1" t="n">
        <v>45960</v>
      </c>
      <c r="D224" t="inlineStr">
        <is>
          <t>JÖNKÖPINGS LÄN</t>
        </is>
      </c>
      <c r="E224" t="inlineStr">
        <is>
          <t>VÄRNAMO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1655-2025</t>
        </is>
      </c>
      <c r="B225" s="1" t="n">
        <v>45670.65989583333</v>
      </c>
      <c r="C225" s="1" t="n">
        <v>45960</v>
      </c>
      <c r="D225" t="inlineStr">
        <is>
          <t>JÖNKÖPINGS LÄN</t>
        </is>
      </c>
      <c r="E225" t="inlineStr">
        <is>
          <t>VÄRNAMO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45120-2023</t>
        </is>
      </c>
      <c r="B226" s="1" t="n">
        <v>45191.44642361111</v>
      </c>
      <c r="C226" s="1" t="n">
        <v>45960</v>
      </c>
      <c r="D226" t="inlineStr">
        <is>
          <t>JÖNKÖPINGS LÄN</t>
        </is>
      </c>
      <c r="E226" t="inlineStr">
        <is>
          <t>VÄRNAMO</t>
        </is>
      </c>
      <c r="F226" t="inlineStr">
        <is>
          <t>Sveaskog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15375-2023</t>
        </is>
      </c>
      <c r="B227" s="1" t="n">
        <v>45019</v>
      </c>
      <c r="C227" s="1" t="n">
        <v>45960</v>
      </c>
      <c r="D227" t="inlineStr">
        <is>
          <t>JÖNKÖPINGS LÄN</t>
        </is>
      </c>
      <c r="E227" t="inlineStr">
        <is>
          <t>VÄRNAMO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61351-2023</t>
        </is>
      </c>
      <c r="B228" s="1" t="n">
        <v>45264.6027662037</v>
      </c>
      <c r="C228" s="1" t="n">
        <v>45960</v>
      </c>
      <c r="D228" t="inlineStr">
        <is>
          <t>JÖNKÖPINGS LÄN</t>
        </is>
      </c>
      <c r="E228" t="inlineStr">
        <is>
          <t>VÄRNAMO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1535-2024</t>
        </is>
      </c>
      <c r="B229" s="1" t="n">
        <v>45306</v>
      </c>
      <c r="C229" s="1" t="n">
        <v>45960</v>
      </c>
      <c r="D229" t="inlineStr">
        <is>
          <t>JÖNKÖPINGS LÄN</t>
        </is>
      </c>
      <c r="E229" t="inlineStr">
        <is>
          <t>VÄRNAMO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2940-2024</t>
        </is>
      </c>
      <c r="B230" s="1" t="n">
        <v>45315.616875</v>
      </c>
      <c r="C230" s="1" t="n">
        <v>45960</v>
      </c>
      <c r="D230" t="inlineStr">
        <is>
          <t>JÖNKÖPINGS LÄN</t>
        </is>
      </c>
      <c r="E230" t="inlineStr">
        <is>
          <t>VÄRNAMO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26276-2023</t>
        </is>
      </c>
      <c r="B231" s="1" t="n">
        <v>45091</v>
      </c>
      <c r="C231" s="1" t="n">
        <v>45960</v>
      </c>
      <c r="D231" t="inlineStr">
        <is>
          <t>JÖNKÖPINGS LÄN</t>
        </is>
      </c>
      <c r="E231" t="inlineStr">
        <is>
          <t>VÄRNAMO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19250-2025</t>
        </is>
      </c>
      <c r="B232" s="1" t="n">
        <v>45769.48971064815</v>
      </c>
      <c r="C232" s="1" t="n">
        <v>45960</v>
      </c>
      <c r="D232" t="inlineStr">
        <is>
          <t>JÖNKÖPINGS LÄN</t>
        </is>
      </c>
      <c r="E232" t="inlineStr">
        <is>
          <t>VÄRNAMO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43717-2024</t>
        </is>
      </c>
      <c r="B233" s="1" t="n">
        <v>45569.61069444445</v>
      </c>
      <c r="C233" s="1" t="n">
        <v>45960</v>
      </c>
      <c r="D233" t="inlineStr">
        <is>
          <t>JÖNKÖPINGS LÄN</t>
        </is>
      </c>
      <c r="E233" t="inlineStr">
        <is>
          <t>VÄRNAMO</t>
        </is>
      </c>
      <c r="F233" t="inlineStr">
        <is>
          <t>Övriga Aktiebolag</t>
        </is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59757-2021</t>
        </is>
      </c>
      <c r="B234" s="1" t="n">
        <v>44494.45533564815</v>
      </c>
      <c r="C234" s="1" t="n">
        <v>45960</v>
      </c>
      <c r="D234" t="inlineStr">
        <is>
          <t>JÖNKÖPINGS LÄN</t>
        </is>
      </c>
      <c r="E234" t="inlineStr">
        <is>
          <t>VÄRNAMO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47921-2023</t>
        </is>
      </c>
      <c r="B235" s="1" t="n">
        <v>45204.53039351852</v>
      </c>
      <c r="C235" s="1" t="n">
        <v>45960</v>
      </c>
      <c r="D235" t="inlineStr">
        <is>
          <t>JÖNKÖPINGS LÄN</t>
        </is>
      </c>
      <c r="E235" t="inlineStr">
        <is>
          <t>VÄRNAMO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9240-2025</t>
        </is>
      </c>
      <c r="B236" s="1" t="n">
        <v>45714.56214120371</v>
      </c>
      <c r="C236" s="1" t="n">
        <v>45960</v>
      </c>
      <c r="D236" t="inlineStr">
        <is>
          <t>JÖNKÖPINGS LÄN</t>
        </is>
      </c>
      <c r="E236" t="inlineStr">
        <is>
          <t>VÄRNAMO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27888-2024</t>
        </is>
      </c>
      <c r="B237" s="1" t="n">
        <v>45475.84454861111</v>
      </c>
      <c r="C237" s="1" t="n">
        <v>45960</v>
      </c>
      <c r="D237" t="inlineStr">
        <is>
          <t>JÖNKÖPINGS LÄN</t>
        </is>
      </c>
      <c r="E237" t="inlineStr">
        <is>
          <t>VÄRNAMO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8719-2025</t>
        </is>
      </c>
      <c r="B238" s="1" t="n">
        <v>45712.50383101852</v>
      </c>
      <c r="C238" s="1" t="n">
        <v>45960</v>
      </c>
      <c r="D238" t="inlineStr">
        <is>
          <t>JÖNKÖPINGS LÄN</t>
        </is>
      </c>
      <c r="E238" t="inlineStr">
        <is>
          <t>VÄRNAMO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27527-2024</t>
        </is>
      </c>
      <c r="B239" s="1" t="n">
        <v>45474.56277777778</v>
      </c>
      <c r="C239" s="1" t="n">
        <v>45960</v>
      </c>
      <c r="D239" t="inlineStr">
        <is>
          <t>JÖNKÖPINGS LÄN</t>
        </is>
      </c>
      <c r="E239" t="inlineStr">
        <is>
          <t>VÄRNAMO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47968-2022</t>
        </is>
      </c>
      <c r="B240" s="1" t="n">
        <v>44853</v>
      </c>
      <c r="C240" s="1" t="n">
        <v>45960</v>
      </c>
      <c r="D240" t="inlineStr">
        <is>
          <t>JÖNKÖPINGS LÄN</t>
        </is>
      </c>
      <c r="E240" t="inlineStr">
        <is>
          <t>VÄRNAMO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47987-2022</t>
        </is>
      </c>
      <c r="B241" s="1" t="n">
        <v>44853</v>
      </c>
      <c r="C241" s="1" t="n">
        <v>45960</v>
      </c>
      <c r="D241" t="inlineStr">
        <is>
          <t>JÖNKÖPINGS LÄN</t>
        </is>
      </c>
      <c r="E241" t="inlineStr">
        <is>
          <t>VÄRNAMO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58792-2023</t>
        </is>
      </c>
      <c r="B242" s="1" t="n">
        <v>45252.34416666667</v>
      </c>
      <c r="C242" s="1" t="n">
        <v>45960</v>
      </c>
      <c r="D242" t="inlineStr">
        <is>
          <t>JÖNKÖPINGS LÄN</t>
        </is>
      </c>
      <c r="E242" t="inlineStr">
        <is>
          <t>VÄRNAMO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3017-2025</t>
        </is>
      </c>
      <c r="B243" s="1" t="n">
        <v>45678.57498842593</v>
      </c>
      <c r="C243" s="1" t="n">
        <v>45960</v>
      </c>
      <c r="D243" t="inlineStr">
        <is>
          <t>JÖNKÖPINGS LÄN</t>
        </is>
      </c>
      <c r="E243" t="inlineStr">
        <is>
          <t>VÄRNAMO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584-2021</t>
        </is>
      </c>
      <c r="B244" s="1" t="n">
        <v>44201</v>
      </c>
      <c r="C244" s="1" t="n">
        <v>45960</v>
      </c>
      <c r="D244" t="inlineStr">
        <is>
          <t>JÖNKÖPINGS LÄN</t>
        </is>
      </c>
      <c r="E244" t="inlineStr">
        <is>
          <t>VÄRNAMO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11723-2023</t>
        </is>
      </c>
      <c r="B245" s="1" t="n">
        <v>44994.55994212963</v>
      </c>
      <c r="C245" s="1" t="n">
        <v>45960</v>
      </c>
      <c r="D245" t="inlineStr">
        <is>
          <t>JÖNKÖPINGS LÄN</t>
        </is>
      </c>
      <c r="E245" t="inlineStr">
        <is>
          <t>VÄRNAMO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58293-2023</t>
        </is>
      </c>
      <c r="B246" s="1" t="n">
        <v>45250.54054398148</v>
      </c>
      <c r="C246" s="1" t="n">
        <v>45960</v>
      </c>
      <c r="D246" t="inlineStr">
        <is>
          <t>JÖNKÖPINGS LÄN</t>
        </is>
      </c>
      <c r="E246" t="inlineStr">
        <is>
          <t>VÄRNAMO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23836-2022</t>
        </is>
      </c>
      <c r="B247" s="1" t="n">
        <v>44722</v>
      </c>
      <c r="C247" s="1" t="n">
        <v>45960</v>
      </c>
      <c r="D247" t="inlineStr">
        <is>
          <t>JÖNKÖPINGS LÄN</t>
        </is>
      </c>
      <c r="E247" t="inlineStr">
        <is>
          <t>VÄRNAMO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40777-2024</t>
        </is>
      </c>
      <c r="B248" s="1" t="n">
        <v>45558.48805555556</v>
      </c>
      <c r="C248" s="1" t="n">
        <v>45960</v>
      </c>
      <c r="D248" t="inlineStr">
        <is>
          <t>JÖNKÖPINGS LÄN</t>
        </is>
      </c>
      <c r="E248" t="inlineStr">
        <is>
          <t>VÄRNAMO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58739-2024</t>
        </is>
      </c>
      <c r="B249" s="1" t="n">
        <v>45635.69366898148</v>
      </c>
      <c r="C249" s="1" t="n">
        <v>45960</v>
      </c>
      <c r="D249" t="inlineStr">
        <is>
          <t>JÖNKÖPINGS LÄN</t>
        </is>
      </c>
      <c r="E249" t="inlineStr">
        <is>
          <t>VÄRNAMO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74026-2021</t>
        </is>
      </c>
      <c r="B250" s="1" t="n">
        <v>44553</v>
      </c>
      <c r="C250" s="1" t="n">
        <v>45960</v>
      </c>
      <c r="D250" t="inlineStr">
        <is>
          <t>JÖNKÖPINGS LÄN</t>
        </is>
      </c>
      <c r="E250" t="inlineStr">
        <is>
          <t>VÄRNAMO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74027-2021</t>
        </is>
      </c>
      <c r="B251" s="1" t="n">
        <v>44553</v>
      </c>
      <c r="C251" s="1" t="n">
        <v>45960</v>
      </c>
      <c r="D251" t="inlineStr">
        <is>
          <t>JÖNKÖPINGS LÄN</t>
        </is>
      </c>
      <c r="E251" t="inlineStr">
        <is>
          <t>VÄRNAMO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6980-2025</t>
        </is>
      </c>
      <c r="B252" s="1" t="n">
        <v>45701.55280092593</v>
      </c>
      <c r="C252" s="1" t="n">
        <v>45960</v>
      </c>
      <c r="D252" t="inlineStr">
        <is>
          <t>JÖNKÖPINGS LÄN</t>
        </is>
      </c>
      <c r="E252" t="inlineStr">
        <is>
          <t>VÄRNAMO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62294-2023</t>
        </is>
      </c>
      <c r="B253" s="1" t="n">
        <v>45267</v>
      </c>
      <c r="C253" s="1" t="n">
        <v>45960</v>
      </c>
      <c r="D253" t="inlineStr">
        <is>
          <t>JÖNKÖPINGS LÄN</t>
        </is>
      </c>
      <c r="E253" t="inlineStr">
        <is>
          <t>VÄRNAMO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23613-2023</t>
        </is>
      </c>
      <c r="B254" s="1" t="n">
        <v>45077</v>
      </c>
      <c r="C254" s="1" t="n">
        <v>45960</v>
      </c>
      <c r="D254" t="inlineStr">
        <is>
          <t>JÖNKÖPINGS LÄN</t>
        </is>
      </c>
      <c r="E254" t="inlineStr">
        <is>
          <t>VÄRNAMO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31793-2024</t>
        </is>
      </c>
      <c r="B255" s="1" t="n">
        <v>45509.55278935185</v>
      </c>
      <c r="C255" s="1" t="n">
        <v>45960</v>
      </c>
      <c r="D255" t="inlineStr">
        <is>
          <t>JÖNKÖPINGS LÄN</t>
        </is>
      </c>
      <c r="E255" t="inlineStr">
        <is>
          <t>VÄRNAMO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2040-2024</t>
        </is>
      </c>
      <c r="B256" s="1" t="n">
        <v>45308</v>
      </c>
      <c r="C256" s="1" t="n">
        <v>45960</v>
      </c>
      <c r="D256" t="inlineStr">
        <is>
          <t>JÖNKÖPINGS LÄN</t>
        </is>
      </c>
      <c r="E256" t="inlineStr">
        <is>
          <t>VÄRNAMO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19229-2025</t>
        </is>
      </c>
      <c r="B257" s="1" t="n">
        <v>45769.45645833333</v>
      </c>
      <c r="C257" s="1" t="n">
        <v>45960</v>
      </c>
      <c r="D257" t="inlineStr">
        <is>
          <t>JÖNKÖPINGS LÄN</t>
        </is>
      </c>
      <c r="E257" t="inlineStr">
        <is>
          <t>VÄRNAMO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2547-2023</t>
        </is>
      </c>
      <c r="B258" s="1" t="n">
        <v>44943.65971064815</v>
      </c>
      <c r="C258" s="1" t="n">
        <v>45960</v>
      </c>
      <c r="D258" t="inlineStr">
        <is>
          <t>JÖNKÖPINGS LÄN</t>
        </is>
      </c>
      <c r="E258" t="inlineStr">
        <is>
          <t>VÄRNAMO</t>
        </is>
      </c>
      <c r="G258" t="n">
        <v>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45104-2024</t>
        </is>
      </c>
      <c r="B259" s="1" t="n">
        <v>45575</v>
      </c>
      <c r="C259" s="1" t="n">
        <v>45960</v>
      </c>
      <c r="D259" t="inlineStr">
        <is>
          <t>JÖNKÖPINGS LÄN</t>
        </is>
      </c>
      <c r="E259" t="inlineStr">
        <is>
          <t>VÄRNAMO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9836-2023</t>
        </is>
      </c>
      <c r="B260" s="1" t="n">
        <v>44984.81905092593</v>
      </c>
      <c r="C260" s="1" t="n">
        <v>45960</v>
      </c>
      <c r="D260" t="inlineStr">
        <is>
          <t>JÖNKÖPINGS LÄN</t>
        </is>
      </c>
      <c r="E260" t="inlineStr">
        <is>
          <t>VÄRNAMO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54000-2021</t>
        </is>
      </c>
      <c r="B261" s="1" t="n">
        <v>44470.33744212963</v>
      </c>
      <c r="C261" s="1" t="n">
        <v>45960</v>
      </c>
      <c r="D261" t="inlineStr">
        <is>
          <t>JÖNKÖPINGS LÄN</t>
        </is>
      </c>
      <c r="E261" t="inlineStr">
        <is>
          <t>VÄRNAMO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9977-2024</t>
        </is>
      </c>
      <c r="B262" s="1" t="n">
        <v>45363</v>
      </c>
      <c r="C262" s="1" t="n">
        <v>45960</v>
      </c>
      <c r="D262" t="inlineStr">
        <is>
          <t>JÖNKÖPINGS LÄN</t>
        </is>
      </c>
      <c r="E262" t="inlineStr">
        <is>
          <t>VÄRNAMO</t>
        </is>
      </c>
      <c r="F262" t="inlineStr">
        <is>
          <t>Kyrkan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31730-2024</t>
        </is>
      </c>
      <c r="B263" s="1" t="n">
        <v>45509.36181712963</v>
      </c>
      <c r="C263" s="1" t="n">
        <v>45960</v>
      </c>
      <c r="D263" t="inlineStr">
        <is>
          <t>JÖNKÖPINGS LÄN</t>
        </is>
      </c>
      <c r="E263" t="inlineStr">
        <is>
          <t>VÄRNAMO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3900-2025</t>
        </is>
      </c>
      <c r="B264" s="1" t="n">
        <v>45684.38881944444</v>
      </c>
      <c r="C264" s="1" t="n">
        <v>45960</v>
      </c>
      <c r="D264" t="inlineStr">
        <is>
          <t>JÖNKÖPINGS LÄN</t>
        </is>
      </c>
      <c r="E264" t="inlineStr">
        <is>
          <t>VÄRNAMO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4631-2023</t>
        </is>
      </c>
      <c r="B265" s="1" t="n">
        <v>44957.30019675926</v>
      </c>
      <c r="C265" s="1" t="n">
        <v>45960</v>
      </c>
      <c r="D265" t="inlineStr">
        <is>
          <t>JÖNKÖPINGS LÄN</t>
        </is>
      </c>
      <c r="E265" t="inlineStr">
        <is>
          <t>VÄRNAMO</t>
        </is>
      </c>
      <c r="G265" t="n">
        <v>4.1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35283-2024</t>
        </is>
      </c>
      <c r="B266" s="1" t="n">
        <v>45530.64133101852</v>
      </c>
      <c r="C266" s="1" t="n">
        <v>45960</v>
      </c>
      <c r="D266" t="inlineStr">
        <is>
          <t>JÖNKÖPINGS LÄN</t>
        </is>
      </c>
      <c r="E266" t="inlineStr">
        <is>
          <t>VÄRNAMO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60037-2022</t>
        </is>
      </c>
      <c r="B267" s="1" t="n">
        <v>44909</v>
      </c>
      <c r="C267" s="1" t="n">
        <v>45960</v>
      </c>
      <c r="D267" t="inlineStr">
        <is>
          <t>JÖNKÖPINGS LÄN</t>
        </is>
      </c>
      <c r="E267" t="inlineStr">
        <is>
          <t>VÄRNAMO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1239-2023</t>
        </is>
      </c>
      <c r="B268" s="1" t="n">
        <v>44936</v>
      </c>
      <c r="C268" s="1" t="n">
        <v>45960</v>
      </c>
      <c r="D268" t="inlineStr">
        <is>
          <t>JÖNKÖPINGS LÄN</t>
        </is>
      </c>
      <c r="E268" t="inlineStr">
        <is>
          <t>VÄRNAMO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14240-2024</t>
        </is>
      </c>
      <c r="B269" s="1" t="n">
        <v>45393.4815625</v>
      </c>
      <c r="C269" s="1" t="n">
        <v>45960</v>
      </c>
      <c r="D269" t="inlineStr">
        <is>
          <t>JÖNKÖPINGS LÄN</t>
        </is>
      </c>
      <c r="E269" t="inlineStr">
        <is>
          <t>VÄRNAMO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13272-2025</t>
        </is>
      </c>
      <c r="B270" s="1" t="n">
        <v>45735.54525462963</v>
      </c>
      <c r="C270" s="1" t="n">
        <v>45960</v>
      </c>
      <c r="D270" t="inlineStr">
        <is>
          <t>JÖNKÖPINGS LÄN</t>
        </is>
      </c>
      <c r="E270" t="inlineStr">
        <is>
          <t>VÄRNAMO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13278-2025</t>
        </is>
      </c>
      <c r="B271" s="1" t="n">
        <v>45735.55263888889</v>
      </c>
      <c r="C271" s="1" t="n">
        <v>45960</v>
      </c>
      <c r="D271" t="inlineStr">
        <is>
          <t>JÖNKÖPINGS LÄN</t>
        </is>
      </c>
      <c r="E271" t="inlineStr">
        <is>
          <t>VÄRNAMO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31746-2024</t>
        </is>
      </c>
      <c r="B272" s="1" t="n">
        <v>45509.41997685185</v>
      </c>
      <c r="C272" s="1" t="n">
        <v>45960</v>
      </c>
      <c r="D272" t="inlineStr">
        <is>
          <t>JÖNKÖPINGS LÄN</t>
        </is>
      </c>
      <c r="E272" t="inlineStr">
        <is>
          <t>VÄRNAMO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55493-2022</t>
        </is>
      </c>
      <c r="B273" s="1" t="n">
        <v>44887</v>
      </c>
      <c r="C273" s="1" t="n">
        <v>45960</v>
      </c>
      <c r="D273" t="inlineStr">
        <is>
          <t>JÖNKÖPINGS LÄN</t>
        </is>
      </c>
      <c r="E273" t="inlineStr">
        <is>
          <t>VÄRNAMO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40841-2024</t>
        </is>
      </c>
      <c r="B274" s="1" t="n">
        <v>45558</v>
      </c>
      <c r="C274" s="1" t="n">
        <v>45960</v>
      </c>
      <c r="D274" t="inlineStr">
        <is>
          <t>JÖNKÖPINGS LÄN</t>
        </is>
      </c>
      <c r="E274" t="inlineStr">
        <is>
          <t>VÄRNAMO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40847-2024</t>
        </is>
      </c>
      <c r="B275" s="1" t="n">
        <v>45558</v>
      </c>
      <c r="C275" s="1" t="n">
        <v>45960</v>
      </c>
      <c r="D275" t="inlineStr">
        <is>
          <t>JÖNKÖPINGS LÄN</t>
        </is>
      </c>
      <c r="E275" t="inlineStr">
        <is>
          <t>VÄRNAMO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41460-2023</t>
        </is>
      </c>
      <c r="B276" s="1" t="n">
        <v>45175</v>
      </c>
      <c r="C276" s="1" t="n">
        <v>45960</v>
      </c>
      <c r="D276" t="inlineStr">
        <is>
          <t>JÖNKÖPINGS LÄN</t>
        </is>
      </c>
      <c r="E276" t="inlineStr">
        <is>
          <t>VÄRNAMO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9041-2025</t>
        </is>
      </c>
      <c r="B277" s="1" t="n">
        <v>45713.62552083333</v>
      </c>
      <c r="C277" s="1" t="n">
        <v>45960</v>
      </c>
      <c r="D277" t="inlineStr">
        <is>
          <t>JÖNKÖPINGS LÄN</t>
        </is>
      </c>
      <c r="E277" t="inlineStr">
        <is>
          <t>VÄRNAMO</t>
        </is>
      </c>
      <c r="F277" t="inlineStr">
        <is>
          <t>Sveaskog</t>
        </is>
      </c>
      <c r="G277" t="n">
        <v>3.7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10701-2025</t>
        </is>
      </c>
      <c r="B278" s="1" t="n">
        <v>45722.31850694444</v>
      </c>
      <c r="C278" s="1" t="n">
        <v>45960</v>
      </c>
      <c r="D278" t="inlineStr">
        <is>
          <t>JÖNKÖPINGS LÄN</t>
        </is>
      </c>
      <c r="E278" t="inlineStr">
        <is>
          <t>VÄRNAMO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29382-2024</t>
        </is>
      </c>
      <c r="B279" s="1" t="n">
        <v>45483</v>
      </c>
      <c r="C279" s="1" t="n">
        <v>45960</v>
      </c>
      <c r="D279" t="inlineStr">
        <is>
          <t>JÖNKÖPINGS LÄN</t>
        </is>
      </c>
      <c r="E279" t="inlineStr">
        <is>
          <t>VÄRNAMO</t>
        </is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38156-2023</t>
        </is>
      </c>
      <c r="B280" s="1" t="n">
        <v>45161.39702546296</v>
      </c>
      <c r="C280" s="1" t="n">
        <v>45960</v>
      </c>
      <c r="D280" t="inlineStr">
        <is>
          <t>JÖNKÖPINGS LÄN</t>
        </is>
      </c>
      <c r="E280" t="inlineStr">
        <is>
          <t>VÄRNAMO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1916-2024</t>
        </is>
      </c>
      <c r="B281" s="1" t="n">
        <v>45308.41804398148</v>
      </c>
      <c r="C281" s="1" t="n">
        <v>45960</v>
      </c>
      <c r="D281" t="inlineStr">
        <is>
          <t>JÖNKÖPINGS LÄN</t>
        </is>
      </c>
      <c r="E281" t="inlineStr">
        <is>
          <t>VÄRNAMO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42817-2024</t>
        </is>
      </c>
      <c r="B282" s="1" t="n">
        <v>45566.58208333333</v>
      </c>
      <c r="C282" s="1" t="n">
        <v>45960</v>
      </c>
      <c r="D282" t="inlineStr">
        <is>
          <t>JÖNKÖPINGS LÄN</t>
        </is>
      </c>
      <c r="E282" t="inlineStr">
        <is>
          <t>VÄRNAMO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60178-2024</t>
        </is>
      </c>
      <c r="B283" s="1" t="n">
        <v>45642.63851851852</v>
      </c>
      <c r="C283" s="1" t="n">
        <v>45960</v>
      </c>
      <c r="D283" t="inlineStr">
        <is>
          <t>JÖNKÖPINGS LÄN</t>
        </is>
      </c>
      <c r="E283" t="inlineStr">
        <is>
          <t>VÄRNAMO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40486-2022</t>
        </is>
      </c>
      <c r="B284" s="1" t="n">
        <v>44823</v>
      </c>
      <c r="C284" s="1" t="n">
        <v>45960</v>
      </c>
      <c r="D284" t="inlineStr">
        <is>
          <t>JÖNKÖPINGS LÄN</t>
        </is>
      </c>
      <c r="E284" t="inlineStr">
        <is>
          <t>VÄRNAMO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18053-2025</t>
        </is>
      </c>
      <c r="B285" s="1" t="n">
        <v>45761.4737037037</v>
      </c>
      <c r="C285" s="1" t="n">
        <v>45960</v>
      </c>
      <c r="D285" t="inlineStr">
        <is>
          <t>JÖNKÖPINGS LÄN</t>
        </is>
      </c>
      <c r="E285" t="inlineStr">
        <is>
          <t>VÄRNAMO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48664-2023</t>
        </is>
      </c>
      <c r="B286" s="1" t="n">
        <v>45208.61528935185</v>
      </c>
      <c r="C286" s="1" t="n">
        <v>45960</v>
      </c>
      <c r="D286" t="inlineStr">
        <is>
          <t>JÖNKÖPINGS LÄN</t>
        </is>
      </c>
      <c r="E286" t="inlineStr">
        <is>
          <t>VÄRNAMO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46940-2022</t>
        </is>
      </c>
      <c r="B287" s="1" t="n">
        <v>44851</v>
      </c>
      <c r="C287" s="1" t="n">
        <v>45960</v>
      </c>
      <c r="D287" t="inlineStr">
        <is>
          <t>JÖNKÖPINGS LÄN</t>
        </is>
      </c>
      <c r="E287" t="inlineStr">
        <is>
          <t>VÄRNAMO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10222-2025</t>
        </is>
      </c>
      <c r="B288" s="1" t="n">
        <v>45720.30297453704</v>
      </c>
      <c r="C288" s="1" t="n">
        <v>45960</v>
      </c>
      <c r="D288" t="inlineStr">
        <is>
          <t>JÖNKÖPINGS LÄN</t>
        </is>
      </c>
      <c r="E288" t="inlineStr">
        <is>
          <t>VÄRNAMO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29162-2023</t>
        </is>
      </c>
      <c r="B289" s="1" t="n">
        <v>45105.49190972222</v>
      </c>
      <c r="C289" s="1" t="n">
        <v>45960</v>
      </c>
      <c r="D289" t="inlineStr">
        <is>
          <t>JÖNKÖPINGS LÄN</t>
        </is>
      </c>
      <c r="E289" t="inlineStr">
        <is>
          <t>VÄRNAMO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29168-2023</t>
        </is>
      </c>
      <c r="B290" s="1" t="n">
        <v>45105.49546296296</v>
      </c>
      <c r="C290" s="1" t="n">
        <v>45960</v>
      </c>
      <c r="D290" t="inlineStr">
        <is>
          <t>JÖNKÖPINGS LÄN</t>
        </is>
      </c>
      <c r="E290" t="inlineStr">
        <is>
          <t>VÄRNAMO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4787-2024</t>
        </is>
      </c>
      <c r="B291" s="1" t="n">
        <v>45328.80174768518</v>
      </c>
      <c r="C291" s="1" t="n">
        <v>45960</v>
      </c>
      <c r="D291" t="inlineStr">
        <is>
          <t>JÖNKÖPINGS LÄN</t>
        </is>
      </c>
      <c r="E291" t="inlineStr">
        <is>
          <t>VÄRNAMO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4788-2024</t>
        </is>
      </c>
      <c r="B292" s="1" t="n">
        <v>45328.80728009259</v>
      </c>
      <c r="C292" s="1" t="n">
        <v>45960</v>
      </c>
      <c r="D292" t="inlineStr">
        <is>
          <t>JÖNKÖPINGS LÄN</t>
        </is>
      </c>
      <c r="E292" t="inlineStr">
        <is>
          <t>VÄRNAMO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3051-2025</t>
        </is>
      </c>
      <c r="B293" s="1" t="n">
        <v>45678.61195601852</v>
      </c>
      <c r="C293" s="1" t="n">
        <v>45960</v>
      </c>
      <c r="D293" t="inlineStr">
        <is>
          <t>JÖNKÖPINGS LÄN</t>
        </is>
      </c>
      <c r="E293" t="inlineStr">
        <is>
          <t>VÄRNAMO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57858-2024</t>
        </is>
      </c>
      <c r="B294" s="1" t="n">
        <v>45631.42819444444</v>
      </c>
      <c r="C294" s="1" t="n">
        <v>45960</v>
      </c>
      <c r="D294" t="inlineStr">
        <is>
          <t>JÖNKÖPINGS LÄN</t>
        </is>
      </c>
      <c r="E294" t="inlineStr">
        <is>
          <t>VÄRNAMO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48887-2023</t>
        </is>
      </c>
      <c r="B295" s="1" t="n">
        <v>45209</v>
      </c>
      <c r="C295" s="1" t="n">
        <v>45960</v>
      </c>
      <c r="D295" t="inlineStr">
        <is>
          <t>JÖNKÖPINGS LÄN</t>
        </is>
      </c>
      <c r="E295" t="inlineStr">
        <is>
          <t>VÄRNAMO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14439-2023</t>
        </is>
      </c>
      <c r="B296" s="1" t="n">
        <v>45012</v>
      </c>
      <c r="C296" s="1" t="n">
        <v>45960</v>
      </c>
      <c r="D296" t="inlineStr">
        <is>
          <t>JÖNKÖPINGS LÄN</t>
        </is>
      </c>
      <c r="E296" t="inlineStr">
        <is>
          <t>VÄRNAMO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39951-2024</t>
        </is>
      </c>
      <c r="B297" s="1" t="n">
        <v>45553.57829861111</v>
      </c>
      <c r="C297" s="1" t="n">
        <v>45960</v>
      </c>
      <c r="D297" t="inlineStr">
        <is>
          <t>JÖNKÖPINGS LÄN</t>
        </is>
      </c>
      <c r="E297" t="inlineStr">
        <is>
          <t>VÄRNAMO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46868-2023</t>
        </is>
      </c>
      <c r="B298" s="1" t="n">
        <v>45200.66553240741</v>
      </c>
      <c r="C298" s="1" t="n">
        <v>45960</v>
      </c>
      <c r="D298" t="inlineStr">
        <is>
          <t>JÖNKÖPINGS LÄN</t>
        </is>
      </c>
      <c r="E298" t="inlineStr">
        <is>
          <t>VÄRNAMO</t>
        </is>
      </c>
      <c r="F298" t="inlineStr">
        <is>
          <t>Övriga Aktiebolag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1949-2024</t>
        </is>
      </c>
      <c r="B299" s="1" t="n">
        <v>45308.49018518518</v>
      </c>
      <c r="C299" s="1" t="n">
        <v>45960</v>
      </c>
      <c r="D299" t="inlineStr">
        <is>
          <t>JÖNKÖPINGS LÄN</t>
        </is>
      </c>
      <c r="E299" t="inlineStr">
        <is>
          <t>VÄRNAMO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5761-2024</t>
        </is>
      </c>
      <c r="B300" s="1" t="n">
        <v>45335</v>
      </c>
      <c r="C300" s="1" t="n">
        <v>45960</v>
      </c>
      <c r="D300" t="inlineStr">
        <is>
          <t>JÖNKÖPINGS LÄN</t>
        </is>
      </c>
      <c r="E300" t="inlineStr">
        <is>
          <t>VÄRNAMO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43858-2023</t>
        </is>
      </c>
      <c r="B301" s="1" t="n">
        <v>45187</v>
      </c>
      <c r="C301" s="1" t="n">
        <v>45960</v>
      </c>
      <c r="D301" t="inlineStr">
        <is>
          <t>JÖNKÖPINGS LÄN</t>
        </is>
      </c>
      <c r="E301" t="inlineStr">
        <is>
          <t>VÄRNAMO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23922-2023</t>
        </is>
      </c>
      <c r="B302" s="1" t="n">
        <v>45078</v>
      </c>
      <c r="C302" s="1" t="n">
        <v>45960</v>
      </c>
      <c r="D302" t="inlineStr">
        <is>
          <t>JÖNKÖPINGS LÄN</t>
        </is>
      </c>
      <c r="E302" t="inlineStr">
        <is>
          <t>VÄRNAMO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33407-2024</t>
        </is>
      </c>
      <c r="B303" s="1" t="n">
        <v>45519</v>
      </c>
      <c r="C303" s="1" t="n">
        <v>45960</v>
      </c>
      <c r="D303" t="inlineStr">
        <is>
          <t>JÖNKÖPINGS LÄN</t>
        </is>
      </c>
      <c r="E303" t="inlineStr">
        <is>
          <t>VÄRNAMO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32879-2023</t>
        </is>
      </c>
      <c r="B304" s="1" t="n">
        <v>45124</v>
      </c>
      <c r="C304" s="1" t="n">
        <v>45960</v>
      </c>
      <c r="D304" t="inlineStr">
        <is>
          <t>JÖNKÖPINGS LÄN</t>
        </is>
      </c>
      <c r="E304" t="inlineStr">
        <is>
          <t>VÄRNAMO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16947-2025</t>
        </is>
      </c>
      <c r="B305" s="1" t="n">
        <v>45755.43791666667</v>
      </c>
      <c r="C305" s="1" t="n">
        <v>45960</v>
      </c>
      <c r="D305" t="inlineStr">
        <is>
          <t>JÖNKÖPINGS LÄN</t>
        </is>
      </c>
      <c r="E305" t="inlineStr">
        <is>
          <t>VÄRNAMO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37198-2024</t>
        </is>
      </c>
      <c r="B306" s="1" t="n">
        <v>45539.67039351852</v>
      </c>
      <c r="C306" s="1" t="n">
        <v>45960</v>
      </c>
      <c r="D306" t="inlineStr">
        <is>
          <t>JÖNKÖPINGS LÄN</t>
        </is>
      </c>
      <c r="E306" t="inlineStr">
        <is>
          <t>VÄRNAMO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20316-2023</t>
        </is>
      </c>
      <c r="B307" s="1" t="n">
        <v>45056</v>
      </c>
      <c r="C307" s="1" t="n">
        <v>45960</v>
      </c>
      <c r="D307" t="inlineStr">
        <is>
          <t>JÖNKÖPINGS LÄN</t>
        </is>
      </c>
      <c r="E307" t="inlineStr">
        <is>
          <t>VÄRNAMO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48697-2022</t>
        </is>
      </c>
      <c r="B308" s="1" t="n">
        <v>44859.48170138889</v>
      </c>
      <c r="C308" s="1" t="n">
        <v>45960</v>
      </c>
      <c r="D308" t="inlineStr">
        <is>
          <t>JÖNKÖPINGS LÄN</t>
        </is>
      </c>
      <c r="E308" t="inlineStr">
        <is>
          <t>VÄRNAMO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8913-2024</t>
        </is>
      </c>
      <c r="B309" s="1" t="n">
        <v>45357.36957175926</v>
      </c>
      <c r="C309" s="1" t="n">
        <v>45960</v>
      </c>
      <c r="D309" t="inlineStr">
        <is>
          <t>JÖNKÖPINGS LÄN</t>
        </is>
      </c>
      <c r="E309" t="inlineStr">
        <is>
          <t>VÄRNAMO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7107-2025</t>
        </is>
      </c>
      <c r="B310" s="1" t="n">
        <v>45701.97775462963</v>
      </c>
      <c r="C310" s="1" t="n">
        <v>45960</v>
      </c>
      <c r="D310" t="inlineStr">
        <is>
          <t>JÖNKÖPINGS LÄN</t>
        </is>
      </c>
      <c r="E310" t="inlineStr">
        <is>
          <t>VÄRNAMO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182-2025</t>
        </is>
      </c>
      <c r="B311" s="1" t="n">
        <v>45649</v>
      </c>
      <c r="C311" s="1" t="n">
        <v>45960</v>
      </c>
      <c r="D311" t="inlineStr">
        <is>
          <t>JÖNKÖPINGS LÄN</t>
        </is>
      </c>
      <c r="E311" t="inlineStr">
        <is>
          <t>VÄRNAMO</t>
        </is>
      </c>
      <c r="F311" t="inlineStr">
        <is>
          <t>Kyrkan</t>
        </is>
      </c>
      <c r="G311" t="n">
        <v>9.199999999999999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22073-2023</t>
        </is>
      </c>
      <c r="B312" s="1" t="n">
        <v>45069.46366898148</v>
      </c>
      <c r="C312" s="1" t="n">
        <v>45960</v>
      </c>
      <c r="D312" t="inlineStr">
        <is>
          <t>JÖNKÖPINGS LÄN</t>
        </is>
      </c>
      <c r="E312" t="inlineStr">
        <is>
          <t>VÄRNAMO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18539-2025</t>
        </is>
      </c>
      <c r="B313" s="1" t="n">
        <v>45763.41162037037</v>
      </c>
      <c r="C313" s="1" t="n">
        <v>45960</v>
      </c>
      <c r="D313" t="inlineStr">
        <is>
          <t>JÖNKÖPINGS LÄN</t>
        </is>
      </c>
      <c r="E313" t="inlineStr">
        <is>
          <t>VÄRNAMO</t>
        </is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41316-2023</t>
        </is>
      </c>
      <c r="B314" s="1" t="n">
        <v>45173</v>
      </c>
      <c r="C314" s="1" t="n">
        <v>45960</v>
      </c>
      <c r="D314" t="inlineStr">
        <is>
          <t>JÖNKÖPINGS LÄN</t>
        </is>
      </c>
      <c r="E314" t="inlineStr">
        <is>
          <t>VÄRNAMO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54519-2021</t>
        </is>
      </c>
      <c r="B315" s="1" t="n">
        <v>44473</v>
      </c>
      <c r="C315" s="1" t="n">
        <v>45960</v>
      </c>
      <c r="D315" t="inlineStr">
        <is>
          <t>JÖNKÖPINGS LÄN</t>
        </is>
      </c>
      <c r="E315" t="inlineStr">
        <is>
          <t>VÄRNAMO</t>
        </is>
      </c>
      <c r="G315" t="n">
        <v>5.9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3898-2025</t>
        </is>
      </c>
      <c r="B316" s="1" t="n">
        <v>45684.38679398148</v>
      </c>
      <c r="C316" s="1" t="n">
        <v>45960</v>
      </c>
      <c r="D316" t="inlineStr">
        <is>
          <t>JÖNKÖPINGS LÄN</t>
        </is>
      </c>
      <c r="E316" t="inlineStr">
        <is>
          <t>VÄRNAMO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10435-2023</t>
        </is>
      </c>
      <c r="B317" s="1" t="n">
        <v>44981</v>
      </c>
      <c r="C317" s="1" t="n">
        <v>45960</v>
      </c>
      <c r="D317" t="inlineStr">
        <is>
          <t>JÖNKÖPINGS LÄN</t>
        </is>
      </c>
      <c r="E317" t="inlineStr">
        <is>
          <t>VÄRNAMO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45824-2022</t>
        </is>
      </c>
      <c r="B318" s="1" t="n">
        <v>44846</v>
      </c>
      <c r="C318" s="1" t="n">
        <v>45960</v>
      </c>
      <c r="D318" t="inlineStr">
        <is>
          <t>JÖNKÖPINGS LÄN</t>
        </is>
      </c>
      <c r="E318" t="inlineStr">
        <is>
          <t>VÄRNAMO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48658-2023</t>
        </is>
      </c>
      <c r="B319" s="1" t="n">
        <v>45208.606875</v>
      </c>
      <c r="C319" s="1" t="n">
        <v>45960</v>
      </c>
      <c r="D319" t="inlineStr">
        <is>
          <t>JÖNKÖPINGS LÄN</t>
        </is>
      </c>
      <c r="E319" t="inlineStr">
        <is>
          <t>VÄRNAMO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61264-2023</t>
        </is>
      </c>
      <c r="B320" s="1" t="n">
        <v>45264.49295138889</v>
      </c>
      <c r="C320" s="1" t="n">
        <v>45960</v>
      </c>
      <c r="D320" t="inlineStr">
        <is>
          <t>JÖNKÖPINGS LÄN</t>
        </is>
      </c>
      <c r="E320" t="inlineStr">
        <is>
          <t>VÄRNAMO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33048-2024</t>
        </is>
      </c>
      <c r="B321" s="1" t="n">
        <v>45517.62291666667</v>
      </c>
      <c r="C321" s="1" t="n">
        <v>45960</v>
      </c>
      <c r="D321" t="inlineStr">
        <is>
          <t>JÖNKÖPINGS LÄN</t>
        </is>
      </c>
      <c r="E321" t="inlineStr">
        <is>
          <t>VÄRNAMO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6673-2023</t>
        </is>
      </c>
      <c r="B322" s="1" t="n">
        <v>44966</v>
      </c>
      <c r="C322" s="1" t="n">
        <v>45960</v>
      </c>
      <c r="D322" t="inlineStr">
        <is>
          <t>JÖNKÖPINGS LÄN</t>
        </is>
      </c>
      <c r="E322" t="inlineStr">
        <is>
          <t>VÄRNAMO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6445-2021</t>
        </is>
      </c>
      <c r="B323" s="1" t="n">
        <v>44235</v>
      </c>
      <c r="C323" s="1" t="n">
        <v>45960</v>
      </c>
      <c r="D323" t="inlineStr">
        <is>
          <t>JÖNKÖPINGS LÄN</t>
        </is>
      </c>
      <c r="E323" t="inlineStr">
        <is>
          <t>VÄRNAMO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9040-2025</t>
        </is>
      </c>
      <c r="B324" s="1" t="n">
        <v>45713.62402777778</v>
      </c>
      <c r="C324" s="1" t="n">
        <v>45960</v>
      </c>
      <c r="D324" t="inlineStr">
        <is>
          <t>JÖNKÖPINGS LÄN</t>
        </is>
      </c>
      <c r="E324" t="inlineStr">
        <is>
          <t>VÄRNAMO</t>
        </is>
      </c>
      <c r="F324" t="inlineStr">
        <is>
          <t>Sveaskog</t>
        </is>
      </c>
      <c r="G324" t="n">
        <v>6.4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63443-2023</t>
        </is>
      </c>
      <c r="B325" s="1" t="n">
        <v>45274</v>
      </c>
      <c r="C325" s="1" t="n">
        <v>45960</v>
      </c>
      <c r="D325" t="inlineStr">
        <is>
          <t>JÖNKÖPINGS LÄN</t>
        </is>
      </c>
      <c r="E325" t="inlineStr">
        <is>
          <t>VÄRNAMO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792-2021</t>
        </is>
      </c>
      <c r="B326" s="1" t="n">
        <v>44204</v>
      </c>
      <c r="C326" s="1" t="n">
        <v>45960</v>
      </c>
      <c r="D326" t="inlineStr">
        <is>
          <t>JÖNKÖPINGS LÄN</t>
        </is>
      </c>
      <c r="E326" t="inlineStr">
        <is>
          <t>VÄRNAMO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68171-2021</t>
        </is>
      </c>
      <c r="B327" s="1" t="n">
        <v>44526</v>
      </c>
      <c r="C327" s="1" t="n">
        <v>45960</v>
      </c>
      <c r="D327" t="inlineStr">
        <is>
          <t>JÖNKÖPINGS LÄN</t>
        </is>
      </c>
      <c r="E327" t="inlineStr">
        <is>
          <t>VÄRNAMO</t>
        </is>
      </c>
      <c r="F327" t="inlineStr">
        <is>
          <t>Kommuner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7594-2025</t>
        </is>
      </c>
      <c r="B328" s="1" t="n">
        <v>45705.65043981482</v>
      </c>
      <c r="C328" s="1" t="n">
        <v>45960</v>
      </c>
      <c r="D328" t="inlineStr">
        <is>
          <t>JÖNKÖPINGS LÄN</t>
        </is>
      </c>
      <c r="E328" t="inlineStr">
        <is>
          <t>VÄRNAMO</t>
        </is>
      </c>
      <c r="G328" t="n">
        <v>2.2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9934-2025</t>
        </is>
      </c>
      <c r="B329" s="1" t="n">
        <v>45718.42078703704</v>
      </c>
      <c r="C329" s="1" t="n">
        <v>45960</v>
      </c>
      <c r="D329" t="inlineStr">
        <is>
          <t>JÖNKÖPINGS LÄN</t>
        </is>
      </c>
      <c r="E329" t="inlineStr">
        <is>
          <t>VÄRNAMO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11210-2024</t>
        </is>
      </c>
      <c r="B330" s="1" t="n">
        <v>45371.57340277778</v>
      </c>
      <c r="C330" s="1" t="n">
        <v>45960</v>
      </c>
      <c r="D330" t="inlineStr">
        <is>
          <t>JÖNKÖPINGS LÄN</t>
        </is>
      </c>
      <c r="E330" t="inlineStr">
        <is>
          <t>VÄRNAMO</t>
        </is>
      </c>
      <c r="F330" t="inlineStr">
        <is>
          <t>Sveaskog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3937-2024</t>
        </is>
      </c>
      <c r="B331" s="1" t="n">
        <v>45322</v>
      </c>
      <c r="C331" s="1" t="n">
        <v>45960</v>
      </c>
      <c r="D331" t="inlineStr">
        <is>
          <t>JÖNKÖPINGS LÄN</t>
        </is>
      </c>
      <c r="E331" t="inlineStr">
        <is>
          <t>VÄRNAMO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53131-2023</t>
        </is>
      </c>
      <c r="B332" s="1" t="n">
        <v>45229.31146990741</v>
      </c>
      <c r="C332" s="1" t="n">
        <v>45960</v>
      </c>
      <c r="D332" t="inlineStr">
        <is>
          <t>JÖNKÖPINGS LÄN</t>
        </is>
      </c>
      <c r="E332" t="inlineStr">
        <is>
          <t>VÄRNAMO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7430-2023</t>
        </is>
      </c>
      <c r="B333" s="1" t="n">
        <v>44971.56957175926</v>
      </c>
      <c r="C333" s="1" t="n">
        <v>45960</v>
      </c>
      <c r="D333" t="inlineStr">
        <is>
          <t>JÖNKÖPINGS LÄN</t>
        </is>
      </c>
      <c r="E333" t="inlineStr">
        <is>
          <t>VÄRNAMO</t>
        </is>
      </c>
      <c r="F333" t="inlineStr">
        <is>
          <t>Kommuner</t>
        </is>
      </c>
      <c r="G333" t="n">
        <v>12.9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55373-2023</t>
        </is>
      </c>
      <c r="B334" s="1" t="n">
        <v>45238</v>
      </c>
      <c r="C334" s="1" t="n">
        <v>45960</v>
      </c>
      <c r="D334" t="inlineStr">
        <is>
          <t>JÖNKÖPINGS LÄN</t>
        </is>
      </c>
      <c r="E334" t="inlineStr">
        <is>
          <t>VÄRNAMO</t>
        </is>
      </c>
      <c r="F334" t="inlineStr">
        <is>
          <t>Sveaskog</t>
        </is>
      </c>
      <c r="G334" t="n">
        <v>10.6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51582-2024</t>
        </is>
      </c>
      <c r="B335" s="1" t="n">
        <v>45604.63623842593</v>
      </c>
      <c r="C335" s="1" t="n">
        <v>45960</v>
      </c>
      <c r="D335" t="inlineStr">
        <is>
          <t>JÖNKÖPINGS LÄN</t>
        </is>
      </c>
      <c r="E335" t="inlineStr">
        <is>
          <t>VÄRNAMO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17323-2022</t>
        </is>
      </c>
      <c r="B336" s="1" t="n">
        <v>44678.49657407407</v>
      </c>
      <c r="C336" s="1" t="n">
        <v>45960</v>
      </c>
      <c r="D336" t="inlineStr">
        <is>
          <t>JÖNKÖPINGS LÄN</t>
        </is>
      </c>
      <c r="E336" t="inlineStr">
        <is>
          <t>VÄRNAMO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37902-2023</t>
        </is>
      </c>
      <c r="B337" s="1" t="n">
        <v>45160.47324074074</v>
      </c>
      <c r="C337" s="1" t="n">
        <v>45960</v>
      </c>
      <c r="D337" t="inlineStr">
        <is>
          <t>JÖNKÖPINGS LÄN</t>
        </is>
      </c>
      <c r="E337" t="inlineStr">
        <is>
          <t>VÄRNAMO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28436-2023</t>
        </is>
      </c>
      <c r="B338" s="1" t="n">
        <v>45102.75549768518</v>
      </c>
      <c r="C338" s="1" t="n">
        <v>45960</v>
      </c>
      <c r="D338" t="inlineStr">
        <is>
          <t>JÖNKÖPINGS LÄN</t>
        </is>
      </c>
      <c r="E338" t="inlineStr">
        <is>
          <t>VÄRNAMO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51294-2023</t>
        </is>
      </c>
      <c r="B339" s="1" t="n">
        <v>45219</v>
      </c>
      <c r="C339" s="1" t="n">
        <v>45960</v>
      </c>
      <c r="D339" t="inlineStr">
        <is>
          <t>JÖNKÖPINGS LÄN</t>
        </is>
      </c>
      <c r="E339" t="inlineStr">
        <is>
          <t>VÄRNAMO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51430-2021</t>
        </is>
      </c>
      <c r="B340" s="1" t="n">
        <v>44461.92769675926</v>
      </c>
      <c r="C340" s="1" t="n">
        <v>45960</v>
      </c>
      <c r="D340" t="inlineStr">
        <is>
          <t>JÖNKÖPINGS LÄN</t>
        </is>
      </c>
      <c r="E340" t="inlineStr">
        <is>
          <t>VÄRNAMO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53533-2023</t>
        </is>
      </c>
      <c r="B341" s="1" t="n">
        <v>45223</v>
      </c>
      <c r="C341" s="1" t="n">
        <v>45960</v>
      </c>
      <c r="D341" t="inlineStr">
        <is>
          <t>JÖNKÖPINGS LÄN</t>
        </is>
      </c>
      <c r="E341" t="inlineStr">
        <is>
          <t>VÄRNAMO</t>
        </is>
      </c>
      <c r="F341" t="inlineStr">
        <is>
          <t>Kyrkan</t>
        </is>
      </c>
      <c r="G341" t="n">
        <v>0.3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36410-2023</t>
        </is>
      </c>
      <c r="B342" s="1" t="n">
        <v>45149</v>
      </c>
      <c r="C342" s="1" t="n">
        <v>45960</v>
      </c>
      <c r="D342" t="inlineStr">
        <is>
          <t>JÖNKÖPINGS LÄN</t>
        </is>
      </c>
      <c r="E342" t="inlineStr">
        <is>
          <t>VÄRNAMO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6914-2024</t>
        </is>
      </c>
      <c r="B343" s="1" t="n">
        <v>45343.28386574074</v>
      </c>
      <c r="C343" s="1" t="n">
        <v>45960</v>
      </c>
      <c r="D343" t="inlineStr">
        <is>
          <t>JÖNKÖPINGS LÄN</t>
        </is>
      </c>
      <c r="E343" t="inlineStr">
        <is>
          <t>VÄRNAMO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6918-2024</t>
        </is>
      </c>
      <c r="B344" s="1" t="n">
        <v>45343.30072916667</v>
      </c>
      <c r="C344" s="1" t="n">
        <v>45960</v>
      </c>
      <c r="D344" t="inlineStr">
        <is>
          <t>JÖNKÖPINGS LÄN</t>
        </is>
      </c>
      <c r="E344" t="inlineStr">
        <is>
          <t>VÄRNAMO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551-2024</t>
        </is>
      </c>
      <c r="B345" s="1" t="n">
        <v>45299</v>
      </c>
      <c r="C345" s="1" t="n">
        <v>45960</v>
      </c>
      <c r="D345" t="inlineStr">
        <is>
          <t>JÖNKÖPINGS LÄN</t>
        </is>
      </c>
      <c r="E345" t="inlineStr">
        <is>
          <t>VÄRNAMO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52156-2023</t>
        </is>
      </c>
      <c r="B346" s="1" t="n">
        <v>45224.29059027778</v>
      </c>
      <c r="C346" s="1" t="n">
        <v>45960</v>
      </c>
      <c r="D346" t="inlineStr">
        <is>
          <t>JÖNKÖPINGS LÄN</t>
        </is>
      </c>
      <c r="E346" t="inlineStr">
        <is>
          <t>VÄRNAMO</t>
        </is>
      </c>
      <c r="F346" t="inlineStr">
        <is>
          <t>Övriga Aktiebolag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49187-2023</t>
        </is>
      </c>
      <c r="B347" s="1" t="n">
        <v>45205</v>
      </c>
      <c r="C347" s="1" t="n">
        <v>45960</v>
      </c>
      <c r="D347" t="inlineStr">
        <is>
          <t>JÖNKÖPINGS LÄN</t>
        </is>
      </c>
      <c r="E347" t="inlineStr">
        <is>
          <t>VÄRNAMO</t>
        </is>
      </c>
      <c r="G347" t="n">
        <v>5.3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863-2023</t>
        </is>
      </c>
      <c r="B348" s="1" t="n">
        <v>44931.6290625</v>
      </c>
      <c r="C348" s="1" t="n">
        <v>45960</v>
      </c>
      <c r="D348" t="inlineStr">
        <is>
          <t>JÖNKÖPINGS LÄN</t>
        </is>
      </c>
      <c r="E348" t="inlineStr">
        <is>
          <t>VÄRNAMO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4076-2025</t>
        </is>
      </c>
      <c r="B349" s="1" t="n">
        <v>45684.64578703704</v>
      </c>
      <c r="C349" s="1" t="n">
        <v>45960</v>
      </c>
      <c r="D349" t="inlineStr">
        <is>
          <t>JÖNKÖPINGS LÄN</t>
        </is>
      </c>
      <c r="E349" t="inlineStr">
        <is>
          <t>VÄRNAMO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35604-2024</t>
        </is>
      </c>
      <c r="B350" s="1" t="n">
        <v>45531</v>
      </c>
      <c r="C350" s="1" t="n">
        <v>45960</v>
      </c>
      <c r="D350" t="inlineStr">
        <is>
          <t>JÖNKÖPINGS LÄN</t>
        </is>
      </c>
      <c r="E350" t="inlineStr">
        <is>
          <t>VÄRNAMO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18801-2023</t>
        </is>
      </c>
      <c r="B351" s="1" t="n">
        <v>45044.34604166666</v>
      </c>
      <c r="C351" s="1" t="n">
        <v>45960</v>
      </c>
      <c r="D351" t="inlineStr">
        <is>
          <t>JÖNKÖPINGS LÄN</t>
        </is>
      </c>
      <c r="E351" t="inlineStr">
        <is>
          <t>VÄRNAMO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19750-2021</t>
        </is>
      </c>
      <c r="B352" s="1" t="n">
        <v>44313</v>
      </c>
      <c r="C352" s="1" t="n">
        <v>45960</v>
      </c>
      <c r="D352" t="inlineStr">
        <is>
          <t>JÖNKÖPINGS LÄN</t>
        </is>
      </c>
      <c r="E352" t="inlineStr">
        <is>
          <t>VÄRNAMO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43162-2024</t>
        </is>
      </c>
      <c r="B353" s="1" t="n">
        <v>45567</v>
      </c>
      <c r="C353" s="1" t="n">
        <v>45960</v>
      </c>
      <c r="D353" t="inlineStr">
        <is>
          <t>JÖNKÖPINGS LÄN</t>
        </is>
      </c>
      <c r="E353" t="inlineStr">
        <is>
          <t>VÄRNAMO</t>
        </is>
      </c>
      <c r="F353" t="inlineStr">
        <is>
          <t>Kommuner</t>
        </is>
      </c>
      <c r="G353" t="n">
        <v>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55749-2023</t>
        </is>
      </c>
      <c r="B354" s="1" t="n">
        <v>45239.45123842593</v>
      </c>
      <c r="C354" s="1" t="n">
        <v>45960</v>
      </c>
      <c r="D354" t="inlineStr">
        <is>
          <t>JÖNKÖPINGS LÄN</t>
        </is>
      </c>
      <c r="E354" t="inlineStr">
        <is>
          <t>VÄRNAMO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9046-2025</t>
        </is>
      </c>
      <c r="B355" s="1" t="n">
        <v>45713.62856481481</v>
      </c>
      <c r="C355" s="1" t="n">
        <v>45960</v>
      </c>
      <c r="D355" t="inlineStr">
        <is>
          <t>JÖNKÖPINGS LÄN</t>
        </is>
      </c>
      <c r="E355" t="inlineStr">
        <is>
          <t>VÄRNAMO</t>
        </is>
      </c>
      <c r="F355" t="inlineStr">
        <is>
          <t>Sveaskog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9049-2025</t>
        </is>
      </c>
      <c r="B356" s="1" t="n">
        <v>45713.63297453704</v>
      </c>
      <c r="C356" s="1" t="n">
        <v>45960</v>
      </c>
      <c r="D356" t="inlineStr">
        <is>
          <t>JÖNKÖPINGS LÄN</t>
        </is>
      </c>
      <c r="E356" t="inlineStr">
        <is>
          <t>VÄRNAMO</t>
        </is>
      </c>
      <c r="F356" t="inlineStr">
        <is>
          <t>Sveaskog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3562-2024</t>
        </is>
      </c>
      <c r="B357" s="1" t="n">
        <v>45320.63027777777</v>
      </c>
      <c r="C357" s="1" t="n">
        <v>45960</v>
      </c>
      <c r="D357" t="inlineStr">
        <is>
          <t>JÖNKÖPINGS LÄN</t>
        </is>
      </c>
      <c r="E357" t="inlineStr">
        <is>
          <t>VÄRNAMO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31790-2024</t>
        </is>
      </c>
      <c r="B358" s="1" t="n">
        <v>45509.54403935185</v>
      </c>
      <c r="C358" s="1" t="n">
        <v>45960</v>
      </c>
      <c r="D358" t="inlineStr">
        <is>
          <t>JÖNKÖPINGS LÄN</t>
        </is>
      </c>
      <c r="E358" t="inlineStr">
        <is>
          <t>VÄRNAMO</t>
        </is>
      </c>
      <c r="G358" t="n">
        <v>5.6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495-2025</t>
        </is>
      </c>
      <c r="B359" s="1" t="n">
        <v>45664.46590277777</v>
      </c>
      <c r="C359" s="1" t="n">
        <v>45960</v>
      </c>
      <c r="D359" t="inlineStr">
        <is>
          <t>JÖNKÖPINGS LÄN</t>
        </is>
      </c>
      <c r="E359" t="inlineStr">
        <is>
          <t>VÄRNAMO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60988-2023</t>
        </is>
      </c>
      <c r="B360" s="1" t="n">
        <v>45261.48959490741</v>
      </c>
      <c r="C360" s="1" t="n">
        <v>45960</v>
      </c>
      <c r="D360" t="inlineStr">
        <is>
          <t>JÖNKÖPINGS LÄN</t>
        </is>
      </c>
      <c r="E360" t="inlineStr">
        <is>
          <t>VÄRNAMO</t>
        </is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9020-2021</t>
        </is>
      </c>
      <c r="B361" s="1" t="n">
        <v>44249</v>
      </c>
      <c r="C361" s="1" t="n">
        <v>45960</v>
      </c>
      <c r="D361" t="inlineStr">
        <is>
          <t>JÖNKÖPINGS LÄN</t>
        </is>
      </c>
      <c r="E361" t="inlineStr">
        <is>
          <t>VÄRNAMO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12544-2025</t>
        </is>
      </c>
      <c r="B362" s="1" t="n">
        <v>45730.80828703703</v>
      </c>
      <c r="C362" s="1" t="n">
        <v>45960</v>
      </c>
      <c r="D362" t="inlineStr">
        <is>
          <t>JÖNKÖPINGS LÄN</t>
        </is>
      </c>
      <c r="E362" t="inlineStr">
        <is>
          <t>VÄRNAMO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11386-2023</t>
        </is>
      </c>
      <c r="B363" s="1" t="n">
        <v>44993.46795138889</v>
      </c>
      <c r="C363" s="1" t="n">
        <v>45960</v>
      </c>
      <c r="D363" t="inlineStr">
        <is>
          <t>JÖNKÖPINGS LÄN</t>
        </is>
      </c>
      <c r="E363" t="inlineStr">
        <is>
          <t>VÄRNAMO</t>
        </is>
      </c>
      <c r="F363" t="inlineStr">
        <is>
          <t>Kommuner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57119-2023</t>
        </is>
      </c>
      <c r="B364" s="1" t="n">
        <v>45245.36645833333</v>
      </c>
      <c r="C364" s="1" t="n">
        <v>45960</v>
      </c>
      <c r="D364" t="inlineStr">
        <is>
          <t>JÖNKÖPINGS LÄN</t>
        </is>
      </c>
      <c r="E364" t="inlineStr">
        <is>
          <t>VÄRNAMO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44051-2023</t>
        </is>
      </c>
      <c r="B365" s="1" t="n">
        <v>45188.38519675926</v>
      </c>
      <c r="C365" s="1" t="n">
        <v>45960</v>
      </c>
      <c r="D365" t="inlineStr">
        <is>
          <t>JÖNKÖPINGS LÄN</t>
        </is>
      </c>
      <c r="E365" t="inlineStr">
        <is>
          <t>VÄRNAMO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34222-2024</t>
        </is>
      </c>
      <c r="B366" s="1" t="n">
        <v>45524.5453125</v>
      </c>
      <c r="C366" s="1" t="n">
        <v>45960</v>
      </c>
      <c r="D366" t="inlineStr">
        <is>
          <t>JÖNKÖPINGS LÄN</t>
        </is>
      </c>
      <c r="E366" t="inlineStr">
        <is>
          <t>VÄRNAMO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61503-2021</t>
        </is>
      </c>
      <c r="B367" s="1" t="n">
        <v>44501.34291666667</v>
      </c>
      <c r="C367" s="1" t="n">
        <v>45960</v>
      </c>
      <c r="D367" t="inlineStr">
        <is>
          <t>JÖNKÖPINGS LÄN</t>
        </is>
      </c>
      <c r="E367" t="inlineStr">
        <is>
          <t>VÄRNAMO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44000-2024</t>
        </is>
      </c>
      <c r="B368" s="1" t="n">
        <v>45572.54422453704</v>
      </c>
      <c r="C368" s="1" t="n">
        <v>45960</v>
      </c>
      <c r="D368" t="inlineStr">
        <is>
          <t>JÖNKÖPINGS LÄN</t>
        </is>
      </c>
      <c r="E368" t="inlineStr">
        <is>
          <t>VÄRNAMO</t>
        </is>
      </c>
      <c r="F368" t="inlineStr">
        <is>
          <t>Sveaskog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44004-2024</t>
        </is>
      </c>
      <c r="B369" s="1" t="n">
        <v>45572.54723379629</v>
      </c>
      <c r="C369" s="1" t="n">
        <v>45960</v>
      </c>
      <c r="D369" t="inlineStr">
        <is>
          <t>JÖNKÖPINGS LÄN</t>
        </is>
      </c>
      <c r="E369" t="inlineStr">
        <is>
          <t>VÄRNAMO</t>
        </is>
      </c>
      <c r="F369" t="inlineStr">
        <is>
          <t>Sveaskog</t>
        </is>
      </c>
      <c r="G369" t="n">
        <v>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39656-2023</t>
        </is>
      </c>
      <c r="B370" s="1" t="n">
        <v>45167</v>
      </c>
      <c r="C370" s="1" t="n">
        <v>45960</v>
      </c>
      <c r="D370" t="inlineStr">
        <is>
          <t>JÖNKÖPINGS LÄN</t>
        </is>
      </c>
      <c r="E370" t="inlineStr">
        <is>
          <t>VÄRNAMO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575-2025</t>
        </is>
      </c>
      <c r="B371" s="1" t="n">
        <v>45664.56483796296</v>
      </c>
      <c r="C371" s="1" t="n">
        <v>45960</v>
      </c>
      <c r="D371" t="inlineStr">
        <is>
          <t>JÖNKÖPINGS LÄN</t>
        </is>
      </c>
      <c r="E371" t="inlineStr">
        <is>
          <t>VÄRNAMO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31346-2023</t>
        </is>
      </c>
      <c r="B372" s="1" t="n">
        <v>45114</v>
      </c>
      <c r="C372" s="1" t="n">
        <v>45960</v>
      </c>
      <c r="D372" t="inlineStr">
        <is>
          <t>JÖNKÖPINGS LÄN</t>
        </is>
      </c>
      <c r="E372" t="inlineStr">
        <is>
          <t>VÄRNAMO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2423-2025</t>
        </is>
      </c>
      <c r="B373" s="1" t="n">
        <v>45674.39175925926</v>
      </c>
      <c r="C373" s="1" t="n">
        <v>45960</v>
      </c>
      <c r="D373" t="inlineStr">
        <is>
          <t>JÖNKÖPINGS LÄN</t>
        </is>
      </c>
      <c r="E373" t="inlineStr">
        <is>
          <t>VÄRNAMO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2435-2025</t>
        </is>
      </c>
      <c r="B374" s="1" t="n">
        <v>45674.41278935185</v>
      </c>
      <c r="C374" s="1" t="n">
        <v>45960</v>
      </c>
      <c r="D374" t="inlineStr">
        <is>
          <t>JÖNKÖPINGS LÄN</t>
        </is>
      </c>
      <c r="E374" t="inlineStr">
        <is>
          <t>VÄRNAMO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51472-2023</t>
        </is>
      </c>
      <c r="B375" s="1" t="n">
        <v>45221.80592592592</v>
      </c>
      <c r="C375" s="1" t="n">
        <v>45960</v>
      </c>
      <c r="D375" t="inlineStr">
        <is>
          <t>JÖNKÖPINGS LÄN</t>
        </is>
      </c>
      <c r="E375" t="inlineStr">
        <is>
          <t>VÄRNAMO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46676-2021</t>
        </is>
      </c>
      <c r="B376" s="1" t="n">
        <v>44445</v>
      </c>
      <c r="C376" s="1" t="n">
        <v>45960</v>
      </c>
      <c r="D376" t="inlineStr">
        <is>
          <t>JÖNKÖPINGS LÄN</t>
        </is>
      </c>
      <c r="E376" t="inlineStr">
        <is>
          <t>VÄRNAMO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58766-2022</t>
        </is>
      </c>
      <c r="B377" s="1" t="n">
        <v>44903.37894675926</v>
      </c>
      <c r="C377" s="1" t="n">
        <v>45960</v>
      </c>
      <c r="D377" t="inlineStr">
        <is>
          <t>JÖNKÖPINGS LÄN</t>
        </is>
      </c>
      <c r="E377" t="inlineStr">
        <is>
          <t>VÄRNAMO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25500-2024</t>
        </is>
      </c>
      <c r="B378" s="1" t="n">
        <v>45463.4815625</v>
      </c>
      <c r="C378" s="1" t="n">
        <v>45960</v>
      </c>
      <c r="D378" t="inlineStr">
        <is>
          <t>JÖNKÖPINGS LÄN</t>
        </is>
      </c>
      <c r="E378" t="inlineStr">
        <is>
          <t>VÄRNAMO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43134-2024</t>
        </is>
      </c>
      <c r="B379" s="1" t="n">
        <v>45567</v>
      </c>
      <c r="C379" s="1" t="n">
        <v>45960</v>
      </c>
      <c r="D379" t="inlineStr">
        <is>
          <t>JÖNKÖPINGS LÄN</t>
        </is>
      </c>
      <c r="E379" t="inlineStr">
        <is>
          <t>VÄRNAMO</t>
        </is>
      </c>
      <c r="F379" t="inlineStr">
        <is>
          <t>Kommuner</t>
        </is>
      </c>
      <c r="G379" t="n">
        <v>2.1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14103-2021</t>
        </is>
      </c>
      <c r="B380" s="1" t="n">
        <v>44278</v>
      </c>
      <c r="C380" s="1" t="n">
        <v>45960</v>
      </c>
      <c r="D380" t="inlineStr">
        <is>
          <t>JÖNKÖPINGS LÄN</t>
        </is>
      </c>
      <c r="E380" t="inlineStr">
        <is>
          <t>VÄRNAMO</t>
        </is>
      </c>
      <c r="G380" t="n">
        <v>0.2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54477-2022</t>
        </is>
      </c>
      <c r="B381" s="1" t="n">
        <v>44882</v>
      </c>
      <c r="C381" s="1" t="n">
        <v>45960</v>
      </c>
      <c r="D381" t="inlineStr">
        <is>
          <t>JÖNKÖPINGS LÄN</t>
        </is>
      </c>
      <c r="E381" t="inlineStr">
        <is>
          <t>VÄRNAMO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30617-2023</t>
        </is>
      </c>
      <c r="B382" s="1" t="n">
        <v>45112.41413194445</v>
      </c>
      <c r="C382" s="1" t="n">
        <v>45960</v>
      </c>
      <c r="D382" t="inlineStr">
        <is>
          <t>JÖNKÖPINGS LÄN</t>
        </is>
      </c>
      <c r="E382" t="inlineStr">
        <is>
          <t>VÄRNAMO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1208-2025</t>
        </is>
      </c>
      <c r="B383" s="1" t="n">
        <v>45667</v>
      </c>
      <c r="C383" s="1" t="n">
        <v>45960</v>
      </c>
      <c r="D383" t="inlineStr">
        <is>
          <t>JÖNKÖPINGS LÄN</t>
        </is>
      </c>
      <c r="E383" t="inlineStr">
        <is>
          <t>VÄRNAMO</t>
        </is>
      </c>
      <c r="G383" t="n">
        <v>6.1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45818-2022</t>
        </is>
      </c>
      <c r="B384" s="1" t="n">
        <v>44846.47868055556</v>
      </c>
      <c r="C384" s="1" t="n">
        <v>45960</v>
      </c>
      <c r="D384" t="inlineStr">
        <is>
          <t>JÖNKÖPINGS LÄN</t>
        </is>
      </c>
      <c r="E384" t="inlineStr">
        <is>
          <t>VÄRNAMO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42366-2024</t>
        </is>
      </c>
      <c r="B385" s="1" t="n">
        <v>45563.50743055555</v>
      </c>
      <c r="C385" s="1" t="n">
        <v>45960</v>
      </c>
      <c r="D385" t="inlineStr">
        <is>
          <t>JÖNKÖPINGS LÄN</t>
        </is>
      </c>
      <c r="E385" t="inlineStr">
        <is>
          <t>VÄRNAMO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9038-2025</t>
        </is>
      </c>
      <c r="B386" s="1" t="n">
        <v>45713.62260416667</v>
      </c>
      <c r="C386" s="1" t="n">
        <v>45960</v>
      </c>
      <c r="D386" t="inlineStr">
        <is>
          <t>JÖNKÖPINGS LÄN</t>
        </is>
      </c>
      <c r="E386" t="inlineStr">
        <is>
          <t>VÄRNAMO</t>
        </is>
      </c>
      <c r="F386" t="inlineStr">
        <is>
          <t>Sveaskog</t>
        </is>
      </c>
      <c r="G386" t="n">
        <v>3.8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42830-2024</t>
        </is>
      </c>
      <c r="B387" s="1" t="n">
        <v>45566.61018518519</v>
      </c>
      <c r="C387" s="1" t="n">
        <v>45960</v>
      </c>
      <c r="D387" t="inlineStr">
        <is>
          <t>JÖNKÖPINGS LÄN</t>
        </is>
      </c>
      <c r="E387" t="inlineStr">
        <is>
          <t>VÄRNAMO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3866-2022</t>
        </is>
      </c>
      <c r="B388" s="1" t="n">
        <v>44587.44241898148</v>
      </c>
      <c r="C388" s="1" t="n">
        <v>45960</v>
      </c>
      <c r="D388" t="inlineStr">
        <is>
          <t>JÖNKÖPINGS LÄN</t>
        </is>
      </c>
      <c r="E388" t="inlineStr">
        <is>
          <t>VÄRNAMO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29089-2023</t>
        </is>
      </c>
      <c r="B389" s="1" t="n">
        <v>45105.33157407407</v>
      </c>
      <c r="C389" s="1" t="n">
        <v>45960</v>
      </c>
      <c r="D389" t="inlineStr">
        <is>
          <t>JÖNKÖPINGS LÄN</t>
        </is>
      </c>
      <c r="E389" t="inlineStr">
        <is>
          <t>VÄRNAMO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29090-2023</t>
        </is>
      </c>
      <c r="B390" s="1" t="n">
        <v>45105.33609953704</v>
      </c>
      <c r="C390" s="1" t="n">
        <v>45960</v>
      </c>
      <c r="D390" t="inlineStr">
        <is>
          <t>JÖNKÖPINGS LÄN</t>
        </is>
      </c>
      <c r="E390" t="inlineStr">
        <is>
          <t>VÄRNAMO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56402-2023</t>
        </is>
      </c>
      <c r="B391" s="1" t="n">
        <v>45243.43180555556</v>
      </c>
      <c r="C391" s="1" t="n">
        <v>45960</v>
      </c>
      <c r="D391" t="inlineStr">
        <is>
          <t>JÖNKÖPINGS LÄN</t>
        </is>
      </c>
      <c r="E391" t="inlineStr">
        <is>
          <t>VÄRNAMO</t>
        </is>
      </c>
      <c r="G391" t="n">
        <v>5.4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56421-2023</t>
        </is>
      </c>
      <c r="B392" s="1" t="n">
        <v>45243.44850694444</v>
      </c>
      <c r="C392" s="1" t="n">
        <v>45960</v>
      </c>
      <c r="D392" t="inlineStr">
        <is>
          <t>JÖNKÖPINGS LÄN</t>
        </is>
      </c>
      <c r="E392" t="inlineStr">
        <is>
          <t>VÄRNAMO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41206-2023</t>
        </is>
      </c>
      <c r="B393" s="1" t="n">
        <v>45174</v>
      </c>
      <c r="C393" s="1" t="n">
        <v>45960</v>
      </c>
      <c r="D393" t="inlineStr">
        <is>
          <t>JÖNKÖPINGS LÄN</t>
        </is>
      </c>
      <c r="E393" t="inlineStr">
        <is>
          <t>VÄRNAMO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51612-2024</t>
        </is>
      </c>
      <c r="B394" s="1" t="n">
        <v>45604</v>
      </c>
      <c r="C394" s="1" t="n">
        <v>45960</v>
      </c>
      <c r="D394" t="inlineStr">
        <is>
          <t>JÖNKÖPINGS LÄN</t>
        </is>
      </c>
      <c r="E394" t="inlineStr">
        <is>
          <t>VÄRNAMO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22268-2024</t>
        </is>
      </c>
      <c r="B395" s="1" t="n">
        <v>45446.5096412037</v>
      </c>
      <c r="C395" s="1" t="n">
        <v>45960</v>
      </c>
      <c r="D395" t="inlineStr">
        <is>
          <t>JÖNKÖPINGS LÄN</t>
        </is>
      </c>
      <c r="E395" t="inlineStr">
        <is>
          <t>VÄRNAMO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18600-2023</t>
        </is>
      </c>
      <c r="B396" s="1" t="n">
        <v>45043</v>
      </c>
      <c r="C396" s="1" t="n">
        <v>45960</v>
      </c>
      <c r="D396" t="inlineStr">
        <is>
          <t>JÖNKÖPINGS LÄN</t>
        </is>
      </c>
      <c r="E396" t="inlineStr">
        <is>
          <t>VÄRNAMO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74310-2021</t>
        </is>
      </c>
      <c r="B397" s="1" t="n">
        <v>44559.38648148148</v>
      </c>
      <c r="C397" s="1" t="n">
        <v>45960</v>
      </c>
      <c r="D397" t="inlineStr">
        <is>
          <t>JÖNKÖPINGS LÄN</t>
        </is>
      </c>
      <c r="E397" t="inlineStr">
        <is>
          <t>VÄRNAMO</t>
        </is>
      </c>
      <c r="F397" t="inlineStr">
        <is>
          <t>Sveaskog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12667-2021</t>
        </is>
      </c>
      <c r="B398" s="1" t="n">
        <v>44270.51327546296</v>
      </c>
      <c r="C398" s="1" t="n">
        <v>45960</v>
      </c>
      <c r="D398" t="inlineStr">
        <is>
          <t>JÖNKÖPINGS LÄN</t>
        </is>
      </c>
      <c r="E398" t="inlineStr">
        <is>
          <t>VÄRNAMO</t>
        </is>
      </c>
      <c r="G398" t="n">
        <v>6.7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11382-2024</t>
        </is>
      </c>
      <c r="B399" s="1" t="n">
        <v>45372</v>
      </c>
      <c r="C399" s="1" t="n">
        <v>45960</v>
      </c>
      <c r="D399" t="inlineStr">
        <is>
          <t>JÖNKÖPINGS LÄN</t>
        </is>
      </c>
      <c r="E399" t="inlineStr">
        <is>
          <t>VÄRNAMO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15248-2024</t>
        </is>
      </c>
      <c r="B400" s="1" t="n">
        <v>45400.518125</v>
      </c>
      <c r="C400" s="1" t="n">
        <v>45960</v>
      </c>
      <c r="D400" t="inlineStr">
        <is>
          <t>JÖNKÖPINGS LÄN</t>
        </is>
      </c>
      <c r="E400" t="inlineStr">
        <is>
          <t>VÄRNAMO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44425-2023</t>
        </is>
      </c>
      <c r="B401" s="1" t="n">
        <v>45189.343125</v>
      </c>
      <c r="C401" s="1" t="n">
        <v>45960</v>
      </c>
      <c r="D401" t="inlineStr">
        <is>
          <t>JÖNKÖPINGS LÄN</t>
        </is>
      </c>
      <c r="E401" t="inlineStr">
        <is>
          <t>VÄRNAMO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51474-2023</t>
        </is>
      </c>
      <c r="B402" s="1" t="n">
        <v>45221</v>
      </c>
      <c r="C402" s="1" t="n">
        <v>45960</v>
      </c>
      <c r="D402" t="inlineStr">
        <is>
          <t>JÖNKÖPINGS LÄN</t>
        </is>
      </c>
      <c r="E402" t="inlineStr">
        <is>
          <t>VÄRNAMO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4429-2023</t>
        </is>
      </c>
      <c r="B403" s="1" t="n">
        <v>44956.4115625</v>
      </c>
      <c r="C403" s="1" t="n">
        <v>45960</v>
      </c>
      <c r="D403" t="inlineStr">
        <is>
          <t>JÖNKÖPINGS LÄN</t>
        </is>
      </c>
      <c r="E403" t="inlineStr">
        <is>
          <t>VÄRNAMO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6879-2022</t>
        </is>
      </c>
      <c r="B404" s="1" t="n">
        <v>44602</v>
      </c>
      <c r="C404" s="1" t="n">
        <v>45960</v>
      </c>
      <c r="D404" t="inlineStr">
        <is>
          <t>JÖNKÖPINGS LÄN</t>
        </is>
      </c>
      <c r="E404" t="inlineStr">
        <is>
          <t>VÄRNAMO</t>
        </is>
      </c>
      <c r="F404" t="inlineStr">
        <is>
          <t>Kommuner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47738-2023</t>
        </is>
      </c>
      <c r="B405" s="1" t="n">
        <v>45203.71078703704</v>
      </c>
      <c r="C405" s="1" t="n">
        <v>45960</v>
      </c>
      <c r="D405" t="inlineStr">
        <is>
          <t>JÖNKÖPINGS LÄN</t>
        </is>
      </c>
      <c r="E405" t="inlineStr">
        <is>
          <t>VÄRNAMO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36729-2022</t>
        </is>
      </c>
      <c r="B406" s="1" t="n">
        <v>44805.40015046296</v>
      </c>
      <c r="C406" s="1" t="n">
        <v>45960</v>
      </c>
      <c r="D406" t="inlineStr">
        <is>
          <t>JÖNKÖPINGS LÄN</t>
        </is>
      </c>
      <c r="E406" t="inlineStr">
        <is>
          <t>VÄRNAMO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17685-2025</t>
        </is>
      </c>
      <c r="B407" s="1" t="n">
        <v>45758.38935185185</v>
      </c>
      <c r="C407" s="1" t="n">
        <v>45960</v>
      </c>
      <c r="D407" t="inlineStr">
        <is>
          <t>JÖNKÖPINGS LÄN</t>
        </is>
      </c>
      <c r="E407" t="inlineStr">
        <is>
          <t>VÄRNAMO</t>
        </is>
      </c>
      <c r="G407" t="n">
        <v>4.7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58161-2024</t>
        </is>
      </c>
      <c r="B408" s="1" t="n">
        <v>45632.45001157407</v>
      </c>
      <c r="C408" s="1" t="n">
        <v>45960</v>
      </c>
      <c r="D408" t="inlineStr">
        <is>
          <t>JÖNKÖPINGS LÄN</t>
        </is>
      </c>
      <c r="E408" t="inlineStr">
        <is>
          <t>VÄRNAMO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60097-2024</t>
        </is>
      </c>
      <c r="B409" s="1" t="n">
        <v>45642.55597222222</v>
      </c>
      <c r="C409" s="1" t="n">
        <v>45960</v>
      </c>
      <c r="D409" t="inlineStr">
        <is>
          <t>JÖNKÖPINGS LÄN</t>
        </is>
      </c>
      <c r="E409" t="inlineStr">
        <is>
          <t>VÄRNAMO</t>
        </is>
      </c>
      <c r="F409" t="inlineStr">
        <is>
          <t>Sveaskog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12852-2022</t>
        </is>
      </c>
      <c r="B410" s="1" t="n">
        <v>44642</v>
      </c>
      <c r="C410" s="1" t="n">
        <v>45960</v>
      </c>
      <c r="D410" t="inlineStr">
        <is>
          <t>JÖNKÖPINGS LÄN</t>
        </is>
      </c>
      <c r="E410" t="inlineStr">
        <is>
          <t>VÄRNAMO</t>
        </is>
      </c>
      <c r="G410" t="n">
        <v>2.3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12857-2022</t>
        </is>
      </c>
      <c r="B411" s="1" t="n">
        <v>44642</v>
      </c>
      <c r="C411" s="1" t="n">
        <v>45960</v>
      </c>
      <c r="D411" t="inlineStr">
        <is>
          <t>JÖNKÖPINGS LÄN</t>
        </is>
      </c>
      <c r="E411" t="inlineStr">
        <is>
          <t>VÄRNAMO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59229-2024</t>
        </is>
      </c>
      <c r="B412" s="1" t="n">
        <v>45637.5841087963</v>
      </c>
      <c r="C412" s="1" t="n">
        <v>45960</v>
      </c>
      <c r="D412" t="inlineStr">
        <is>
          <t>JÖNKÖPINGS LÄN</t>
        </is>
      </c>
      <c r="E412" t="inlineStr">
        <is>
          <t>VÄRNAMO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7130-2023</t>
        </is>
      </c>
      <c r="B413" s="1" t="n">
        <v>44970.42385416666</v>
      </c>
      <c r="C413" s="1" t="n">
        <v>45960</v>
      </c>
      <c r="D413" t="inlineStr">
        <is>
          <t>JÖNKÖPINGS LÄN</t>
        </is>
      </c>
      <c r="E413" t="inlineStr">
        <is>
          <t>VÄRNAMO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63924-2023</t>
        </is>
      </c>
      <c r="B414" s="1" t="n">
        <v>45278</v>
      </c>
      <c r="C414" s="1" t="n">
        <v>45960</v>
      </c>
      <c r="D414" t="inlineStr">
        <is>
          <t>JÖNKÖPINGS LÄN</t>
        </is>
      </c>
      <c r="E414" t="inlineStr">
        <is>
          <t>VÄRNAMO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63027-2023</t>
        </is>
      </c>
      <c r="B415" s="1" t="n">
        <v>45272.7147337963</v>
      </c>
      <c r="C415" s="1" t="n">
        <v>45960</v>
      </c>
      <c r="D415" t="inlineStr">
        <is>
          <t>JÖNKÖPINGS LÄN</t>
        </is>
      </c>
      <c r="E415" t="inlineStr">
        <is>
          <t>VÄRNAMO</t>
        </is>
      </c>
      <c r="F415" t="inlineStr">
        <is>
          <t>Kommuner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45280-2024</t>
        </is>
      </c>
      <c r="B416" s="1" t="n">
        <v>45576.37633101852</v>
      </c>
      <c r="C416" s="1" t="n">
        <v>45960</v>
      </c>
      <c r="D416" t="inlineStr">
        <is>
          <t>JÖNKÖPINGS LÄN</t>
        </is>
      </c>
      <c r="E416" t="inlineStr">
        <is>
          <t>VÄRNAMO</t>
        </is>
      </c>
      <c r="G416" t="n">
        <v>3.4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5436-2025</t>
        </is>
      </c>
      <c r="B417" s="1" t="n">
        <v>45692</v>
      </c>
      <c r="C417" s="1" t="n">
        <v>45960</v>
      </c>
      <c r="D417" t="inlineStr">
        <is>
          <t>JÖNKÖPINGS LÄN</t>
        </is>
      </c>
      <c r="E417" t="inlineStr">
        <is>
          <t>VÄRNAMO</t>
        </is>
      </c>
      <c r="G417" t="n">
        <v>4.8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26198-2023</t>
        </is>
      </c>
      <c r="B418" s="1" t="n">
        <v>45091</v>
      </c>
      <c r="C418" s="1" t="n">
        <v>45960</v>
      </c>
      <c r="D418" t="inlineStr">
        <is>
          <t>JÖNKÖPINGS LÄN</t>
        </is>
      </c>
      <c r="E418" t="inlineStr">
        <is>
          <t>VÄRNAMO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10682-2024</t>
        </is>
      </c>
      <c r="B419" s="1" t="n">
        <v>45369.36841435185</v>
      </c>
      <c r="C419" s="1" t="n">
        <v>45960</v>
      </c>
      <c r="D419" t="inlineStr">
        <is>
          <t>JÖNKÖPINGS LÄN</t>
        </is>
      </c>
      <c r="E419" t="inlineStr">
        <is>
          <t>VÄRNAMO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12306-2023</t>
        </is>
      </c>
      <c r="B420" s="1" t="n">
        <v>44998</v>
      </c>
      <c r="C420" s="1" t="n">
        <v>45960</v>
      </c>
      <c r="D420" t="inlineStr">
        <is>
          <t>JÖNKÖPINGS LÄN</t>
        </is>
      </c>
      <c r="E420" t="inlineStr">
        <is>
          <t>VÄRNAMO</t>
        </is>
      </c>
      <c r="G420" t="n">
        <v>10.4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30711-2024</t>
        </is>
      </c>
      <c r="B421" s="1" t="n">
        <v>45496.43035879629</v>
      </c>
      <c r="C421" s="1" t="n">
        <v>45960</v>
      </c>
      <c r="D421" t="inlineStr">
        <is>
          <t>JÖNKÖPINGS LÄN</t>
        </is>
      </c>
      <c r="E421" t="inlineStr">
        <is>
          <t>VÄRNAMO</t>
        </is>
      </c>
      <c r="F421" t="inlineStr">
        <is>
          <t>Kommuner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60268-2020</t>
        </is>
      </c>
      <c r="B422" s="1" t="n">
        <v>44151</v>
      </c>
      <c r="C422" s="1" t="n">
        <v>45960</v>
      </c>
      <c r="D422" t="inlineStr">
        <is>
          <t>JÖNKÖPINGS LÄN</t>
        </is>
      </c>
      <c r="E422" t="inlineStr">
        <is>
          <t>VÄRNAMO</t>
        </is>
      </c>
      <c r="G422" t="n">
        <v>3.1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3545-2021</t>
        </is>
      </c>
      <c r="B423" s="1" t="n">
        <v>44218.73505787037</v>
      </c>
      <c r="C423" s="1" t="n">
        <v>45960</v>
      </c>
      <c r="D423" t="inlineStr">
        <is>
          <t>JÖNKÖPINGS LÄN</t>
        </is>
      </c>
      <c r="E423" t="inlineStr">
        <is>
          <t>VÄRNAMO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14101-2021</t>
        </is>
      </c>
      <c r="B424" s="1" t="n">
        <v>44278</v>
      </c>
      <c r="C424" s="1" t="n">
        <v>45960</v>
      </c>
      <c r="D424" t="inlineStr">
        <is>
          <t>JÖNKÖPINGS LÄN</t>
        </is>
      </c>
      <c r="E424" t="inlineStr">
        <is>
          <t>VÄRNAMO</t>
        </is>
      </c>
      <c r="G424" t="n">
        <v>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46867-2023</t>
        </is>
      </c>
      <c r="B425" s="1" t="n">
        <v>45200.66200231481</v>
      </c>
      <c r="C425" s="1" t="n">
        <v>45960</v>
      </c>
      <c r="D425" t="inlineStr">
        <is>
          <t>JÖNKÖPINGS LÄN</t>
        </is>
      </c>
      <c r="E425" t="inlineStr">
        <is>
          <t>VÄRNAMO</t>
        </is>
      </c>
      <c r="F425" t="inlineStr">
        <is>
          <t>Övriga Aktiebolag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21208-2021</t>
        </is>
      </c>
      <c r="B426" s="1" t="n">
        <v>44320.4940625</v>
      </c>
      <c r="C426" s="1" t="n">
        <v>45960</v>
      </c>
      <c r="D426" t="inlineStr">
        <is>
          <t>JÖNKÖPINGS LÄN</t>
        </is>
      </c>
      <c r="E426" t="inlineStr">
        <is>
          <t>VÄRNAMO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53536-2023</t>
        </is>
      </c>
      <c r="B427" s="1" t="n">
        <v>45223</v>
      </c>
      <c r="C427" s="1" t="n">
        <v>45960</v>
      </c>
      <c r="D427" t="inlineStr">
        <is>
          <t>JÖNKÖPINGS LÄN</t>
        </is>
      </c>
      <c r="E427" t="inlineStr">
        <is>
          <t>VÄRNAMO</t>
        </is>
      </c>
      <c r="F427" t="inlineStr">
        <is>
          <t>Kyrkan</t>
        </is>
      </c>
      <c r="G427" t="n">
        <v>2.6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32374-2024</t>
        </is>
      </c>
      <c r="B428" s="1" t="n">
        <v>45512.60466435185</v>
      </c>
      <c r="C428" s="1" t="n">
        <v>45960</v>
      </c>
      <c r="D428" t="inlineStr">
        <is>
          <t>JÖNKÖPINGS LÄN</t>
        </is>
      </c>
      <c r="E428" t="inlineStr">
        <is>
          <t>VÄRNAMO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7727-2022</t>
        </is>
      </c>
      <c r="B429" s="1" t="n">
        <v>44608</v>
      </c>
      <c r="C429" s="1" t="n">
        <v>45960</v>
      </c>
      <c r="D429" t="inlineStr">
        <is>
          <t>JÖNKÖPINGS LÄN</t>
        </is>
      </c>
      <c r="E429" t="inlineStr">
        <is>
          <t>VÄRNAMO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39965-2022</t>
        </is>
      </c>
      <c r="B430" s="1" t="n">
        <v>44820</v>
      </c>
      <c r="C430" s="1" t="n">
        <v>45960</v>
      </c>
      <c r="D430" t="inlineStr">
        <is>
          <t>JÖNKÖPINGS LÄN</t>
        </is>
      </c>
      <c r="E430" t="inlineStr">
        <is>
          <t>VÄRNAMO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18711-2025</t>
        </is>
      </c>
      <c r="B431" s="1" t="n">
        <v>45763.63662037037</v>
      </c>
      <c r="C431" s="1" t="n">
        <v>45960</v>
      </c>
      <c r="D431" t="inlineStr">
        <is>
          <t>JÖNKÖPINGS LÄN</t>
        </is>
      </c>
      <c r="E431" t="inlineStr">
        <is>
          <t>VÄRNAMO</t>
        </is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35266-2025</t>
        </is>
      </c>
      <c r="B432" s="1" t="n">
        <v>45853.83719907407</v>
      </c>
      <c r="C432" s="1" t="n">
        <v>45960</v>
      </c>
      <c r="D432" t="inlineStr">
        <is>
          <t>JÖNKÖPINGS LÄN</t>
        </is>
      </c>
      <c r="E432" t="inlineStr">
        <is>
          <t>VÄRNAMO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40696-2023</t>
        </is>
      </c>
      <c r="B433" s="1" t="n">
        <v>45170</v>
      </c>
      <c r="C433" s="1" t="n">
        <v>45960</v>
      </c>
      <c r="D433" t="inlineStr">
        <is>
          <t>JÖNKÖPINGS LÄN</t>
        </is>
      </c>
      <c r="E433" t="inlineStr">
        <is>
          <t>VÄRNAMO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3899-2025</t>
        </is>
      </c>
      <c r="B434" s="1" t="n">
        <v>45684.38798611111</v>
      </c>
      <c r="C434" s="1" t="n">
        <v>45960</v>
      </c>
      <c r="D434" t="inlineStr">
        <is>
          <t>JÖNKÖPINGS LÄN</t>
        </is>
      </c>
      <c r="E434" t="inlineStr">
        <is>
          <t>VÄRNAMO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3901-2025</t>
        </is>
      </c>
      <c r="B435" s="1" t="n">
        <v>45684.39041666667</v>
      </c>
      <c r="C435" s="1" t="n">
        <v>45960</v>
      </c>
      <c r="D435" t="inlineStr">
        <is>
          <t>JÖNKÖPINGS LÄN</t>
        </is>
      </c>
      <c r="E435" t="inlineStr">
        <is>
          <t>VÄRNAMO</t>
        </is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9042-2025</t>
        </is>
      </c>
      <c r="B436" s="1" t="n">
        <v>45713.62721064815</v>
      </c>
      <c r="C436" s="1" t="n">
        <v>45960</v>
      </c>
      <c r="D436" t="inlineStr">
        <is>
          <t>JÖNKÖPINGS LÄN</t>
        </is>
      </c>
      <c r="E436" t="inlineStr">
        <is>
          <t>VÄRNAMO</t>
        </is>
      </c>
      <c r="F436" t="inlineStr">
        <is>
          <t>Sveaskog</t>
        </is>
      </c>
      <c r="G436" t="n">
        <v>3.9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20199-2022</t>
        </is>
      </c>
      <c r="B437" s="1" t="n">
        <v>44698</v>
      </c>
      <c r="C437" s="1" t="n">
        <v>45960</v>
      </c>
      <c r="D437" t="inlineStr">
        <is>
          <t>JÖNKÖPINGS LÄN</t>
        </is>
      </c>
      <c r="E437" t="inlineStr">
        <is>
          <t>VÄRNAMO</t>
        </is>
      </c>
      <c r="G437" t="n">
        <v>2.9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60248-2023</t>
        </is>
      </c>
      <c r="B438" s="1" t="n">
        <v>45258.65023148148</v>
      </c>
      <c r="C438" s="1" t="n">
        <v>45960</v>
      </c>
      <c r="D438" t="inlineStr">
        <is>
          <t>JÖNKÖPINGS LÄN</t>
        </is>
      </c>
      <c r="E438" t="inlineStr">
        <is>
          <t>VÄRNAMO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38710-2025</t>
        </is>
      </c>
      <c r="B439" s="1" t="n">
        <v>45885.84417824074</v>
      </c>
      <c r="C439" s="1" t="n">
        <v>45960</v>
      </c>
      <c r="D439" t="inlineStr">
        <is>
          <t>JÖNKÖPINGS LÄN</t>
        </is>
      </c>
      <c r="E439" t="inlineStr">
        <is>
          <t>VÄRNAMO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46985-2024</t>
        </is>
      </c>
      <c r="B440" s="1" t="n">
        <v>45583</v>
      </c>
      <c r="C440" s="1" t="n">
        <v>45960</v>
      </c>
      <c r="D440" t="inlineStr">
        <is>
          <t>JÖNKÖPINGS LÄN</t>
        </is>
      </c>
      <c r="E440" t="inlineStr">
        <is>
          <t>VÄRNAMO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14031-2024</t>
        </is>
      </c>
      <c r="B441" s="1" t="n">
        <v>45392.52753472222</v>
      </c>
      <c r="C441" s="1" t="n">
        <v>45960</v>
      </c>
      <c r="D441" t="inlineStr">
        <is>
          <t>JÖNKÖPINGS LÄN</t>
        </is>
      </c>
      <c r="E441" t="inlineStr">
        <is>
          <t>VÄRNAMO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26986-2023</t>
        </is>
      </c>
      <c r="B442" s="1" t="n">
        <v>45093.91306712963</v>
      </c>
      <c r="C442" s="1" t="n">
        <v>45960</v>
      </c>
      <c r="D442" t="inlineStr">
        <is>
          <t>JÖNKÖPINGS LÄN</t>
        </is>
      </c>
      <c r="E442" t="inlineStr">
        <is>
          <t>VÄRNAMO</t>
        </is>
      </c>
      <c r="F442" t="inlineStr">
        <is>
          <t>Sveaskog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11428-2024</t>
        </is>
      </c>
      <c r="B443" s="1" t="n">
        <v>45372.50608796296</v>
      </c>
      <c r="C443" s="1" t="n">
        <v>45960</v>
      </c>
      <c r="D443" t="inlineStr">
        <is>
          <t>JÖNKÖPINGS LÄN</t>
        </is>
      </c>
      <c r="E443" t="inlineStr">
        <is>
          <t>VÄRNAMO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61108-2024</t>
        </is>
      </c>
      <c r="B444" s="1" t="n">
        <v>45645.55663194445</v>
      </c>
      <c r="C444" s="1" t="n">
        <v>45960</v>
      </c>
      <c r="D444" t="inlineStr">
        <is>
          <t>JÖNKÖPINGS LÄN</t>
        </is>
      </c>
      <c r="E444" t="inlineStr">
        <is>
          <t>VÄRNAMO</t>
        </is>
      </c>
      <c r="G444" t="n">
        <v>13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22296-2024</t>
        </is>
      </c>
      <c r="B445" s="1" t="n">
        <v>45446.56206018518</v>
      </c>
      <c r="C445" s="1" t="n">
        <v>45960</v>
      </c>
      <c r="D445" t="inlineStr">
        <is>
          <t>JÖNKÖPINGS LÄN</t>
        </is>
      </c>
      <c r="E445" t="inlineStr">
        <is>
          <t>VÄRNAMO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38859-2025</t>
        </is>
      </c>
      <c r="B446" s="1" t="n">
        <v>45887.55962962963</v>
      </c>
      <c r="C446" s="1" t="n">
        <v>45960</v>
      </c>
      <c r="D446" t="inlineStr">
        <is>
          <t>JÖNKÖPINGS LÄN</t>
        </is>
      </c>
      <c r="E446" t="inlineStr">
        <is>
          <t>VÄRNAMO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8968-2024</t>
        </is>
      </c>
      <c r="B447" s="1" t="n">
        <v>45357</v>
      </c>
      <c r="C447" s="1" t="n">
        <v>45960</v>
      </c>
      <c r="D447" t="inlineStr">
        <is>
          <t>JÖNKÖPINGS LÄN</t>
        </is>
      </c>
      <c r="E447" t="inlineStr">
        <is>
          <t>VÄRNAMO</t>
        </is>
      </c>
      <c r="F447" t="inlineStr">
        <is>
          <t>Sveaskog</t>
        </is>
      </c>
      <c r="G447" t="n">
        <v>4.8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7900-2025</t>
        </is>
      </c>
      <c r="B448" s="1" t="n">
        <v>45707.31686342593</v>
      </c>
      <c r="C448" s="1" t="n">
        <v>45960</v>
      </c>
      <c r="D448" t="inlineStr">
        <is>
          <t>JÖNKÖPINGS LÄN</t>
        </is>
      </c>
      <c r="E448" t="inlineStr">
        <is>
          <t>VÄRNAMO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7901-2025</t>
        </is>
      </c>
      <c r="B449" s="1" t="n">
        <v>45707.32047453704</v>
      </c>
      <c r="C449" s="1" t="n">
        <v>45960</v>
      </c>
      <c r="D449" t="inlineStr">
        <is>
          <t>JÖNKÖPINGS LÄN</t>
        </is>
      </c>
      <c r="E449" t="inlineStr">
        <is>
          <t>VÄRNAMO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39452-2025</t>
        </is>
      </c>
      <c r="B450" s="1" t="n">
        <v>45889</v>
      </c>
      <c r="C450" s="1" t="n">
        <v>45960</v>
      </c>
      <c r="D450" t="inlineStr">
        <is>
          <t>JÖNKÖPINGS LÄN</t>
        </is>
      </c>
      <c r="E450" t="inlineStr">
        <is>
          <t>VÄRNAMO</t>
        </is>
      </c>
      <c r="G450" t="n">
        <v>3.8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16164-2024</t>
        </is>
      </c>
      <c r="B451" s="1" t="n">
        <v>45406.60965277778</v>
      </c>
      <c r="C451" s="1" t="n">
        <v>45960</v>
      </c>
      <c r="D451" t="inlineStr">
        <is>
          <t>JÖNKÖPINGS LÄN</t>
        </is>
      </c>
      <c r="E451" t="inlineStr">
        <is>
          <t>VÄRNAMO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47343-2025</t>
        </is>
      </c>
      <c r="B452" s="1" t="n">
        <v>45930.56997685185</v>
      </c>
      <c r="C452" s="1" t="n">
        <v>45960</v>
      </c>
      <c r="D452" t="inlineStr">
        <is>
          <t>JÖNKÖPINGS LÄN</t>
        </is>
      </c>
      <c r="E452" t="inlineStr">
        <is>
          <t>VÄRNAMO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12892-2022</t>
        </is>
      </c>
      <c r="B453" s="1" t="n">
        <v>44642</v>
      </c>
      <c r="C453" s="1" t="n">
        <v>45960</v>
      </c>
      <c r="D453" t="inlineStr">
        <is>
          <t>JÖNKÖPINGS LÄN</t>
        </is>
      </c>
      <c r="E453" t="inlineStr">
        <is>
          <t>VÄRNAMO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17220-2025</t>
        </is>
      </c>
      <c r="B454" s="1" t="n">
        <v>45756.45248842592</v>
      </c>
      <c r="C454" s="1" t="n">
        <v>45960</v>
      </c>
      <c r="D454" t="inlineStr">
        <is>
          <t>JÖNKÖPINGS LÄN</t>
        </is>
      </c>
      <c r="E454" t="inlineStr">
        <is>
          <t>VÄRNAMO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38957-2025</t>
        </is>
      </c>
      <c r="B455" s="1" t="n">
        <v>45887</v>
      </c>
      <c r="C455" s="1" t="n">
        <v>45960</v>
      </c>
      <c r="D455" t="inlineStr">
        <is>
          <t>JÖNKÖPINGS LÄN</t>
        </is>
      </c>
      <c r="E455" t="inlineStr">
        <is>
          <t>VÄRNAMO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39134-2025</t>
        </is>
      </c>
      <c r="B456" s="1" t="n">
        <v>45888</v>
      </c>
      <c r="C456" s="1" t="n">
        <v>45960</v>
      </c>
      <c r="D456" t="inlineStr">
        <is>
          <t>JÖNKÖPINGS LÄN</t>
        </is>
      </c>
      <c r="E456" t="inlineStr">
        <is>
          <t>VÄRNAMO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63656-2023</t>
        </is>
      </c>
      <c r="B457" s="1" t="n">
        <v>45275</v>
      </c>
      <c r="C457" s="1" t="n">
        <v>45960</v>
      </c>
      <c r="D457" t="inlineStr">
        <is>
          <t>JÖNKÖPINGS LÄN</t>
        </is>
      </c>
      <c r="E457" t="inlineStr">
        <is>
          <t>VÄRNAMO</t>
        </is>
      </c>
      <c r="G457" t="n">
        <v>5.8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39141-2025</t>
        </is>
      </c>
      <c r="B458" s="1" t="n">
        <v>45888</v>
      </c>
      <c r="C458" s="1" t="n">
        <v>45960</v>
      </c>
      <c r="D458" t="inlineStr">
        <is>
          <t>JÖNKÖPINGS LÄN</t>
        </is>
      </c>
      <c r="E458" t="inlineStr">
        <is>
          <t>VÄRNAMO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35264-2025</t>
        </is>
      </c>
      <c r="B459" s="1" t="n">
        <v>45853.80958333334</v>
      </c>
      <c r="C459" s="1" t="n">
        <v>45960</v>
      </c>
      <c r="D459" t="inlineStr">
        <is>
          <t>JÖNKÖPINGS LÄN</t>
        </is>
      </c>
      <c r="E459" t="inlineStr">
        <is>
          <t>VÄRNAMO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39363-2025</t>
        </is>
      </c>
      <c r="B460" s="1" t="n">
        <v>45889.56239583333</v>
      </c>
      <c r="C460" s="1" t="n">
        <v>45960</v>
      </c>
      <c r="D460" t="inlineStr">
        <is>
          <t>JÖNKÖPINGS LÄN</t>
        </is>
      </c>
      <c r="E460" t="inlineStr">
        <is>
          <t>VÄRNAMO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18735-2025</t>
        </is>
      </c>
      <c r="B461" s="1" t="n">
        <v>45763.68064814815</v>
      </c>
      <c r="C461" s="1" t="n">
        <v>45960</v>
      </c>
      <c r="D461" t="inlineStr">
        <is>
          <t>JÖNKÖPINGS LÄN</t>
        </is>
      </c>
      <c r="E461" t="inlineStr">
        <is>
          <t>VÄRNAMO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18892-2025</t>
        </is>
      </c>
      <c r="B462" s="1" t="n">
        <v>45764.44802083333</v>
      </c>
      <c r="C462" s="1" t="n">
        <v>45960</v>
      </c>
      <c r="D462" t="inlineStr">
        <is>
          <t>JÖNKÖPINGS LÄN</t>
        </is>
      </c>
      <c r="E462" t="inlineStr">
        <is>
          <t>VÄRNAMO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22101-2025</t>
        </is>
      </c>
      <c r="B463" s="1" t="n">
        <v>45785.48119212963</v>
      </c>
      <c r="C463" s="1" t="n">
        <v>45960</v>
      </c>
      <c r="D463" t="inlineStr">
        <is>
          <t>JÖNKÖPINGS LÄN</t>
        </is>
      </c>
      <c r="E463" t="inlineStr">
        <is>
          <t>VÄRNAMO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571-2025</t>
        </is>
      </c>
      <c r="B464" s="1" t="n">
        <v>45664.5633912037</v>
      </c>
      <c r="C464" s="1" t="n">
        <v>45960</v>
      </c>
      <c r="D464" t="inlineStr">
        <is>
          <t>JÖNKÖPINGS LÄN</t>
        </is>
      </c>
      <c r="E464" t="inlineStr">
        <is>
          <t>VÄRNAMO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30712-2024</t>
        </is>
      </c>
      <c r="B465" s="1" t="n">
        <v>45496.4336574074</v>
      </c>
      <c r="C465" s="1" t="n">
        <v>45960</v>
      </c>
      <c r="D465" t="inlineStr">
        <is>
          <t>JÖNKÖPINGS LÄN</t>
        </is>
      </c>
      <c r="E465" t="inlineStr">
        <is>
          <t>VÄRNAMO</t>
        </is>
      </c>
      <c r="F465" t="inlineStr">
        <is>
          <t>Kommuner</t>
        </is>
      </c>
      <c r="G465" t="n">
        <v>4.3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1870-2021</t>
        </is>
      </c>
      <c r="B466" s="1" t="n">
        <v>44210.48819444444</v>
      </c>
      <c r="C466" s="1" t="n">
        <v>45960</v>
      </c>
      <c r="D466" t="inlineStr">
        <is>
          <t>JÖNKÖPINGS LÄN</t>
        </is>
      </c>
      <c r="E466" t="inlineStr">
        <is>
          <t>VÄRNAMO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49605-2024</t>
        </is>
      </c>
      <c r="B467" s="1" t="n">
        <v>45596.56410879629</v>
      </c>
      <c r="C467" s="1" t="n">
        <v>45960</v>
      </c>
      <c r="D467" t="inlineStr">
        <is>
          <t>JÖNKÖPINGS LÄN</t>
        </is>
      </c>
      <c r="E467" t="inlineStr">
        <is>
          <t>VÄRNAMO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45444-2023</t>
        </is>
      </c>
      <c r="B468" s="1" t="n">
        <v>45194</v>
      </c>
      <c r="C468" s="1" t="n">
        <v>45960</v>
      </c>
      <c r="D468" t="inlineStr">
        <is>
          <t>JÖNKÖPINGS LÄN</t>
        </is>
      </c>
      <c r="E468" t="inlineStr">
        <is>
          <t>VÄRNAMO</t>
        </is>
      </c>
      <c r="F468" t="inlineStr">
        <is>
          <t>Sveaskog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25102-2022</t>
        </is>
      </c>
      <c r="B469" s="1" t="n">
        <v>44729</v>
      </c>
      <c r="C469" s="1" t="n">
        <v>45960</v>
      </c>
      <c r="D469" t="inlineStr">
        <is>
          <t>JÖNKÖPINGS LÄN</t>
        </is>
      </c>
      <c r="E469" t="inlineStr">
        <is>
          <t>VÄRNAMO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45095-2024</t>
        </is>
      </c>
      <c r="B470" s="1" t="n">
        <v>45575</v>
      </c>
      <c r="C470" s="1" t="n">
        <v>45960</v>
      </c>
      <c r="D470" t="inlineStr">
        <is>
          <t>JÖNKÖPINGS LÄN</t>
        </is>
      </c>
      <c r="E470" t="inlineStr">
        <is>
          <t>VÄRNAMO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3296-2023</t>
        </is>
      </c>
      <c r="B471" s="1" t="n">
        <v>44949.38756944444</v>
      </c>
      <c r="C471" s="1" t="n">
        <v>45960</v>
      </c>
      <c r="D471" t="inlineStr">
        <is>
          <t>JÖNKÖPINGS LÄN</t>
        </is>
      </c>
      <c r="E471" t="inlineStr">
        <is>
          <t>VÄRNAMO</t>
        </is>
      </c>
      <c r="G471" t="n">
        <v>3.6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62573-2023</t>
        </is>
      </c>
      <c r="B472" s="1" t="n">
        <v>45270.27535879629</v>
      </c>
      <c r="C472" s="1" t="n">
        <v>45960</v>
      </c>
      <c r="D472" t="inlineStr">
        <is>
          <t>JÖNKÖPINGS LÄN</t>
        </is>
      </c>
      <c r="E472" t="inlineStr">
        <is>
          <t>VÄRNAMO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61321-2023</t>
        </is>
      </c>
      <c r="B473" s="1" t="n">
        <v>45264</v>
      </c>
      <c r="C473" s="1" t="n">
        <v>45960</v>
      </c>
      <c r="D473" t="inlineStr">
        <is>
          <t>JÖNKÖPINGS LÄN</t>
        </is>
      </c>
      <c r="E473" t="inlineStr">
        <is>
          <t>VÄRNAMO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56272-2022</t>
        </is>
      </c>
      <c r="B474" s="1" t="n">
        <v>44890</v>
      </c>
      <c r="C474" s="1" t="n">
        <v>45960</v>
      </c>
      <c r="D474" t="inlineStr">
        <is>
          <t>JÖNKÖPINGS LÄN</t>
        </is>
      </c>
      <c r="E474" t="inlineStr">
        <is>
          <t>VÄRNAMO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60739-2020</t>
        </is>
      </c>
      <c r="B475" s="1" t="n">
        <v>44153</v>
      </c>
      <c r="C475" s="1" t="n">
        <v>45960</v>
      </c>
      <c r="D475" t="inlineStr">
        <is>
          <t>JÖNKÖPINGS LÄN</t>
        </is>
      </c>
      <c r="E475" t="inlineStr">
        <is>
          <t>VÄRNAMO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60778-2020</t>
        </is>
      </c>
      <c r="B476" s="1" t="n">
        <v>44145</v>
      </c>
      <c r="C476" s="1" t="n">
        <v>45960</v>
      </c>
      <c r="D476" t="inlineStr">
        <is>
          <t>JÖNKÖPINGS LÄN</t>
        </is>
      </c>
      <c r="E476" t="inlineStr">
        <is>
          <t>VÄRNAMO</t>
        </is>
      </c>
      <c r="G476" t="n">
        <v>5.2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9992-2023</t>
        </is>
      </c>
      <c r="B477" s="1" t="n">
        <v>44985</v>
      </c>
      <c r="C477" s="1" t="n">
        <v>45960</v>
      </c>
      <c r="D477" t="inlineStr">
        <is>
          <t>JÖNKÖPINGS LÄN</t>
        </is>
      </c>
      <c r="E477" t="inlineStr">
        <is>
          <t>VÄRNAMO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15630-2023</t>
        </is>
      </c>
      <c r="B478" s="1" t="n">
        <v>45021</v>
      </c>
      <c r="C478" s="1" t="n">
        <v>45960</v>
      </c>
      <c r="D478" t="inlineStr">
        <is>
          <t>JÖNKÖPINGS LÄN</t>
        </is>
      </c>
      <c r="E478" t="inlineStr">
        <is>
          <t>VÄRNAMO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29166-2023</t>
        </is>
      </c>
      <c r="B479" s="1" t="n">
        <v>45105.49415509259</v>
      </c>
      <c r="C479" s="1" t="n">
        <v>45960</v>
      </c>
      <c r="D479" t="inlineStr">
        <is>
          <t>JÖNKÖPINGS LÄN</t>
        </is>
      </c>
      <c r="E479" t="inlineStr">
        <is>
          <t>VÄRNAMO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2501-2025</t>
        </is>
      </c>
      <c r="B480" s="1" t="n">
        <v>45674.55912037037</v>
      </c>
      <c r="C480" s="1" t="n">
        <v>45960</v>
      </c>
      <c r="D480" t="inlineStr">
        <is>
          <t>JÖNKÖPINGS LÄN</t>
        </is>
      </c>
      <c r="E480" t="inlineStr">
        <is>
          <t>VÄRNAMO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7599-2025</t>
        </is>
      </c>
      <c r="B481" s="1" t="n">
        <v>45705.65399305556</v>
      </c>
      <c r="C481" s="1" t="n">
        <v>45960</v>
      </c>
      <c r="D481" t="inlineStr">
        <is>
          <t>JÖNKÖPINGS LÄN</t>
        </is>
      </c>
      <c r="E481" t="inlineStr">
        <is>
          <t>VÄRNAMO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14211-2023</t>
        </is>
      </c>
      <c r="B482" s="1" t="n">
        <v>45009</v>
      </c>
      <c r="C482" s="1" t="n">
        <v>45960</v>
      </c>
      <c r="D482" t="inlineStr">
        <is>
          <t>JÖNKÖPINGS LÄN</t>
        </is>
      </c>
      <c r="E482" t="inlineStr">
        <is>
          <t>VÄRNAMO</t>
        </is>
      </c>
      <c r="G482" t="n">
        <v>4.1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16940-2025</t>
        </is>
      </c>
      <c r="B483" s="1" t="n">
        <v>45755.42185185185</v>
      </c>
      <c r="C483" s="1" t="n">
        <v>45960</v>
      </c>
      <c r="D483" t="inlineStr">
        <is>
          <t>JÖNKÖPINGS LÄN</t>
        </is>
      </c>
      <c r="E483" t="inlineStr">
        <is>
          <t>VÄRNAMO</t>
        </is>
      </c>
      <c r="G483" t="n">
        <v>2.2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39782-2025</t>
        </is>
      </c>
      <c r="B484" s="1" t="n">
        <v>45891.47547453704</v>
      </c>
      <c r="C484" s="1" t="n">
        <v>45960</v>
      </c>
      <c r="D484" t="inlineStr">
        <is>
          <t>JÖNKÖPINGS LÄN</t>
        </is>
      </c>
      <c r="E484" t="inlineStr">
        <is>
          <t>VÄRNAMO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4740-2025</t>
        </is>
      </c>
      <c r="B485" s="1" t="n">
        <v>45688</v>
      </c>
      <c r="C485" s="1" t="n">
        <v>45960</v>
      </c>
      <c r="D485" t="inlineStr">
        <is>
          <t>JÖNKÖPINGS LÄN</t>
        </is>
      </c>
      <c r="E485" t="inlineStr">
        <is>
          <t>VÄRNAMO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40226-2024</t>
        </is>
      </c>
      <c r="B486" s="1" t="n">
        <v>45554.5991087963</v>
      </c>
      <c r="C486" s="1" t="n">
        <v>45960</v>
      </c>
      <c r="D486" t="inlineStr">
        <is>
          <t>JÖNKÖPINGS LÄN</t>
        </is>
      </c>
      <c r="E486" t="inlineStr">
        <is>
          <t>VÄRNAMO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10540-2025</t>
        </is>
      </c>
      <c r="B487" s="1" t="n">
        <v>45721.47923611111</v>
      </c>
      <c r="C487" s="1" t="n">
        <v>45960</v>
      </c>
      <c r="D487" t="inlineStr">
        <is>
          <t>JÖNKÖPINGS LÄN</t>
        </is>
      </c>
      <c r="E487" t="inlineStr">
        <is>
          <t>VÄRNAMO</t>
        </is>
      </c>
      <c r="G487" t="n">
        <v>0.1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1341-2023</t>
        </is>
      </c>
      <c r="B488" s="1" t="n">
        <v>44936</v>
      </c>
      <c r="C488" s="1" t="n">
        <v>45960</v>
      </c>
      <c r="D488" t="inlineStr">
        <is>
          <t>JÖNKÖPINGS LÄN</t>
        </is>
      </c>
      <c r="E488" t="inlineStr">
        <is>
          <t>VÄRNAMO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44230-2023</t>
        </is>
      </c>
      <c r="B489" s="1" t="n">
        <v>45188.56572916666</v>
      </c>
      <c r="C489" s="1" t="n">
        <v>45960</v>
      </c>
      <c r="D489" t="inlineStr">
        <is>
          <t>JÖNKÖPINGS LÄN</t>
        </is>
      </c>
      <c r="E489" t="inlineStr">
        <is>
          <t>VÄRNAMO</t>
        </is>
      </c>
      <c r="G489" t="n">
        <v>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15536-2024</t>
        </is>
      </c>
      <c r="B490" s="1" t="n">
        <v>45401</v>
      </c>
      <c r="C490" s="1" t="n">
        <v>45960</v>
      </c>
      <c r="D490" t="inlineStr">
        <is>
          <t>JÖNKÖPINGS LÄN</t>
        </is>
      </c>
      <c r="E490" t="inlineStr">
        <is>
          <t>VÄRNAMO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74102-2021</t>
        </is>
      </c>
      <c r="B491" s="1" t="n">
        <v>44557</v>
      </c>
      <c r="C491" s="1" t="n">
        <v>45960</v>
      </c>
      <c r="D491" t="inlineStr">
        <is>
          <t>JÖNKÖPINGS LÄN</t>
        </is>
      </c>
      <c r="E491" t="inlineStr">
        <is>
          <t>VÄRNAMO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9935-2025</t>
        </is>
      </c>
      <c r="B492" s="1" t="n">
        <v>45718.4666087963</v>
      </c>
      <c r="C492" s="1" t="n">
        <v>45960</v>
      </c>
      <c r="D492" t="inlineStr">
        <is>
          <t>JÖNKÖPINGS LÄN</t>
        </is>
      </c>
      <c r="E492" t="inlineStr">
        <is>
          <t>VÄRNAMO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38664-2024</t>
        </is>
      </c>
      <c r="B493" s="1" t="n">
        <v>45547.28552083333</v>
      </c>
      <c r="C493" s="1" t="n">
        <v>45960</v>
      </c>
      <c r="D493" t="inlineStr">
        <is>
          <t>JÖNKÖPINGS LÄN</t>
        </is>
      </c>
      <c r="E493" t="inlineStr">
        <is>
          <t>VÄRNAMO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63915-2023</t>
        </is>
      </c>
      <c r="B494" s="1" t="n">
        <v>45278</v>
      </c>
      <c r="C494" s="1" t="n">
        <v>45960</v>
      </c>
      <c r="D494" t="inlineStr">
        <is>
          <t>JÖNKÖPINGS LÄN</t>
        </is>
      </c>
      <c r="E494" t="inlineStr">
        <is>
          <t>VÄRNAMO</t>
        </is>
      </c>
      <c r="G494" t="n">
        <v>2.7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48615-2025</t>
        </is>
      </c>
      <c r="B495" s="1" t="n">
        <v>45936.4841087963</v>
      </c>
      <c r="C495" s="1" t="n">
        <v>45960</v>
      </c>
      <c r="D495" t="inlineStr">
        <is>
          <t>JÖNKÖPINGS LÄN</t>
        </is>
      </c>
      <c r="E495" t="inlineStr">
        <is>
          <t>VÄRNAMO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54254-2021</t>
        </is>
      </c>
      <c r="B496" s="1" t="n">
        <v>44470</v>
      </c>
      <c r="C496" s="1" t="n">
        <v>45960</v>
      </c>
      <c r="D496" t="inlineStr">
        <is>
          <t>JÖNKÖPINGS LÄN</t>
        </is>
      </c>
      <c r="E496" t="inlineStr">
        <is>
          <t>VÄRNAMO</t>
        </is>
      </c>
      <c r="F496" t="inlineStr">
        <is>
          <t>Övriga Aktiebolag</t>
        </is>
      </c>
      <c r="G496" t="n">
        <v>5.4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16445-2023</t>
        </is>
      </c>
      <c r="B497" s="1" t="n">
        <v>45029.47266203703</v>
      </c>
      <c r="C497" s="1" t="n">
        <v>45960</v>
      </c>
      <c r="D497" t="inlineStr">
        <is>
          <t>JÖNKÖPINGS LÄN</t>
        </is>
      </c>
      <c r="E497" t="inlineStr">
        <is>
          <t>VÄRNAMO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57373-2023</t>
        </is>
      </c>
      <c r="B498" s="1" t="n">
        <v>45245</v>
      </c>
      <c r="C498" s="1" t="n">
        <v>45960</v>
      </c>
      <c r="D498" t="inlineStr">
        <is>
          <t>JÖNKÖPINGS LÄN</t>
        </is>
      </c>
      <c r="E498" t="inlineStr">
        <is>
          <t>VÄRNAMO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3433-2023</t>
        </is>
      </c>
      <c r="B499" s="1" t="n">
        <v>44949</v>
      </c>
      <c r="C499" s="1" t="n">
        <v>45960</v>
      </c>
      <c r="D499" t="inlineStr">
        <is>
          <t>JÖNKÖPINGS LÄN</t>
        </is>
      </c>
      <c r="E499" t="inlineStr">
        <is>
          <t>VÄRNAMO</t>
        </is>
      </c>
      <c r="G499" t="n">
        <v>4.8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48758-2025</t>
        </is>
      </c>
      <c r="B500" s="1" t="n">
        <v>45936.7499537037</v>
      </c>
      <c r="C500" s="1" t="n">
        <v>45960</v>
      </c>
      <c r="D500" t="inlineStr">
        <is>
          <t>JÖNKÖPINGS LÄN</t>
        </is>
      </c>
      <c r="E500" t="inlineStr">
        <is>
          <t>VÄRNAMO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71233-2021</t>
        </is>
      </c>
      <c r="B501" s="1" t="n">
        <v>44539</v>
      </c>
      <c r="C501" s="1" t="n">
        <v>45960</v>
      </c>
      <c r="D501" t="inlineStr">
        <is>
          <t>JÖNKÖPINGS LÄN</t>
        </is>
      </c>
      <c r="E501" t="inlineStr">
        <is>
          <t>VÄRNAMO</t>
        </is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40101-2025</t>
        </is>
      </c>
      <c r="B502" s="1" t="n">
        <v>45894.48487268519</v>
      </c>
      <c r="C502" s="1" t="n">
        <v>45960</v>
      </c>
      <c r="D502" t="inlineStr">
        <is>
          <t>JÖNKÖPINGS LÄN</t>
        </is>
      </c>
      <c r="E502" t="inlineStr">
        <is>
          <t>VÄRNAMO</t>
        </is>
      </c>
      <c r="G502" t="n">
        <v>4.4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37899-2023</t>
        </is>
      </c>
      <c r="B503" s="1" t="n">
        <v>45160.4716087963</v>
      </c>
      <c r="C503" s="1" t="n">
        <v>45960</v>
      </c>
      <c r="D503" t="inlineStr">
        <is>
          <t>JÖNKÖPINGS LÄN</t>
        </is>
      </c>
      <c r="E503" t="inlineStr">
        <is>
          <t>VÄRNAMO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4586-2025</t>
        </is>
      </c>
      <c r="B504" s="1" t="n">
        <v>45687.51660879629</v>
      </c>
      <c r="C504" s="1" t="n">
        <v>45960</v>
      </c>
      <c r="D504" t="inlineStr">
        <is>
          <t>JÖNKÖPINGS LÄN</t>
        </is>
      </c>
      <c r="E504" t="inlineStr">
        <is>
          <t>VÄRNAMO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40114-2025</t>
        </is>
      </c>
      <c r="B505" s="1" t="n">
        <v>45894.50856481482</v>
      </c>
      <c r="C505" s="1" t="n">
        <v>45960</v>
      </c>
      <c r="D505" t="inlineStr">
        <is>
          <t>JÖNKÖPINGS LÄN</t>
        </is>
      </c>
      <c r="E505" t="inlineStr">
        <is>
          <t>VÄRNAMO</t>
        </is>
      </c>
      <c r="G505" t="n">
        <v>2.7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86-2023</t>
        </is>
      </c>
      <c r="B506" s="1" t="n">
        <v>44928.46545138889</v>
      </c>
      <c r="C506" s="1" t="n">
        <v>45960</v>
      </c>
      <c r="D506" t="inlineStr">
        <is>
          <t>JÖNKÖPINGS LÄN</t>
        </is>
      </c>
      <c r="E506" t="inlineStr">
        <is>
          <t>VÄRNAMO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51893-2024</t>
        </is>
      </c>
      <c r="B507" s="1" t="n">
        <v>45607.57563657407</v>
      </c>
      <c r="C507" s="1" t="n">
        <v>45960</v>
      </c>
      <c r="D507" t="inlineStr">
        <is>
          <t>JÖNKÖPINGS LÄN</t>
        </is>
      </c>
      <c r="E507" t="inlineStr">
        <is>
          <t>VÄRNAMO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40551-2025</t>
        </is>
      </c>
      <c r="B508" s="1" t="n">
        <v>45896.44340277778</v>
      </c>
      <c r="C508" s="1" t="n">
        <v>45960</v>
      </c>
      <c r="D508" t="inlineStr">
        <is>
          <t>JÖNKÖPINGS LÄN</t>
        </is>
      </c>
      <c r="E508" t="inlineStr">
        <is>
          <t>VÄRNAMO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49367-2025</t>
        </is>
      </c>
      <c r="B509" s="1" t="n">
        <v>45938.62496527778</v>
      </c>
      <c r="C509" s="1" t="n">
        <v>45960</v>
      </c>
      <c r="D509" t="inlineStr">
        <is>
          <t>JÖNKÖPINGS LÄN</t>
        </is>
      </c>
      <c r="E509" t="inlineStr">
        <is>
          <t>VÄRNAMO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18890-2023</t>
        </is>
      </c>
      <c r="B510" s="1" t="n">
        <v>45044.55335648148</v>
      </c>
      <c r="C510" s="1" t="n">
        <v>45960</v>
      </c>
      <c r="D510" t="inlineStr">
        <is>
          <t>JÖNKÖPINGS LÄN</t>
        </is>
      </c>
      <c r="E510" t="inlineStr">
        <is>
          <t>VÄRNAMO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45466-2025</t>
        </is>
      </c>
      <c r="B511" s="1" t="n">
        <v>45922.49980324074</v>
      </c>
      <c r="C511" s="1" t="n">
        <v>45960</v>
      </c>
      <c r="D511" t="inlineStr">
        <is>
          <t>JÖNKÖPINGS LÄN</t>
        </is>
      </c>
      <c r="E511" t="inlineStr">
        <is>
          <t>VÄRNAMO</t>
        </is>
      </c>
      <c r="F511" t="inlineStr">
        <is>
          <t>Övriga Aktiebolag</t>
        </is>
      </c>
      <c r="G511" t="n">
        <v>4.6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64002-2023</t>
        </is>
      </c>
      <c r="B512" s="1" t="n">
        <v>45278</v>
      </c>
      <c r="C512" s="1" t="n">
        <v>45960</v>
      </c>
      <c r="D512" t="inlineStr">
        <is>
          <t>JÖNKÖPINGS LÄN</t>
        </is>
      </c>
      <c r="E512" t="inlineStr">
        <is>
          <t>VÄRNAMO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51754-2024</t>
        </is>
      </c>
      <c r="B513" s="1" t="n">
        <v>45607.43128472222</v>
      </c>
      <c r="C513" s="1" t="n">
        <v>45960</v>
      </c>
      <c r="D513" t="inlineStr">
        <is>
          <t>JÖNKÖPINGS LÄN</t>
        </is>
      </c>
      <c r="E513" t="inlineStr">
        <is>
          <t>VÄRNAMO</t>
        </is>
      </c>
      <c r="G513" t="n">
        <v>5.4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65302-2020</t>
        </is>
      </c>
      <c r="B514" s="1" t="n">
        <v>44169</v>
      </c>
      <c r="C514" s="1" t="n">
        <v>45960</v>
      </c>
      <c r="D514" t="inlineStr">
        <is>
          <t>JÖNKÖPINGS LÄN</t>
        </is>
      </c>
      <c r="E514" t="inlineStr">
        <is>
          <t>VÄRNAMO</t>
        </is>
      </c>
      <c r="G514" t="n">
        <v>2.7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26436-2025</t>
        </is>
      </c>
      <c r="B515" s="1" t="n">
        <v>45807.39909722222</v>
      </c>
      <c r="C515" s="1" t="n">
        <v>45960</v>
      </c>
      <c r="D515" t="inlineStr">
        <is>
          <t>JÖNKÖPINGS LÄN</t>
        </is>
      </c>
      <c r="E515" t="inlineStr">
        <is>
          <t>VÄRNAMO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4554-2025</t>
        </is>
      </c>
      <c r="B516" s="1" t="n">
        <v>45687.4334375</v>
      </c>
      <c r="C516" s="1" t="n">
        <v>45960</v>
      </c>
      <c r="D516" t="inlineStr">
        <is>
          <t>JÖNKÖPINGS LÄN</t>
        </is>
      </c>
      <c r="E516" t="inlineStr">
        <is>
          <t>VÄRNAMO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64048-2023</t>
        </is>
      </c>
      <c r="B517" s="1" t="n">
        <v>45279.3218287037</v>
      </c>
      <c r="C517" s="1" t="n">
        <v>45960</v>
      </c>
      <c r="D517" t="inlineStr">
        <is>
          <t>JÖNKÖPINGS LÄN</t>
        </is>
      </c>
      <c r="E517" t="inlineStr">
        <is>
          <t>VÄRNAMO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41252-2025</t>
        </is>
      </c>
      <c r="B518" s="1" t="n">
        <v>45898.60689814815</v>
      </c>
      <c r="C518" s="1" t="n">
        <v>45960</v>
      </c>
      <c r="D518" t="inlineStr">
        <is>
          <t>JÖNKÖPINGS LÄN</t>
        </is>
      </c>
      <c r="E518" t="inlineStr">
        <is>
          <t>VÄRNAMO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20481-2022</t>
        </is>
      </c>
      <c r="B519" s="1" t="n">
        <v>44699.66025462963</v>
      </c>
      <c r="C519" s="1" t="n">
        <v>45960</v>
      </c>
      <c r="D519" t="inlineStr">
        <is>
          <t>JÖNKÖPINGS LÄN</t>
        </is>
      </c>
      <c r="E519" t="inlineStr">
        <is>
          <t>VÄRNAMO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45585-2023</t>
        </is>
      </c>
      <c r="B520" s="1" t="n">
        <v>45194.62434027778</v>
      </c>
      <c r="C520" s="1" t="n">
        <v>45960</v>
      </c>
      <c r="D520" t="inlineStr">
        <is>
          <t>JÖNKÖPINGS LÄN</t>
        </is>
      </c>
      <c r="E520" t="inlineStr">
        <is>
          <t>VÄRNAMO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48950-2025</t>
        </is>
      </c>
      <c r="B521" s="1" t="n">
        <v>45936</v>
      </c>
      <c r="C521" s="1" t="n">
        <v>45960</v>
      </c>
      <c r="D521" t="inlineStr">
        <is>
          <t>JÖNKÖPINGS LÄN</t>
        </is>
      </c>
      <c r="E521" t="inlineStr">
        <is>
          <t>VÄRNAMO</t>
        </is>
      </c>
      <c r="G521" t="n">
        <v>4.5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46468-2023</t>
        </is>
      </c>
      <c r="B522" s="1" t="n">
        <v>45197</v>
      </c>
      <c r="C522" s="1" t="n">
        <v>45960</v>
      </c>
      <c r="D522" t="inlineStr">
        <is>
          <t>JÖNKÖPINGS LÄN</t>
        </is>
      </c>
      <c r="E522" t="inlineStr">
        <is>
          <t>VÄRNAMO</t>
        </is>
      </c>
      <c r="G522" t="n">
        <v>6.9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46471-2023</t>
        </is>
      </c>
      <c r="B523" s="1" t="n">
        <v>45197.63068287037</v>
      </c>
      <c r="C523" s="1" t="n">
        <v>45960</v>
      </c>
      <c r="D523" t="inlineStr">
        <is>
          <t>JÖNKÖPINGS LÄN</t>
        </is>
      </c>
      <c r="E523" t="inlineStr">
        <is>
          <t>VÄRNAMO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17684-2025</t>
        </is>
      </c>
      <c r="B524" s="1" t="n">
        <v>45758.38741898148</v>
      </c>
      <c r="C524" s="1" t="n">
        <v>45960</v>
      </c>
      <c r="D524" t="inlineStr">
        <is>
          <t>JÖNKÖPINGS LÄN</t>
        </is>
      </c>
      <c r="E524" t="inlineStr">
        <is>
          <t>VÄRNAMO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48954-2025</t>
        </is>
      </c>
      <c r="B525" s="1" t="n">
        <v>45936</v>
      </c>
      <c r="C525" s="1" t="n">
        <v>45960</v>
      </c>
      <c r="D525" t="inlineStr">
        <is>
          <t>JÖNKÖPINGS LÄN</t>
        </is>
      </c>
      <c r="E525" t="inlineStr">
        <is>
          <t>VÄRNAMO</t>
        </is>
      </c>
      <c r="G525" t="n">
        <v>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41366-2025</t>
        </is>
      </c>
      <c r="B526" s="1" t="n">
        <v>45900.51168981481</v>
      </c>
      <c r="C526" s="1" t="n">
        <v>45960</v>
      </c>
      <c r="D526" t="inlineStr">
        <is>
          <t>JÖNKÖPINGS LÄN</t>
        </is>
      </c>
      <c r="E526" t="inlineStr">
        <is>
          <t>VÄRNAMO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35359-2023</t>
        </is>
      </c>
      <c r="B527" s="1" t="n">
        <v>45146</v>
      </c>
      <c r="C527" s="1" t="n">
        <v>45960</v>
      </c>
      <c r="D527" t="inlineStr">
        <is>
          <t>JÖNKÖPINGS LÄN</t>
        </is>
      </c>
      <c r="E527" t="inlineStr">
        <is>
          <t>VÄRNAMO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62798-2023</t>
        </is>
      </c>
      <c r="B528" s="1" t="n">
        <v>45271</v>
      </c>
      <c r="C528" s="1" t="n">
        <v>45960</v>
      </c>
      <c r="D528" t="inlineStr">
        <is>
          <t>JÖNKÖPINGS LÄN</t>
        </is>
      </c>
      <c r="E528" t="inlineStr">
        <is>
          <t>VÄRNAMO</t>
        </is>
      </c>
      <c r="F528" t="inlineStr">
        <is>
          <t>Kommuner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50644-2025</t>
        </is>
      </c>
      <c r="B529" s="1" t="n">
        <v>45945.65668981482</v>
      </c>
      <c r="C529" s="1" t="n">
        <v>45960</v>
      </c>
      <c r="D529" t="inlineStr">
        <is>
          <t>JÖNKÖPINGS LÄN</t>
        </is>
      </c>
      <c r="E529" t="inlineStr">
        <is>
          <t>VÄRNAMO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38767-2025</t>
        </is>
      </c>
      <c r="B530" s="1" t="n">
        <v>45887.41344907408</v>
      </c>
      <c r="C530" s="1" t="n">
        <v>45960</v>
      </c>
      <c r="D530" t="inlineStr">
        <is>
          <t>JÖNKÖPINGS LÄN</t>
        </is>
      </c>
      <c r="E530" t="inlineStr">
        <is>
          <t>VÄRNAMO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69314-2020</t>
        </is>
      </c>
      <c r="B531" s="1" t="n">
        <v>44188</v>
      </c>
      <c r="C531" s="1" t="n">
        <v>45960</v>
      </c>
      <c r="D531" t="inlineStr">
        <is>
          <t>JÖNKÖPINGS LÄN</t>
        </is>
      </c>
      <c r="E531" t="inlineStr">
        <is>
          <t>VÄRNAMO</t>
        </is>
      </c>
      <c r="G531" t="n">
        <v>2.3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50640-2025</t>
        </is>
      </c>
      <c r="B532" s="1" t="n">
        <v>45945.6556712963</v>
      </c>
      <c r="C532" s="1" t="n">
        <v>45960</v>
      </c>
      <c r="D532" t="inlineStr">
        <is>
          <t>JÖNKÖPINGS LÄN</t>
        </is>
      </c>
      <c r="E532" t="inlineStr">
        <is>
          <t>VÄRNAMO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4793-2024</t>
        </is>
      </c>
      <c r="B533" s="1" t="n">
        <v>45328.8227662037</v>
      </c>
      <c r="C533" s="1" t="n">
        <v>45960</v>
      </c>
      <c r="D533" t="inlineStr">
        <is>
          <t>JÖNKÖPINGS LÄN</t>
        </is>
      </c>
      <c r="E533" t="inlineStr">
        <is>
          <t>VÄRNAMO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38766-2025</t>
        </is>
      </c>
      <c r="B534" s="1" t="n">
        <v>45887.40935185185</v>
      </c>
      <c r="C534" s="1" t="n">
        <v>45960</v>
      </c>
      <c r="D534" t="inlineStr">
        <is>
          <t>JÖNKÖPINGS LÄN</t>
        </is>
      </c>
      <c r="E534" t="inlineStr">
        <is>
          <t>VÄRNAMO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48842-2025</t>
        </is>
      </c>
      <c r="B535" s="1" t="n">
        <v>45937.42376157407</v>
      </c>
      <c r="C535" s="1" t="n">
        <v>45960</v>
      </c>
      <c r="D535" t="inlineStr">
        <is>
          <t>JÖNKÖPINGS LÄN</t>
        </is>
      </c>
      <c r="E535" t="inlineStr">
        <is>
          <t>VÄRNAMO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61608-2023</t>
        </is>
      </c>
      <c r="B536" s="1" t="n">
        <v>45265.51501157408</v>
      </c>
      <c r="C536" s="1" t="n">
        <v>45960</v>
      </c>
      <c r="D536" t="inlineStr">
        <is>
          <t>JÖNKÖPINGS LÄN</t>
        </is>
      </c>
      <c r="E536" t="inlineStr">
        <is>
          <t>VÄRNAMO</t>
        </is>
      </c>
      <c r="G536" t="n">
        <v>2.2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12304-2023</t>
        </is>
      </c>
      <c r="B537" s="1" t="n">
        <v>44998</v>
      </c>
      <c r="C537" s="1" t="n">
        <v>45960</v>
      </c>
      <c r="D537" t="inlineStr">
        <is>
          <t>JÖNKÖPINGS LÄN</t>
        </is>
      </c>
      <c r="E537" t="inlineStr">
        <is>
          <t>VÄRNAMO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12305-2023</t>
        </is>
      </c>
      <c r="B538" s="1" t="n">
        <v>44998</v>
      </c>
      <c r="C538" s="1" t="n">
        <v>45960</v>
      </c>
      <c r="D538" t="inlineStr">
        <is>
          <t>JÖNKÖPINGS LÄN</t>
        </is>
      </c>
      <c r="E538" t="inlineStr">
        <is>
          <t>VÄRNAMO</t>
        </is>
      </c>
      <c r="G538" t="n">
        <v>3.7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41667-2025</t>
        </is>
      </c>
      <c r="B539" s="1" t="n">
        <v>45902.35972222222</v>
      </c>
      <c r="C539" s="1" t="n">
        <v>45960</v>
      </c>
      <c r="D539" t="inlineStr">
        <is>
          <t>JÖNKÖPINGS LÄN</t>
        </is>
      </c>
      <c r="E539" t="inlineStr">
        <is>
          <t>VÄRNAMO</t>
        </is>
      </c>
      <c r="G539" t="n">
        <v>3.1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50550-2025</t>
        </is>
      </c>
      <c r="B540" s="1" t="n">
        <v>45945.51461805555</v>
      </c>
      <c r="C540" s="1" t="n">
        <v>45960</v>
      </c>
      <c r="D540" t="inlineStr">
        <is>
          <t>JÖNKÖPINGS LÄN</t>
        </is>
      </c>
      <c r="E540" t="inlineStr">
        <is>
          <t>VÄRNAMO</t>
        </is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17464-2023</t>
        </is>
      </c>
      <c r="B541" s="1" t="n">
        <v>45036.34731481481</v>
      </c>
      <c r="C541" s="1" t="n">
        <v>45960</v>
      </c>
      <c r="D541" t="inlineStr">
        <is>
          <t>JÖNKÖPINGS LÄN</t>
        </is>
      </c>
      <c r="E541" t="inlineStr">
        <is>
          <t>VÄRNAMO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50831-2025</t>
        </is>
      </c>
      <c r="B542" s="1" t="n">
        <v>45946.55384259259</v>
      </c>
      <c r="C542" s="1" t="n">
        <v>45960</v>
      </c>
      <c r="D542" t="inlineStr">
        <is>
          <t>JÖNKÖPINGS LÄN</t>
        </is>
      </c>
      <c r="E542" t="inlineStr">
        <is>
          <t>VÄRNAMO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17678-2023</t>
        </is>
      </c>
      <c r="B543" s="1" t="n">
        <v>45037.30505787037</v>
      </c>
      <c r="C543" s="1" t="n">
        <v>45960</v>
      </c>
      <c r="D543" t="inlineStr">
        <is>
          <t>JÖNKÖPINGS LÄN</t>
        </is>
      </c>
      <c r="E543" t="inlineStr">
        <is>
          <t>VÄRNAMO</t>
        </is>
      </c>
      <c r="G543" t="n">
        <v>3.2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3033-2021</t>
        </is>
      </c>
      <c r="B544" s="1" t="n">
        <v>44216</v>
      </c>
      <c r="C544" s="1" t="n">
        <v>45960</v>
      </c>
      <c r="D544" t="inlineStr">
        <is>
          <t>JÖNKÖPINGS LÄN</t>
        </is>
      </c>
      <c r="E544" t="inlineStr">
        <is>
          <t>VÄRNAMO</t>
        </is>
      </c>
      <c r="G544" t="n">
        <v>3.3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42623-2023</t>
        </is>
      </c>
      <c r="B545" s="1" t="n">
        <v>45176</v>
      </c>
      <c r="C545" s="1" t="n">
        <v>45960</v>
      </c>
      <c r="D545" t="inlineStr">
        <is>
          <t>JÖNKÖPINGS LÄN</t>
        </is>
      </c>
      <c r="E545" t="inlineStr">
        <is>
          <t>VÄRNAMO</t>
        </is>
      </c>
      <c r="F545" t="inlineStr">
        <is>
          <t>Kyrkan</t>
        </is>
      </c>
      <c r="G545" t="n">
        <v>8.800000000000001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42475-2025</t>
        </is>
      </c>
      <c r="B546" s="1" t="n">
        <v>45905.46733796296</v>
      </c>
      <c r="C546" s="1" t="n">
        <v>45960</v>
      </c>
      <c r="D546" t="inlineStr">
        <is>
          <t>JÖNKÖPINGS LÄN</t>
        </is>
      </c>
      <c r="E546" t="inlineStr">
        <is>
          <t>VÄRNAMO</t>
        </is>
      </c>
      <c r="G546" t="n">
        <v>4.5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21104-2025</t>
        </is>
      </c>
      <c r="B547" s="1" t="n">
        <v>45777.66141203704</v>
      </c>
      <c r="C547" s="1" t="n">
        <v>45960</v>
      </c>
      <c r="D547" t="inlineStr">
        <is>
          <t>JÖNKÖPINGS LÄN</t>
        </is>
      </c>
      <c r="E547" t="inlineStr">
        <is>
          <t>VÄRNAMO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21746-2025</t>
        </is>
      </c>
      <c r="B548" s="1" t="n">
        <v>45783.60868055555</v>
      </c>
      <c r="C548" s="1" t="n">
        <v>45960</v>
      </c>
      <c r="D548" t="inlineStr">
        <is>
          <t>JÖNKÖPINGS LÄN</t>
        </is>
      </c>
      <c r="E548" t="inlineStr">
        <is>
          <t>VÄRNAMO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48186-2024</t>
        </is>
      </c>
      <c r="B549" s="1" t="n">
        <v>45589.92590277778</v>
      </c>
      <c r="C549" s="1" t="n">
        <v>45960</v>
      </c>
      <c r="D549" t="inlineStr">
        <is>
          <t>JÖNKÖPINGS LÄN</t>
        </is>
      </c>
      <c r="E549" t="inlineStr">
        <is>
          <t>VÄRNAMO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48374-2025</t>
        </is>
      </c>
      <c r="B550" s="1" t="n">
        <v>45933</v>
      </c>
      <c r="C550" s="1" t="n">
        <v>45960</v>
      </c>
      <c r="D550" t="inlineStr">
        <is>
          <t>JÖNKÖPINGS LÄN</t>
        </is>
      </c>
      <c r="E550" t="inlineStr">
        <is>
          <t>VÄRNAMO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26271-2024</t>
        </is>
      </c>
      <c r="B551" s="1" t="n">
        <v>45468</v>
      </c>
      <c r="C551" s="1" t="n">
        <v>45960</v>
      </c>
      <c r="D551" t="inlineStr">
        <is>
          <t>JÖNKÖPINGS LÄN</t>
        </is>
      </c>
      <c r="E551" t="inlineStr">
        <is>
          <t>VÄRNAMO</t>
        </is>
      </c>
      <c r="G551" t="n">
        <v>5.7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22086-2025</t>
        </is>
      </c>
      <c r="B552" s="1" t="n">
        <v>45785.44539351852</v>
      </c>
      <c r="C552" s="1" t="n">
        <v>45960</v>
      </c>
      <c r="D552" t="inlineStr">
        <is>
          <t>JÖNKÖPINGS LÄN</t>
        </is>
      </c>
      <c r="E552" t="inlineStr">
        <is>
          <t>VÄRNAMO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22087-2025</t>
        </is>
      </c>
      <c r="B553" s="1" t="n">
        <v>45785.4494675926</v>
      </c>
      <c r="C553" s="1" t="n">
        <v>45960</v>
      </c>
      <c r="D553" t="inlineStr">
        <is>
          <t>JÖNKÖPINGS LÄN</t>
        </is>
      </c>
      <c r="E553" t="inlineStr">
        <is>
          <t>VÄRNAMO</t>
        </is>
      </c>
      <c r="G553" t="n">
        <v>4.8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19090-2024</t>
        </is>
      </c>
      <c r="B554" s="1" t="n">
        <v>45428.22497685185</v>
      </c>
      <c r="C554" s="1" t="n">
        <v>45960</v>
      </c>
      <c r="D554" t="inlineStr">
        <is>
          <t>JÖNKÖPINGS LÄN</t>
        </is>
      </c>
      <c r="E554" t="inlineStr">
        <is>
          <t>VÄRNAMO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38662-2024</t>
        </is>
      </c>
      <c r="B555" s="1" t="n">
        <v>45547.27622685185</v>
      </c>
      <c r="C555" s="1" t="n">
        <v>45960</v>
      </c>
      <c r="D555" t="inlineStr">
        <is>
          <t>JÖNKÖPINGS LÄN</t>
        </is>
      </c>
      <c r="E555" t="inlineStr">
        <is>
          <t>VÄRNAMO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22367-2025</t>
        </is>
      </c>
      <c r="B556" s="1" t="n">
        <v>45786.47188657407</v>
      </c>
      <c r="C556" s="1" t="n">
        <v>45960</v>
      </c>
      <c r="D556" t="inlineStr">
        <is>
          <t>JÖNKÖPINGS LÄN</t>
        </is>
      </c>
      <c r="E556" t="inlineStr">
        <is>
          <t>VÄRNAMO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56413-2023</t>
        </is>
      </c>
      <c r="B557" s="1" t="n">
        <v>45243.44006944444</v>
      </c>
      <c r="C557" s="1" t="n">
        <v>45960</v>
      </c>
      <c r="D557" t="inlineStr">
        <is>
          <t>JÖNKÖPINGS LÄN</t>
        </is>
      </c>
      <c r="E557" t="inlineStr">
        <is>
          <t>VÄRNAMO</t>
        </is>
      </c>
      <c r="G557" t="n">
        <v>3.9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22220-2024</t>
        </is>
      </c>
      <c r="B558" s="1" t="n">
        <v>45445</v>
      </c>
      <c r="C558" s="1" t="n">
        <v>45960</v>
      </c>
      <c r="D558" t="inlineStr">
        <is>
          <t>JÖNKÖPINGS LÄN</t>
        </is>
      </c>
      <c r="E558" t="inlineStr">
        <is>
          <t>VÄRNAMO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44142-2025</t>
        </is>
      </c>
      <c r="B559" s="1" t="n">
        <v>45915.58923611111</v>
      </c>
      <c r="C559" s="1" t="n">
        <v>45960</v>
      </c>
      <c r="D559" t="inlineStr">
        <is>
          <t>JÖNKÖPINGS LÄN</t>
        </is>
      </c>
      <c r="E559" t="inlineStr">
        <is>
          <t>VÄRNAMO</t>
        </is>
      </c>
      <c r="F559" t="inlineStr">
        <is>
          <t>Sveaskog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20451-2025</t>
        </is>
      </c>
      <c r="B560" s="1" t="n">
        <v>45775.50077546296</v>
      </c>
      <c r="C560" s="1" t="n">
        <v>45960</v>
      </c>
      <c r="D560" t="inlineStr">
        <is>
          <t>JÖNKÖPINGS LÄN</t>
        </is>
      </c>
      <c r="E560" t="inlineStr">
        <is>
          <t>VÄRNAMO</t>
        </is>
      </c>
      <c r="G560" t="n">
        <v>4.2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44164-2025</t>
        </is>
      </c>
      <c r="B561" s="1" t="n">
        <v>45915.59814814815</v>
      </c>
      <c r="C561" s="1" t="n">
        <v>45960</v>
      </c>
      <c r="D561" t="inlineStr">
        <is>
          <t>JÖNKÖPINGS LÄN</t>
        </is>
      </c>
      <c r="E561" t="inlineStr">
        <is>
          <t>VÄRNAMO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44159-2025</t>
        </is>
      </c>
      <c r="B562" s="1" t="n">
        <v>45915.59641203703</v>
      </c>
      <c r="C562" s="1" t="n">
        <v>45960</v>
      </c>
      <c r="D562" t="inlineStr">
        <is>
          <t>JÖNKÖPINGS LÄN</t>
        </is>
      </c>
      <c r="E562" t="inlineStr">
        <is>
          <t>VÄRNAMO</t>
        </is>
      </c>
      <c r="F562" t="inlineStr">
        <is>
          <t>Sveaskog</t>
        </is>
      </c>
      <c r="G562" t="n">
        <v>0.6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44148-2025</t>
        </is>
      </c>
      <c r="B563" s="1" t="n">
        <v>45915.59313657408</v>
      </c>
      <c r="C563" s="1" t="n">
        <v>45960</v>
      </c>
      <c r="D563" t="inlineStr">
        <is>
          <t>JÖNKÖPINGS LÄN</t>
        </is>
      </c>
      <c r="E563" t="inlineStr">
        <is>
          <t>VÄRNAMO</t>
        </is>
      </c>
      <c r="F563" t="inlineStr">
        <is>
          <t>Sveaskog</t>
        </is>
      </c>
      <c r="G563" t="n">
        <v>5.1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44154-2025</t>
        </is>
      </c>
      <c r="B564" s="1" t="n">
        <v>45915.59488425926</v>
      </c>
      <c r="C564" s="1" t="n">
        <v>45960</v>
      </c>
      <c r="D564" t="inlineStr">
        <is>
          <t>JÖNKÖPINGS LÄN</t>
        </is>
      </c>
      <c r="E564" t="inlineStr">
        <is>
          <t>VÄRNAMO</t>
        </is>
      </c>
      <c r="F564" t="inlineStr">
        <is>
          <t>Sveaskog</t>
        </is>
      </c>
      <c r="G564" t="n">
        <v>3.9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22994-2025</t>
        </is>
      </c>
      <c r="B565" s="1" t="n">
        <v>45790.58230324074</v>
      </c>
      <c r="C565" s="1" t="n">
        <v>45960</v>
      </c>
      <c r="D565" t="inlineStr">
        <is>
          <t>JÖNKÖPINGS LÄN</t>
        </is>
      </c>
      <c r="E565" t="inlineStr">
        <is>
          <t>VÄRNAMO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43957-2025</t>
        </is>
      </c>
      <c r="B566" s="1" t="n">
        <v>45915.3867824074</v>
      </c>
      <c r="C566" s="1" t="n">
        <v>45960</v>
      </c>
      <c r="D566" t="inlineStr">
        <is>
          <t>JÖNKÖPINGS LÄN</t>
        </is>
      </c>
      <c r="E566" t="inlineStr">
        <is>
          <t>VÄRNAMO</t>
        </is>
      </c>
      <c r="G566" t="n">
        <v>1.9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53005-2025</t>
        </is>
      </c>
      <c r="B567" s="1" t="n">
        <v>45957.77280092592</v>
      </c>
      <c r="C567" s="1" t="n">
        <v>45960</v>
      </c>
      <c r="D567" t="inlineStr">
        <is>
          <t>JÖNKÖPINGS LÄN</t>
        </is>
      </c>
      <c r="E567" t="inlineStr">
        <is>
          <t>VÄRNAMO</t>
        </is>
      </c>
      <c r="G567" t="n">
        <v>0.4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53006-2025</t>
        </is>
      </c>
      <c r="B568" s="1" t="n">
        <v>45957.77527777778</v>
      </c>
      <c r="C568" s="1" t="n">
        <v>45960</v>
      </c>
      <c r="D568" t="inlineStr">
        <is>
          <t>JÖNKÖPINGS LÄN</t>
        </is>
      </c>
      <c r="E568" t="inlineStr">
        <is>
          <t>VÄRNAMO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43666-2025</t>
        </is>
      </c>
      <c r="B569" s="1" t="n">
        <v>45912.35192129629</v>
      </c>
      <c r="C569" s="1" t="n">
        <v>45960</v>
      </c>
      <c r="D569" t="inlineStr">
        <is>
          <t>JÖNKÖPINGS LÄN</t>
        </is>
      </c>
      <c r="E569" t="inlineStr">
        <is>
          <t>VÄRNAMO</t>
        </is>
      </c>
      <c r="G569" t="n">
        <v>1.7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11112-2025</t>
        </is>
      </c>
      <c r="B570" s="1" t="n">
        <v>45723.62244212963</v>
      </c>
      <c r="C570" s="1" t="n">
        <v>45960</v>
      </c>
      <c r="D570" t="inlineStr">
        <is>
          <t>JÖNKÖPINGS LÄN</t>
        </is>
      </c>
      <c r="E570" t="inlineStr">
        <is>
          <t>VÄRNAMO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41893-2024</t>
        </is>
      </c>
      <c r="B571" s="1" t="n">
        <v>45561.4999537037</v>
      </c>
      <c r="C571" s="1" t="n">
        <v>45960</v>
      </c>
      <c r="D571" t="inlineStr">
        <is>
          <t>JÖNKÖPINGS LÄN</t>
        </is>
      </c>
      <c r="E571" t="inlineStr">
        <is>
          <t>VÄRNAMO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52883-2025</t>
        </is>
      </c>
      <c r="B572" s="1" t="n">
        <v>45957.55767361111</v>
      </c>
      <c r="C572" s="1" t="n">
        <v>45960</v>
      </c>
      <c r="D572" t="inlineStr">
        <is>
          <t>JÖNKÖPINGS LÄN</t>
        </is>
      </c>
      <c r="E572" t="inlineStr">
        <is>
          <t>VÄRNAMO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43782-2025</t>
        </is>
      </c>
      <c r="B573" s="1" t="n">
        <v>45912.52409722222</v>
      </c>
      <c r="C573" s="1" t="n">
        <v>45960</v>
      </c>
      <c r="D573" t="inlineStr">
        <is>
          <t>JÖNKÖPINGS LÄN</t>
        </is>
      </c>
      <c r="E573" t="inlineStr">
        <is>
          <t>VÄRNAMO</t>
        </is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60066-2024</t>
        </is>
      </c>
      <c r="B574" s="1" t="n">
        <v>45642</v>
      </c>
      <c r="C574" s="1" t="n">
        <v>45960</v>
      </c>
      <c r="D574" t="inlineStr">
        <is>
          <t>JÖNKÖPINGS LÄN</t>
        </is>
      </c>
      <c r="E574" t="inlineStr">
        <is>
          <t>VÄRNAMO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43963-2025</t>
        </is>
      </c>
      <c r="B575" s="1" t="n">
        <v>45915.39211805556</v>
      </c>
      <c r="C575" s="1" t="n">
        <v>45960</v>
      </c>
      <c r="D575" t="inlineStr">
        <is>
          <t>JÖNKÖPINGS LÄN</t>
        </is>
      </c>
      <c r="E575" t="inlineStr">
        <is>
          <t>VÄRNAMO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53004-2025</t>
        </is>
      </c>
      <c r="B576" s="1" t="n">
        <v>45957.77112268518</v>
      </c>
      <c r="C576" s="1" t="n">
        <v>45960</v>
      </c>
      <c r="D576" t="inlineStr">
        <is>
          <t>JÖNKÖPINGS LÄN</t>
        </is>
      </c>
      <c r="E576" t="inlineStr">
        <is>
          <t>VÄRNAMO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53009-2025</t>
        </is>
      </c>
      <c r="B577" s="1" t="n">
        <v>45957.77659722222</v>
      </c>
      <c r="C577" s="1" t="n">
        <v>45960</v>
      </c>
      <c r="D577" t="inlineStr">
        <is>
          <t>JÖNKÖPINGS LÄN</t>
        </is>
      </c>
      <c r="E577" t="inlineStr">
        <is>
          <t>VÄRNAMO</t>
        </is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44630-2025</t>
        </is>
      </c>
      <c r="B578" s="1" t="n">
        <v>45917.483125</v>
      </c>
      <c r="C578" s="1" t="n">
        <v>45960</v>
      </c>
      <c r="D578" t="inlineStr">
        <is>
          <t>JÖNKÖPINGS LÄN</t>
        </is>
      </c>
      <c r="E578" t="inlineStr">
        <is>
          <t>VÄRNAMO</t>
        </is>
      </c>
      <c r="G578" t="n">
        <v>3.3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23671-2025</t>
        </is>
      </c>
      <c r="B579" s="1" t="n">
        <v>45792.95465277778</v>
      </c>
      <c r="C579" s="1" t="n">
        <v>45960</v>
      </c>
      <c r="D579" t="inlineStr">
        <is>
          <t>JÖNKÖPINGS LÄN</t>
        </is>
      </c>
      <c r="E579" t="inlineStr">
        <is>
          <t>VÄRNAMO</t>
        </is>
      </c>
      <c r="G579" t="n">
        <v>0.6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53408-2025</t>
        </is>
      </c>
      <c r="B580" s="1" t="n">
        <v>45959.57356481482</v>
      </c>
      <c r="C580" s="1" t="n">
        <v>45960</v>
      </c>
      <c r="D580" t="inlineStr">
        <is>
          <t>JÖNKÖPINGS LÄN</t>
        </is>
      </c>
      <c r="E580" t="inlineStr">
        <is>
          <t>VÄRNAMO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44721-2025</t>
        </is>
      </c>
      <c r="B581" s="1" t="n">
        <v>45917.63546296296</v>
      </c>
      <c r="C581" s="1" t="n">
        <v>45960</v>
      </c>
      <c r="D581" t="inlineStr">
        <is>
          <t>JÖNKÖPINGS LÄN</t>
        </is>
      </c>
      <c r="E581" t="inlineStr">
        <is>
          <t>VÄRNAMO</t>
        </is>
      </c>
      <c r="G581" t="n">
        <v>5.3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24100-2025</t>
        </is>
      </c>
      <c r="B582" s="1" t="n">
        <v>45796.58666666667</v>
      </c>
      <c r="C582" s="1" t="n">
        <v>45960</v>
      </c>
      <c r="D582" t="inlineStr">
        <is>
          <t>JÖNKÖPINGS LÄN</t>
        </is>
      </c>
      <c r="E582" t="inlineStr">
        <is>
          <t>VÄRNAMO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44744-2025</t>
        </is>
      </c>
      <c r="B583" s="1" t="n">
        <v>45917.67140046296</v>
      </c>
      <c r="C583" s="1" t="n">
        <v>45960</v>
      </c>
      <c r="D583" t="inlineStr">
        <is>
          <t>JÖNKÖPINGS LÄN</t>
        </is>
      </c>
      <c r="E583" t="inlineStr">
        <is>
          <t>VÄRNAMO</t>
        </is>
      </c>
      <c r="F583" t="inlineStr">
        <is>
          <t>Övriga Aktiebolag</t>
        </is>
      </c>
      <c r="G583" t="n">
        <v>3.8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44733-2025</t>
        </is>
      </c>
      <c r="B584" s="1" t="n">
        <v>45917.65636574074</v>
      </c>
      <c r="C584" s="1" t="n">
        <v>45960</v>
      </c>
      <c r="D584" t="inlineStr">
        <is>
          <t>JÖNKÖPINGS LÄN</t>
        </is>
      </c>
      <c r="E584" t="inlineStr">
        <is>
          <t>VÄRNAMO</t>
        </is>
      </c>
      <c r="F584" t="inlineStr">
        <is>
          <t>Övriga Aktiebolag</t>
        </is>
      </c>
      <c r="G584" t="n">
        <v>4.8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53473-2025</t>
        </is>
      </c>
      <c r="B585" s="1" t="n">
        <v>45959.72322916667</v>
      </c>
      <c r="C585" s="1" t="n">
        <v>45960</v>
      </c>
      <c r="D585" t="inlineStr">
        <is>
          <t>JÖNKÖPINGS LÄN</t>
        </is>
      </c>
      <c r="E585" t="inlineStr">
        <is>
          <t>VÄRNAMO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24245-2025</t>
        </is>
      </c>
      <c r="B586" s="1" t="n">
        <v>45797.39555555556</v>
      </c>
      <c r="C586" s="1" t="n">
        <v>45960</v>
      </c>
      <c r="D586" t="inlineStr">
        <is>
          <t>JÖNKÖPINGS LÄN</t>
        </is>
      </c>
      <c r="E586" t="inlineStr">
        <is>
          <t>VÄRNAMO</t>
        </is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24182-2025</t>
        </is>
      </c>
      <c r="B587" s="1" t="n">
        <v>45796.81549768519</v>
      </c>
      <c r="C587" s="1" t="n">
        <v>45960</v>
      </c>
      <c r="D587" t="inlineStr">
        <is>
          <t>JÖNKÖPINGS LÄN</t>
        </is>
      </c>
      <c r="E587" t="inlineStr">
        <is>
          <t>VÄRNAMO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13065-2025</t>
        </is>
      </c>
      <c r="B588" s="1" t="n">
        <v>45734.605625</v>
      </c>
      <c r="C588" s="1" t="n">
        <v>45960</v>
      </c>
      <c r="D588" t="inlineStr">
        <is>
          <t>JÖNKÖPINGS LÄN</t>
        </is>
      </c>
      <c r="E588" t="inlineStr">
        <is>
          <t>VÄRNAMO</t>
        </is>
      </c>
      <c r="G588" t="n">
        <v>2.8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2490-2025</t>
        </is>
      </c>
      <c r="B589" s="1" t="n">
        <v>45674.5031712963</v>
      </c>
      <c r="C589" s="1" t="n">
        <v>45960</v>
      </c>
      <c r="D589" t="inlineStr">
        <is>
          <t>JÖNKÖPINGS LÄN</t>
        </is>
      </c>
      <c r="E589" t="inlineStr">
        <is>
          <t>VÄRNAMO</t>
        </is>
      </c>
      <c r="G589" t="n">
        <v>3.1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12233-2025</t>
        </is>
      </c>
      <c r="B590" s="1" t="n">
        <v>45729.573125</v>
      </c>
      <c r="C590" s="1" t="n">
        <v>45960</v>
      </c>
      <c r="D590" t="inlineStr">
        <is>
          <t>JÖNKÖPINGS LÄN</t>
        </is>
      </c>
      <c r="E590" t="inlineStr">
        <is>
          <t>VÄRNAMO</t>
        </is>
      </c>
      <c r="G590" t="n">
        <v>5.9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11206-2025</t>
        </is>
      </c>
      <c r="B591" s="1" t="n">
        <v>45726.32118055555</v>
      </c>
      <c r="C591" s="1" t="n">
        <v>45960</v>
      </c>
      <c r="D591" t="inlineStr">
        <is>
          <t>JÖNKÖPINGS LÄN</t>
        </is>
      </c>
      <c r="E591" t="inlineStr">
        <is>
          <t>VÄRNAMO</t>
        </is>
      </c>
      <c r="G591" t="n">
        <v>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25626-2025</t>
        </is>
      </c>
      <c r="B592" s="1" t="n">
        <v>45803.58403935185</v>
      </c>
      <c r="C592" s="1" t="n">
        <v>45960</v>
      </c>
      <c r="D592" t="inlineStr">
        <is>
          <t>JÖNKÖPINGS LÄN</t>
        </is>
      </c>
      <c r="E592" t="inlineStr">
        <is>
          <t>VÄRNAMO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25083-2025</t>
        </is>
      </c>
      <c r="B593" s="1" t="n">
        <v>45800.27915509259</v>
      </c>
      <c r="C593" s="1" t="n">
        <v>45960</v>
      </c>
      <c r="D593" t="inlineStr">
        <is>
          <t>JÖNKÖPINGS LÄN</t>
        </is>
      </c>
      <c r="E593" t="inlineStr">
        <is>
          <t>VÄRNAMO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25084-2025</t>
        </is>
      </c>
      <c r="B594" s="1" t="n">
        <v>45800.28173611111</v>
      </c>
      <c r="C594" s="1" t="n">
        <v>45960</v>
      </c>
      <c r="D594" t="inlineStr">
        <is>
          <t>JÖNKÖPINGS LÄN</t>
        </is>
      </c>
      <c r="E594" t="inlineStr">
        <is>
          <t>VÄRNAMO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20835-2024</t>
        </is>
      </c>
      <c r="B595" s="1" t="n">
        <v>45439</v>
      </c>
      <c r="C595" s="1" t="n">
        <v>45960</v>
      </c>
      <c r="D595" t="inlineStr">
        <is>
          <t>JÖNKÖPINGS LÄN</t>
        </is>
      </c>
      <c r="E595" t="inlineStr">
        <is>
          <t>VÄRNAMO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16456-2025</t>
        </is>
      </c>
      <c r="B596" s="1" t="n">
        <v>45750</v>
      </c>
      <c r="C596" s="1" t="n">
        <v>45960</v>
      </c>
      <c r="D596" t="inlineStr">
        <is>
          <t>JÖNKÖPINGS LÄN</t>
        </is>
      </c>
      <c r="E596" t="inlineStr">
        <is>
          <t>VÄRNAMO</t>
        </is>
      </c>
      <c r="G596" t="n">
        <v>10.4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25970-2025</t>
        </is>
      </c>
      <c r="B597" s="1" t="n">
        <v>45804</v>
      </c>
      <c r="C597" s="1" t="n">
        <v>45960</v>
      </c>
      <c r="D597" t="inlineStr">
        <is>
          <t>JÖNKÖPINGS LÄN</t>
        </is>
      </c>
      <c r="E597" t="inlineStr">
        <is>
          <t>VÄRNAMO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26431-2025</t>
        </is>
      </c>
      <c r="B598" s="1" t="n">
        <v>45807.39603009259</v>
      </c>
      <c r="C598" s="1" t="n">
        <v>45960</v>
      </c>
      <c r="D598" t="inlineStr">
        <is>
          <t>JÖNKÖPINGS LÄN</t>
        </is>
      </c>
      <c r="E598" t="inlineStr">
        <is>
          <t>VÄRNAMO</t>
        </is>
      </c>
      <c r="G598" t="n">
        <v>1.2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26432-2025</t>
        </is>
      </c>
      <c r="B599" s="1" t="n">
        <v>45807.39693287037</v>
      </c>
      <c r="C599" s="1" t="n">
        <v>45960</v>
      </c>
      <c r="D599" t="inlineStr">
        <is>
          <t>JÖNKÖPINGS LÄN</t>
        </is>
      </c>
      <c r="E599" t="inlineStr">
        <is>
          <t>VÄRNAMO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42494-2023</t>
        </is>
      </c>
      <c r="B600" s="1" t="n">
        <v>45180.8941087963</v>
      </c>
      <c r="C600" s="1" t="n">
        <v>45960</v>
      </c>
      <c r="D600" t="inlineStr">
        <is>
          <t>JÖNKÖPINGS LÄN</t>
        </is>
      </c>
      <c r="E600" t="inlineStr">
        <is>
          <t>VÄRNAMO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27011-2025</t>
        </is>
      </c>
      <c r="B601" s="1" t="n">
        <v>45811.56231481482</v>
      </c>
      <c r="C601" s="1" t="n">
        <v>45960</v>
      </c>
      <c r="D601" t="inlineStr">
        <is>
          <t>JÖNKÖPINGS LÄN</t>
        </is>
      </c>
      <c r="E601" t="inlineStr">
        <is>
          <t>VÄRNAMO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1652-2025</t>
        </is>
      </c>
      <c r="B602" s="1" t="n">
        <v>45670.65815972222</v>
      </c>
      <c r="C602" s="1" t="n">
        <v>45960</v>
      </c>
      <c r="D602" t="inlineStr">
        <is>
          <t>JÖNKÖPINGS LÄN</t>
        </is>
      </c>
      <c r="E602" t="inlineStr">
        <is>
          <t>VÄRNAMO</t>
        </is>
      </c>
      <c r="G602" t="n">
        <v>12.6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52146-2024</t>
        </is>
      </c>
      <c r="B603" s="1" t="n">
        <v>45608</v>
      </c>
      <c r="C603" s="1" t="n">
        <v>45960</v>
      </c>
      <c r="D603" t="inlineStr">
        <is>
          <t>JÖNKÖPINGS LÄN</t>
        </is>
      </c>
      <c r="E603" t="inlineStr">
        <is>
          <t>VÄRNAMO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27415-2025</t>
        </is>
      </c>
      <c r="B604" s="1" t="n">
        <v>45812.85927083333</v>
      </c>
      <c r="C604" s="1" t="n">
        <v>45960</v>
      </c>
      <c r="D604" t="inlineStr">
        <is>
          <t>JÖNKÖPINGS LÄN</t>
        </is>
      </c>
      <c r="E604" t="inlineStr">
        <is>
          <t>VÄRNAMO</t>
        </is>
      </c>
      <c r="G604" t="n">
        <v>3.6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61725-2024</t>
        </is>
      </c>
      <c r="B605" s="1" t="n">
        <v>45649</v>
      </c>
      <c r="C605" s="1" t="n">
        <v>45960</v>
      </c>
      <c r="D605" t="inlineStr">
        <is>
          <t>JÖNKÖPINGS LÄN</t>
        </is>
      </c>
      <c r="E605" t="inlineStr">
        <is>
          <t>VÄRNAMO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28523-2025</t>
        </is>
      </c>
      <c r="B606" s="1" t="n">
        <v>45819.49122685185</v>
      </c>
      <c r="C606" s="1" t="n">
        <v>45960</v>
      </c>
      <c r="D606" t="inlineStr">
        <is>
          <t>JÖNKÖPINGS LÄN</t>
        </is>
      </c>
      <c r="E606" t="inlineStr">
        <is>
          <t>VÄRNAMO</t>
        </is>
      </c>
      <c r="G606" t="n">
        <v>3.4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28890-2025</t>
        </is>
      </c>
      <c r="B607" s="1" t="n">
        <v>45820</v>
      </c>
      <c r="C607" s="1" t="n">
        <v>45960</v>
      </c>
      <c r="D607" t="inlineStr">
        <is>
          <t>JÖNKÖPINGS LÄN</t>
        </is>
      </c>
      <c r="E607" t="inlineStr">
        <is>
          <t>VÄRNAMO</t>
        </is>
      </c>
      <c r="F607" t="inlineStr">
        <is>
          <t>Kyrkan</t>
        </is>
      </c>
      <c r="G607" t="n">
        <v>4.9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29685-2025</t>
        </is>
      </c>
      <c r="B608" s="1" t="n">
        <v>45825.51342592593</v>
      </c>
      <c r="C608" s="1" t="n">
        <v>45960</v>
      </c>
      <c r="D608" t="inlineStr">
        <is>
          <t>JÖNKÖPINGS LÄN</t>
        </is>
      </c>
      <c r="E608" t="inlineStr">
        <is>
          <t>VÄRNAMO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29683-2025</t>
        </is>
      </c>
      <c r="B609" s="1" t="n">
        <v>45825.51212962963</v>
      </c>
      <c r="C609" s="1" t="n">
        <v>45960</v>
      </c>
      <c r="D609" t="inlineStr">
        <is>
          <t>JÖNKÖPINGS LÄN</t>
        </is>
      </c>
      <c r="E609" t="inlineStr">
        <is>
          <t>VÄRNAMO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29732-2025</t>
        </is>
      </c>
      <c r="B610" s="1" t="n">
        <v>45825.58298611111</v>
      </c>
      <c r="C610" s="1" t="n">
        <v>45960</v>
      </c>
      <c r="D610" t="inlineStr">
        <is>
          <t>JÖNKÖPINGS LÄN</t>
        </is>
      </c>
      <c r="E610" t="inlineStr">
        <is>
          <t>VÄRNAMO</t>
        </is>
      </c>
      <c r="G610" t="n">
        <v>5.1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29343-2025</t>
        </is>
      </c>
      <c r="B611" s="1" t="n">
        <v>45824.50715277778</v>
      </c>
      <c r="C611" s="1" t="n">
        <v>45960</v>
      </c>
      <c r="D611" t="inlineStr">
        <is>
          <t>JÖNKÖPINGS LÄN</t>
        </is>
      </c>
      <c r="E611" t="inlineStr">
        <is>
          <t>VÄRNAMO</t>
        </is>
      </c>
      <c r="G611" t="n">
        <v>5.5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30375-2025</t>
        </is>
      </c>
      <c r="B612" s="1" t="n">
        <v>45827.56622685185</v>
      </c>
      <c r="C612" s="1" t="n">
        <v>45960</v>
      </c>
      <c r="D612" t="inlineStr">
        <is>
          <t>JÖNKÖPINGS LÄN</t>
        </is>
      </c>
      <c r="E612" t="inlineStr">
        <is>
          <t>VÄRNAMO</t>
        </is>
      </c>
      <c r="F612" t="inlineStr">
        <is>
          <t>Sveaskog</t>
        </is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30412-2025</t>
        </is>
      </c>
      <c r="B613" s="1" t="n">
        <v>45827.6015625</v>
      </c>
      <c r="C613" s="1" t="n">
        <v>45960</v>
      </c>
      <c r="D613" t="inlineStr">
        <is>
          <t>JÖNKÖPINGS LÄN</t>
        </is>
      </c>
      <c r="E613" t="inlineStr">
        <is>
          <t>VÄRNAMO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30318-2025</t>
        </is>
      </c>
      <c r="B614" s="1" t="n">
        <v>45827.49108796296</v>
      </c>
      <c r="C614" s="1" t="n">
        <v>45960</v>
      </c>
      <c r="D614" t="inlineStr">
        <is>
          <t>JÖNKÖPINGS LÄN</t>
        </is>
      </c>
      <c r="E614" t="inlineStr">
        <is>
          <t>VÄRNAMO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30119-2025</t>
        </is>
      </c>
      <c r="B615" s="1" t="n">
        <v>45826.73297453704</v>
      </c>
      <c r="C615" s="1" t="n">
        <v>45960</v>
      </c>
      <c r="D615" t="inlineStr">
        <is>
          <t>JÖNKÖPINGS LÄN</t>
        </is>
      </c>
      <c r="E615" t="inlineStr">
        <is>
          <t>VÄRNAMO</t>
        </is>
      </c>
      <c r="G615" t="n">
        <v>1.8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30345-2025</t>
        </is>
      </c>
      <c r="B616" s="1" t="n">
        <v>45827</v>
      </c>
      <c r="C616" s="1" t="n">
        <v>45960</v>
      </c>
      <c r="D616" t="inlineStr">
        <is>
          <t>JÖNKÖPINGS LÄN</t>
        </is>
      </c>
      <c r="E616" t="inlineStr">
        <is>
          <t>VÄRNAMO</t>
        </is>
      </c>
      <c r="G616" t="n">
        <v>4.4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30114-2025</t>
        </is>
      </c>
      <c r="B617" s="1" t="n">
        <v>45826</v>
      </c>
      <c r="C617" s="1" t="n">
        <v>45960</v>
      </c>
      <c r="D617" t="inlineStr">
        <is>
          <t>JÖNKÖPINGS LÄN</t>
        </is>
      </c>
      <c r="E617" t="inlineStr">
        <is>
          <t>VÄRNAMO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30685-2025</t>
        </is>
      </c>
      <c r="B618" s="1" t="n">
        <v>45831.53251157407</v>
      </c>
      <c r="C618" s="1" t="n">
        <v>45960</v>
      </c>
      <c r="D618" t="inlineStr">
        <is>
          <t>JÖNKÖPINGS LÄN</t>
        </is>
      </c>
      <c r="E618" t="inlineStr">
        <is>
          <t>VÄRNAMO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30702-2025</t>
        </is>
      </c>
      <c r="B619" s="1" t="n">
        <v>45831.54814814815</v>
      </c>
      <c r="C619" s="1" t="n">
        <v>45960</v>
      </c>
      <c r="D619" t="inlineStr">
        <is>
          <t>JÖNKÖPINGS LÄN</t>
        </is>
      </c>
      <c r="E619" t="inlineStr">
        <is>
          <t>VÄRNAMO</t>
        </is>
      </c>
      <c r="G619" t="n">
        <v>2.3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31236-2025</t>
        </is>
      </c>
      <c r="B620" s="1" t="n">
        <v>45832.84189814814</v>
      </c>
      <c r="C620" s="1" t="n">
        <v>45960</v>
      </c>
      <c r="D620" t="inlineStr">
        <is>
          <t>JÖNKÖPINGS LÄN</t>
        </is>
      </c>
      <c r="E620" t="inlineStr">
        <is>
          <t>VÄRNAMO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31238-2025</t>
        </is>
      </c>
      <c r="B621" s="1" t="n">
        <v>45832.85254629629</v>
      </c>
      <c r="C621" s="1" t="n">
        <v>45960</v>
      </c>
      <c r="D621" t="inlineStr">
        <is>
          <t>JÖNKÖPINGS LÄN</t>
        </is>
      </c>
      <c r="E621" t="inlineStr">
        <is>
          <t>VÄRNAMO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31225-2025</t>
        </is>
      </c>
      <c r="B622" s="1" t="n">
        <v>45832.79658564815</v>
      </c>
      <c r="C622" s="1" t="n">
        <v>45960</v>
      </c>
      <c r="D622" t="inlineStr">
        <is>
          <t>JÖNKÖPINGS LÄN</t>
        </is>
      </c>
      <c r="E622" t="inlineStr">
        <is>
          <t>VÄRNAMO</t>
        </is>
      </c>
      <c r="G622" t="n">
        <v>2.4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31527-2025</t>
        </is>
      </c>
      <c r="B623" s="1" t="n">
        <v>45833.61384259259</v>
      </c>
      <c r="C623" s="1" t="n">
        <v>45960</v>
      </c>
      <c r="D623" t="inlineStr">
        <is>
          <t>JÖNKÖPINGS LÄN</t>
        </is>
      </c>
      <c r="E623" t="inlineStr">
        <is>
          <t>VÄRNAMO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31317-2025</t>
        </is>
      </c>
      <c r="B624" s="1" t="n">
        <v>45833.40255787037</v>
      </c>
      <c r="C624" s="1" t="n">
        <v>45960</v>
      </c>
      <c r="D624" t="inlineStr">
        <is>
          <t>JÖNKÖPINGS LÄN</t>
        </is>
      </c>
      <c r="E624" t="inlineStr">
        <is>
          <t>VÄRNAMO</t>
        </is>
      </c>
      <c r="G624" t="n">
        <v>7.2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31214-2025</t>
        </is>
      </c>
      <c r="B625" s="1" t="n">
        <v>45832.74289351852</v>
      </c>
      <c r="C625" s="1" t="n">
        <v>45960</v>
      </c>
      <c r="D625" t="inlineStr">
        <is>
          <t>JÖNKÖPINGS LÄN</t>
        </is>
      </c>
      <c r="E625" t="inlineStr">
        <is>
          <t>VÄRNAMO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31524-2025</t>
        </is>
      </c>
      <c r="B626" s="1" t="n">
        <v>45833.6091087963</v>
      </c>
      <c r="C626" s="1" t="n">
        <v>45960</v>
      </c>
      <c r="D626" t="inlineStr">
        <is>
          <t>JÖNKÖPINGS LÄN</t>
        </is>
      </c>
      <c r="E626" t="inlineStr">
        <is>
          <t>VÄRNAMO</t>
        </is>
      </c>
      <c r="G626" t="n">
        <v>10.1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31530-2025</t>
        </is>
      </c>
      <c r="B627" s="1" t="n">
        <v>45833.61652777778</v>
      </c>
      <c r="C627" s="1" t="n">
        <v>45960</v>
      </c>
      <c r="D627" t="inlineStr">
        <is>
          <t>JÖNKÖPINGS LÄN</t>
        </is>
      </c>
      <c r="E627" t="inlineStr">
        <is>
          <t>VÄRNAMO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26119-2025</t>
        </is>
      </c>
      <c r="B628" s="1" t="n">
        <v>45805.38206018518</v>
      </c>
      <c r="C628" s="1" t="n">
        <v>45960</v>
      </c>
      <c r="D628" t="inlineStr">
        <is>
          <t>JÖNKÖPINGS LÄN</t>
        </is>
      </c>
      <c r="E628" t="inlineStr">
        <is>
          <t>VÄRNAMO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197-2025</t>
        </is>
      </c>
      <c r="B629" s="1" t="n">
        <v>45659.88552083333</v>
      </c>
      <c r="C629" s="1" t="n">
        <v>45960</v>
      </c>
      <c r="D629" t="inlineStr">
        <is>
          <t>JÖNKÖPINGS LÄN</t>
        </is>
      </c>
      <c r="E629" t="inlineStr">
        <is>
          <t>VÄRNAMO</t>
        </is>
      </c>
      <c r="G629" t="n">
        <v>5.3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33348-2025</t>
        </is>
      </c>
      <c r="B630" s="1" t="n">
        <v>45841.37010416666</v>
      </c>
      <c r="C630" s="1" t="n">
        <v>45960</v>
      </c>
      <c r="D630" t="inlineStr">
        <is>
          <t>JÖNKÖPINGS LÄN</t>
        </is>
      </c>
      <c r="E630" t="inlineStr">
        <is>
          <t>VÄRNAMO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33351-2025</t>
        </is>
      </c>
      <c r="B631" s="1" t="n">
        <v>45841.37292824074</v>
      </c>
      <c r="C631" s="1" t="n">
        <v>45960</v>
      </c>
      <c r="D631" t="inlineStr">
        <is>
          <t>JÖNKÖPINGS LÄN</t>
        </is>
      </c>
      <c r="E631" t="inlineStr">
        <is>
          <t>VÄRNAMO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33318-2025</t>
        </is>
      </c>
      <c r="B632" s="1" t="n">
        <v>45841.34400462963</v>
      </c>
      <c r="C632" s="1" t="n">
        <v>45960</v>
      </c>
      <c r="D632" t="inlineStr">
        <is>
          <t>JÖNKÖPINGS LÄN</t>
        </is>
      </c>
      <c r="E632" t="inlineStr">
        <is>
          <t>VÄRNAMO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33341-2025</t>
        </is>
      </c>
      <c r="B633" s="1" t="n">
        <v>45841.36141203704</v>
      </c>
      <c r="C633" s="1" t="n">
        <v>45960</v>
      </c>
      <c r="D633" t="inlineStr">
        <is>
          <t>JÖNKÖPINGS LÄN</t>
        </is>
      </c>
      <c r="E633" t="inlineStr">
        <is>
          <t>VÄRNAMO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33369-2025</t>
        </is>
      </c>
      <c r="B634" s="1" t="n">
        <v>45841.39032407408</v>
      </c>
      <c r="C634" s="1" t="n">
        <v>45960</v>
      </c>
      <c r="D634" t="inlineStr">
        <is>
          <t>JÖNKÖPINGS LÄN</t>
        </is>
      </c>
      <c r="E634" t="inlineStr">
        <is>
          <t>VÄRNAMO</t>
        </is>
      </c>
      <c r="G634" t="n">
        <v>7.7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33370-2025</t>
        </is>
      </c>
      <c r="B635" s="1" t="n">
        <v>45841.39175925926</v>
      </c>
      <c r="C635" s="1" t="n">
        <v>45960</v>
      </c>
      <c r="D635" t="inlineStr">
        <is>
          <t>JÖNKÖPINGS LÄN</t>
        </is>
      </c>
      <c r="E635" t="inlineStr">
        <is>
          <t>VÄRNAMO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33377-2025</t>
        </is>
      </c>
      <c r="B636" s="1" t="n">
        <v>45841.40001157407</v>
      </c>
      <c r="C636" s="1" t="n">
        <v>45960</v>
      </c>
      <c r="D636" t="inlineStr">
        <is>
          <t>JÖNKÖPINGS LÄN</t>
        </is>
      </c>
      <c r="E636" t="inlineStr">
        <is>
          <t>VÄRNAMO</t>
        </is>
      </c>
      <c r="G636" t="n">
        <v>0.2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33378-2025</t>
        </is>
      </c>
      <c r="B637" s="1" t="n">
        <v>45841.40145833333</v>
      </c>
      <c r="C637" s="1" t="n">
        <v>45960</v>
      </c>
      <c r="D637" t="inlineStr">
        <is>
          <t>JÖNKÖPINGS LÄN</t>
        </is>
      </c>
      <c r="E637" t="inlineStr">
        <is>
          <t>VÄRNAMO</t>
        </is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33383-2025</t>
        </is>
      </c>
      <c r="B638" s="1" t="n">
        <v>45841</v>
      </c>
      <c r="C638" s="1" t="n">
        <v>45960</v>
      </c>
      <c r="D638" t="inlineStr">
        <is>
          <t>JÖNKÖPINGS LÄN</t>
        </is>
      </c>
      <c r="E638" t="inlineStr">
        <is>
          <t>VÄRNAMO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33387-2025</t>
        </is>
      </c>
      <c r="B639" s="1" t="n">
        <v>45841.40612268518</v>
      </c>
      <c r="C639" s="1" t="n">
        <v>45960</v>
      </c>
      <c r="D639" t="inlineStr">
        <is>
          <t>JÖNKÖPINGS LÄN</t>
        </is>
      </c>
      <c r="E639" t="inlineStr">
        <is>
          <t>VÄRNAMO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33353-2025</t>
        </is>
      </c>
      <c r="B640" s="1" t="n">
        <v>45841.3752662037</v>
      </c>
      <c r="C640" s="1" t="n">
        <v>45960</v>
      </c>
      <c r="D640" t="inlineStr">
        <is>
          <t>JÖNKÖPINGS LÄN</t>
        </is>
      </c>
      <c r="E640" t="inlineStr">
        <is>
          <t>VÄRNAMO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33363-2025</t>
        </is>
      </c>
      <c r="B641" s="1" t="n">
        <v>45841.38357638889</v>
      </c>
      <c r="C641" s="1" t="n">
        <v>45960</v>
      </c>
      <c r="D641" t="inlineStr">
        <is>
          <t>JÖNKÖPINGS LÄN</t>
        </is>
      </c>
      <c r="E641" t="inlineStr">
        <is>
          <t>VÄRNAMO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33376-2025</t>
        </is>
      </c>
      <c r="B642" s="1" t="n">
        <v>45841.39916666667</v>
      </c>
      <c r="C642" s="1" t="n">
        <v>45960</v>
      </c>
      <c r="D642" t="inlineStr">
        <is>
          <t>JÖNKÖPINGS LÄN</t>
        </is>
      </c>
      <c r="E642" t="inlineStr">
        <is>
          <t>VÄRNAMO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33315-2025</t>
        </is>
      </c>
      <c r="B643" s="1" t="n">
        <v>45841</v>
      </c>
      <c r="C643" s="1" t="n">
        <v>45960</v>
      </c>
      <c r="D643" t="inlineStr">
        <is>
          <t>JÖNKÖPINGS LÄN</t>
        </is>
      </c>
      <c r="E643" t="inlineStr">
        <is>
          <t>VÄRNAMO</t>
        </is>
      </c>
      <c r="G643" t="n">
        <v>3.5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33354-2025</t>
        </is>
      </c>
      <c r="B644" s="1" t="n">
        <v>45841.37609953704</v>
      </c>
      <c r="C644" s="1" t="n">
        <v>45960</v>
      </c>
      <c r="D644" t="inlineStr">
        <is>
          <t>JÖNKÖPINGS LÄN</t>
        </is>
      </c>
      <c r="E644" t="inlineStr">
        <is>
          <t>VÄRNAMO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33360-2025</t>
        </is>
      </c>
      <c r="B645" s="1" t="n">
        <v>45841.38165509259</v>
      </c>
      <c r="C645" s="1" t="n">
        <v>45960</v>
      </c>
      <c r="D645" t="inlineStr">
        <is>
          <t>JÖNKÖPINGS LÄN</t>
        </is>
      </c>
      <c r="E645" t="inlineStr">
        <is>
          <t>VÄRNAMO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33362-2025</t>
        </is>
      </c>
      <c r="B646" s="1" t="n">
        <v>45841.38238425926</v>
      </c>
      <c r="C646" s="1" t="n">
        <v>45960</v>
      </c>
      <c r="D646" t="inlineStr">
        <is>
          <t>JÖNKÖPINGS LÄN</t>
        </is>
      </c>
      <c r="E646" t="inlineStr">
        <is>
          <t>VÄRNAMO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34245-2025</t>
        </is>
      </c>
      <c r="B647" s="1" t="n">
        <v>45845.68017361111</v>
      </c>
      <c r="C647" s="1" t="n">
        <v>45960</v>
      </c>
      <c r="D647" t="inlineStr">
        <is>
          <t>JÖNKÖPINGS LÄN</t>
        </is>
      </c>
      <c r="E647" t="inlineStr">
        <is>
          <t>VÄRNAMO</t>
        </is>
      </c>
      <c r="G647" t="n">
        <v>3.5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47054-2024</t>
        </is>
      </c>
      <c r="B648" s="1" t="n">
        <v>45586.46261574074</v>
      </c>
      <c r="C648" s="1" t="n">
        <v>45960</v>
      </c>
      <c r="D648" t="inlineStr">
        <is>
          <t>JÖNKÖPINGS LÄN</t>
        </is>
      </c>
      <c r="E648" t="inlineStr">
        <is>
          <t>VÄRNAMO</t>
        </is>
      </c>
      <c r="G648" t="n">
        <v>1.6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51351-2024</t>
        </is>
      </c>
      <c r="B649" s="1" t="n">
        <v>45604.35873842592</v>
      </c>
      <c r="C649" s="1" t="n">
        <v>45960</v>
      </c>
      <c r="D649" t="inlineStr">
        <is>
          <t>JÖNKÖPINGS LÄN</t>
        </is>
      </c>
      <c r="E649" t="inlineStr">
        <is>
          <t>VÄRNAMO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35006-2025</t>
        </is>
      </c>
      <c r="B650" s="1" t="n">
        <v>45851.40002314815</v>
      </c>
      <c r="C650" s="1" t="n">
        <v>45960</v>
      </c>
      <c r="D650" t="inlineStr">
        <is>
          <t>JÖNKÖPINGS LÄN</t>
        </is>
      </c>
      <c r="E650" t="inlineStr">
        <is>
          <t>VÄRNAMO</t>
        </is>
      </c>
      <c r="G650" t="n">
        <v>0.9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35007-2025</t>
        </is>
      </c>
      <c r="B651" s="1" t="n">
        <v>45851.40489583334</v>
      </c>
      <c r="C651" s="1" t="n">
        <v>45960</v>
      </c>
      <c r="D651" t="inlineStr">
        <is>
          <t>JÖNKÖPINGS LÄN</t>
        </is>
      </c>
      <c r="E651" t="inlineStr">
        <is>
          <t>VÄRNAMO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35268-2025</t>
        </is>
      </c>
      <c r="B652" s="1" t="n">
        <v>45853.84069444444</v>
      </c>
      <c r="C652" s="1" t="n">
        <v>45960</v>
      </c>
      <c r="D652" t="inlineStr">
        <is>
          <t>JÖNKÖPINGS LÄN</t>
        </is>
      </c>
      <c r="E652" t="inlineStr">
        <is>
          <t>VÄRNAMO</t>
        </is>
      </c>
      <c r="G652" t="n">
        <v>1.4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35267-2025</t>
        </is>
      </c>
      <c r="B653" s="1" t="n">
        <v>45853.83872685185</v>
      </c>
      <c r="C653" s="1" t="n">
        <v>45960</v>
      </c>
      <c r="D653" t="inlineStr">
        <is>
          <t>JÖNKÖPINGS LÄN</t>
        </is>
      </c>
      <c r="E653" t="inlineStr">
        <is>
          <t>VÄRNAMO</t>
        </is>
      </c>
      <c r="G653" t="n">
        <v>2.1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35263-2025</t>
        </is>
      </c>
      <c r="B654" s="1" t="n">
        <v>45853.80796296296</v>
      </c>
      <c r="C654" s="1" t="n">
        <v>45960</v>
      </c>
      <c r="D654" t="inlineStr">
        <is>
          <t>JÖNKÖPINGS LÄN</t>
        </is>
      </c>
      <c r="E654" t="inlineStr">
        <is>
          <t>VÄRNAMO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15690-2025</t>
        </is>
      </c>
      <c r="B655" s="1" t="n">
        <v>45748.46391203703</v>
      </c>
      <c r="C655" s="1" t="n">
        <v>45960</v>
      </c>
      <c r="D655" t="inlineStr">
        <is>
          <t>JÖNKÖPINGS LÄN</t>
        </is>
      </c>
      <c r="E655" t="inlineStr">
        <is>
          <t>VÄRNAMO</t>
        </is>
      </c>
      <c r="G655" t="n">
        <v>2.4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35516-2025</t>
        </is>
      </c>
      <c r="B656" s="1" t="n">
        <v>45856.40608796296</v>
      </c>
      <c r="C656" s="1" t="n">
        <v>45960</v>
      </c>
      <c r="D656" t="inlineStr">
        <is>
          <t>JÖNKÖPINGS LÄN</t>
        </is>
      </c>
      <c r="E656" t="inlineStr">
        <is>
          <t>VÄRNAMO</t>
        </is>
      </c>
      <c r="G656" t="n">
        <v>6.9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35518-2025</t>
        </is>
      </c>
      <c r="B657" s="1" t="n">
        <v>45856.40981481481</v>
      </c>
      <c r="C657" s="1" t="n">
        <v>45960</v>
      </c>
      <c r="D657" t="inlineStr">
        <is>
          <t>JÖNKÖPINGS LÄN</t>
        </is>
      </c>
      <c r="E657" t="inlineStr">
        <is>
          <t>VÄRNAMO</t>
        </is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33428-2021</t>
        </is>
      </c>
      <c r="B658" s="1" t="n">
        <v>44377</v>
      </c>
      <c r="C658" s="1" t="n">
        <v>45960</v>
      </c>
      <c r="D658" t="inlineStr">
        <is>
          <t>JÖNKÖPINGS LÄN</t>
        </is>
      </c>
      <c r="E658" t="inlineStr">
        <is>
          <t>VÄRNAMO</t>
        </is>
      </c>
      <c r="G658" t="n">
        <v>4.6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27416-2025</t>
        </is>
      </c>
      <c r="B659" s="1" t="n">
        <v>45812.86350694444</v>
      </c>
      <c r="C659" s="1" t="n">
        <v>45960</v>
      </c>
      <c r="D659" t="inlineStr">
        <is>
          <t>JÖNKÖPINGS LÄN</t>
        </is>
      </c>
      <c r="E659" t="inlineStr">
        <is>
          <t>VÄRNAMO</t>
        </is>
      </c>
      <c r="G659" t="n">
        <v>8.699999999999999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36026-2025</t>
        </is>
      </c>
      <c r="B660" s="1" t="n">
        <v>45864.57112268519</v>
      </c>
      <c r="C660" s="1" t="n">
        <v>45960</v>
      </c>
      <c r="D660" t="inlineStr">
        <is>
          <t>JÖNKÖPINGS LÄN</t>
        </is>
      </c>
      <c r="E660" t="inlineStr">
        <is>
          <t>VÄRNAMO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36343-2025</t>
        </is>
      </c>
      <c r="B661" s="1" t="n">
        <v>45868</v>
      </c>
      <c r="C661" s="1" t="n">
        <v>45960</v>
      </c>
      <c r="D661" t="inlineStr">
        <is>
          <t>JÖNKÖPINGS LÄN</t>
        </is>
      </c>
      <c r="E661" t="inlineStr">
        <is>
          <t>VÄRNAMO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36339-2025</t>
        </is>
      </c>
      <c r="B662" s="1" t="n">
        <v>45868</v>
      </c>
      <c r="C662" s="1" t="n">
        <v>45960</v>
      </c>
      <c r="D662" t="inlineStr">
        <is>
          <t>JÖNKÖPINGS LÄN</t>
        </is>
      </c>
      <c r="E662" t="inlineStr">
        <is>
          <t>VÄRNAMO</t>
        </is>
      </c>
      <c r="G662" t="n">
        <v>1.6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36337-2025</t>
        </is>
      </c>
      <c r="B663" s="1" t="n">
        <v>45868.45327546296</v>
      </c>
      <c r="C663" s="1" t="n">
        <v>45960</v>
      </c>
      <c r="D663" t="inlineStr">
        <is>
          <t>JÖNKÖPINGS LÄN</t>
        </is>
      </c>
      <c r="E663" t="inlineStr">
        <is>
          <t>VÄRNAMO</t>
        </is>
      </c>
      <c r="G663" t="n">
        <v>2.3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22883-2025</t>
        </is>
      </c>
      <c r="B664" s="1" t="n">
        <v>45790.38430555556</v>
      </c>
      <c r="C664" s="1" t="n">
        <v>45960</v>
      </c>
      <c r="D664" t="inlineStr">
        <is>
          <t>JÖNKÖPINGS LÄN</t>
        </is>
      </c>
      <c r="E664" t="inlineStr">
        <is>
          <t>VÄRNAMO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25481-2025</t>
        </is>
      </c>
      <c r="B665" s="1" t="n">
        <v>45802.92633101852</v>
      </c>
      <c r="C665" s="1" t="n">
        <v>45960</v>
      </c>
      <c r="D665" t="inlineStr">
        <is>
          <t>JÖNKÖPINGS LÄN</t>
        </is>
      </c>
      <c r="E665" t="inlineStr">
        <is>
          <t>VÄRNAMO</t>
        </is>
      </c>
      <c r="F665" t="inlineStr">
        <is>
          <t>Övriga Aktiebolag</t>
        </is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36706-2025</t>
        </is>
      </c>
      <c r="B666" s="1" t="n">
        <v>45873.4584837963</v>
      </c>
      <c r="C666" s="1" t="n">
        <v>45960</v>
      </c>
      <c r="D666" t="inlineStr">
        <is>
          <t>JÖNKÖPINGS LÄN</t>
        </is>
      </c>
      <c r="E666" t="inlineStr">
        <is>
          <t>VÄRNAMO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36662-2025</t>
        </is>
      </c>
      <c r="B667" s="1" t="n">
        <v>45873.3636574074</v>
      </c>
      <c r="C667" s="1" t="n">
        <v>45960</v>
      </c>
      <c r="D667" t="inlineStr">
        <is>
          <t>JÖNKÖPINGS LÄN</t>
        </is>
      </c>
      <c r="E667" t="inlineStr">
        <is>
          <t>VÄRNAMO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37209-2025</t>
        </is>
      </c>
      <c r="B668" s="1" t="n">
        <v>45875.716875</v>
      </c>
      <c r="C668" s="1" t="n">
        <v>45960</v>
      </c>
      <c r="D668" t="inlineStr">
        <is>
          <t>JÖNKÖPINGS LÄN</t>
        </is>
      </c>
      <c r="E668" t="inlineStr">
        <is>
          <t>VÄRNAMO</t>
        </is>
      </c>
      <c r="G668" t="n">
        <v>4.6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36724-2025</t>
        </is>
      </c>
      <c r="B669" s="1" t="n">
        <v>45873.48230324074</v>
      </c>
      <c r="C669" s="1" t="n">
        <v>45960</v>
      </c>
      <c r="D669" t="inlineStr">
        <is>
          <t>JÖNKÖPINGS LÄN</t>
        </is>
      </c>
      <c r="E669" t="inlineStr">
        <is>
          <t>VÄRNAMO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45274-2025</t>
        </is>
      </c>
      <c r="B670" s="1" t="n">
        <v>45919.70596064815</v>
      </c>
      <c r="C670" s="1" t="n">
        <v>45960</v>
      </c>
      <c r="D670" t="inlineStr">
        <is>
          <t>JÖNKÖPINGS LÄN</t>
        </is>
      </c>
      <c r="E670" t="inlineStr">
        <is>
          <t>VÄRNAMO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45275-2025</t>
        </is>
      </c>
      <c r="B671" s="1" t="n">
        <v>45919.70690972222</v>
      </c>
      <c r="C671" s="1" t="n">
        <v>45960</v>
      </c>
      <c r="D671" t="inlineStr">
        <is>
          <t>JÖNKÖPINGS LÄN</t>
        </is>
      </c>
      <c r="E671" t="inlineStr">
        <is>
          <t>VÄRNAMO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37353-2025</t>
        </is>
      </c>
      <c r="B672" s="1" t="n">
        <v>45876</v>
      </c>
      <c r="C672" s="1" t="n">
        <v>45960</v>
      </c>
      <c r="D672" t="inlineStr">
        <is>
          <t>JÖNKÖPINGS LÄN</t>
        </is>
      </c>
      <c r="E672" t="inlineStr">
        <is>
          <t>VÄRNAMO</t>
        </is>
      </c>
      <c r="G672" t="n">
        <v>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37293-2025</t>
        </is>
      </c>
      <c r="B673" s="1" t="n">
        <v>45876.53638888889</v>
      </c>
      <c r="C673" s="1" t="n">
        <v>45960</v>
      </c>
      <c r="D673" t="inlineStr">
        <is>
          <t>JÖNKÖPINGS LÄN</t>
        </is>
      </c>
      <c r="E673" t="inlineStr">
        <is>
          <t>VÄRNAMO</t>
        </is>
      </c>
      <c r="G673" t="n">
        <v>3.7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37400-2025</t>
        </is>
      </c>
      <c r="B674" s="1" t="n">
        <v>45877.43789351852</v>
      </c>
      <c r="C674" s="1" t="n">
        <v>45960</v>
      </c>
      <c r="D674" t="inlineStr">
        <is>
          <t>JÖNKÖPINGS LÄN</t>
        </is>
      </c>
      <c r="E674" t="inlineStr">
        <is>
          <t>VÄRNAMO</t>
        </is>
      </c>
      <c r="G674" t="n">
        <v>3.2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45160-2025</t>
        </is>
      </c>
      <c r="B675" s="1" t="n">
        <v>45919.48847222222</v>
      </c>
      <c r="C675" s="1" t="n">
        <v>45960</v>
      </c>
      <c r="D675" t="inlineStr">
        <is>
          <t>JÖNKÖPINGS LÄN</t>
        </is>
      </c>
      <c r="E675" t="inlineStr">
        <is>
          <t>VÄRNAMO</t>
        </is>
      </c>
      <c r="G675" t="n">
        <v>5.4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45685-2025</t>
        </is>
      </c>
      <c r="B676" s="1" t="n">
        <v>45923.37681712963</v>
      </c>
      <c r="C676" s="1" t="n">
        <v>45960</v>
      </c>
      <c r="D676" t="inlineStr">
        <is>
          <t>JÖNKÖPINGS LÄN</t>
        </is>
      </c>
      <c r="E676" t="inlineStr">
        <is>
          <t>VÄRNAMO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45879-2025</t>
        </is>
      </c>
      <c r="B677" s="1" t="n">
        <v>45923.66038194444</v>
      </c>
      <c r="C677" s="1" t="n">
        <v>45960</v>
      </c>
      <c r="D677" t="inlineStr">
        <is>
          <t>JÖNKÖPINGS LÄN</t>
        </is>
      </c>
      <c r="E677" t="inlineStr">
        <is>
          <t>VÄRNAMO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37894-2025</t>
        </is>
      </c>
      <c r="B678" s="1" t="n">
        <v>45880</v>
      </c>
      <c r="C678" s="1" t="n">
        <v>45960</v>
      </c>
      <c r="D678" t="inlineStr">
        <is>
          <t>JÖNKÖPINGS LÄN</t>
        </is>
      </c>
      <c r="E678" t="inlineStr">
        <is>
          <t>VÄRNAMO</t>
        </is>
      </c>
      <c r="G678" t="n">
        <v>2.1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45866-2025</t>
        </is>
      </c>
      <c r="B679" s="1" t="n">
        <v>45923.64752314815</v>
      </c>
      <c r="C679" s="1" t="n">
        <v>45960</v>
      </c>
      <c r="D679" t="inlineStr">
        <is>
          <t>JÖNKÖPINGS LÄN</t>
        </is>
      </c>
      <c r="E679" t="inlineStr">
        <is>
          <t>VÄRNAMO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45882-2025</t>
        </is>
      </c>
      <c r="B680" s="1" t="n">
        <v>45923.66246527778</v>
      </c>
      <c r="C680" s="1" t="n">
        <v>45960</v>
      </c>
      <c r="D680" t="inlineStr">
        <is>
          <t>JÖNKÖPINGS LÄN</t>
        </is>
      </c>
      <c r="E680" t="inlineStr">
        <is>
          <t>VÄRNAMO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45883-2025</t>
        </is>
      </c>
      <c r="B681" s="1" t="n">
        <v>45923.66396990741</v>
      </c>
      <c r="C681" s="1" t="n">
        <v>45960</v>
      </c>
      <c r="D681" t="inlineStr">
        <is>
          <t>JÖNKÖPINGS LÄN</t>
        </is>
      </c>
      <c r="E681" t="inlineStr">
        <is>
          <t>VÄRNAMO</t>
        </is>
      </c>
      <c r="G681" t="n">
        <v>0.6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45862-2025</t>
        </is>
      </c>
      <c r="B682" s="1" t="n">
        <v>45923.64351851852</v>
      </c>
      <c r="C682" s="1" t="n">
        <v>45960</v>
      </c>
      <c r="D682" t="inlineStr">
        <is>
          <t>JÖNKÖPINGS LÄN</t>
        </is>
      </c>
      <c r="E682" t="inlineStr">
        <is>
          <t>VÄRNAMO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45873-2025</t>
        </is>
      </c>
      <c r="B683" s="1" t="n">
        <v>45923.65631944445</v>
      </c>
      <c r="C683" s="1" t="n">
        <v>45960</v>
      </c>
      <c r="D683" t="inlineStr">
        <is>
          <t>JÖNKÖPINGS LÄN</t>
        </is>
      </c>
      <c r="E683" t="inlineStr">
        <is>
          <t>VÄRNAMO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45870-2025</t>
        </is>
      </c>
      <c r="B684" s="1" t="n">
        <v>45923.65457175926</v>
      </c>
      <c r="C684" s="1" t="n">
        <v>45960</v>
      </c>
      <c r="D684" t="inlineStr">
        <is>
          <t>JÖNKÖPINGS LÄN</t>
        </is>
      </c>
      <c r="E684" t="inlineStr">
        <is>
          <t>VÄRNAMO</t>
        </is>
      </c>
      <c r="G684" t="n">
        <v>1.2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46047-2025</t>
        </is>
      </c>
      <c r="B685" s="1" t="n">
        <v>45924.45655092593</v>
      </c>
      <c r="C685" s="1" t="n">
        <v>45960</v>
      </c>
      <c r="D685" t="inlineStr">
        <is>
          <t>JÖNKÖPINGS LÄN</t>
        </is>
      </c>
      <c r="E685" t="inlineStr">
        <is>
          <t>VÄRNAMO</t>
        </is>
      </c>
      <c r="G685" t="n">
        <v>0.9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46049-2025</t>
        </is>
      </c>
      <c r="B686" s="1" t="n">
        <v>45924.45824074074</v>
      </c>
      <c r="C686" s="1" t="n">
        <v>45960</v>
      </c>
      <c r="D686" t="inlineStr">
        <is>
          <t>JÖNKÖPINGS LÄN</t>
        </is>
      </c>
      <c r="E686" t="inlineStr">
        <is>
          <t>VÄRNAMO</t>
        </is>
      </c>
      <c r="G686" t="n">
        <v>2.4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46046-2025</t>
        </is>
      </c>
      <c r="B687" s="1" t="n">
        <v>45924.45631944444</v>
      </c>
      <c r="C687" s="1" t="n">
        <v>45960</v>
      </c>
      <c r="D687" t="inlineStr">
        <is>
          <t>JÖNKÖPINGS LÄN</t>
        </is>
      </c>
      <c r="E687" t="inlineStr">
        <is>
          <t>VÄRNAMO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46051-2025</t>
        </is>
      </c>
      <c r="B688" s="1" t="n">
        <v>45924.46025462963</v>
      </c>
      <c r="C688" s="1" t="n">
        <v>45960</v>
      </c>
      <c r="D688" t="inlineStr">
        <is>
          <t>JÖNKÖPINGS LÄN</t>
        </is>
      </c>
      <c r="E688" t="inlineStr">
        <is>
          <t>VÄRNAMO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46055-2025</t>
        </is>
      </c>
      <c r="B689" s="1" t="n">
        <v>45924.4637037037</v>
      </c>
      <c r="C689" s="1" t="n">
        <v>45960</v>
      </c>
      <c r="D689" t="inlineStr">
        <is>
          <t>JÖNKÖPINGS LÄN</t>
        </is>
      </c>
      <c r="E689" t="inlineStr">
        <is>
          <t>VÄRNAMO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46050-2025</t>
        </is>
      </c>
      <c r="B690" s="1" t="n">
        <v>45924.45907407408</v>
      </c>
      <c r="C690" s="1" t="n">
        <v>45960</v>
      </c>
      <c r="D690" t="inlineStr">
        <is>
          <t>JÖNKÖPINGS LÄN</t>
        </is>
      </c>
      <c r="E690" t="inlineStr">
        <is>
          <t>VÄRNAMO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2655-2025</t>
        </is>
      </c>
      <c r="B691" s="1" t="n">
        <v>45676.7283912037</v>
      </c>
      <c r="C691" s="1" t="n">
        <v>45960</v>
      </c>
      <c r="D691" t="inlineStr">
        <is>
          <t>JÖNKÖPINGS LÄN</t>
        </is>
      </c>
      <c r="E691" t="inlineStr">
        <is>
          <t>VÄRNAMO</t>
        </is>
      </c>
      <c r="G691" t="n">
        <v>2.2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>
      <c r="A692" t="inlineStr">
        <is>
          <t>A 18721-2025</t>
        </is>
      </c>
      <c r="B692" s="1" t="n">
        <v>45763.66113425926</v>
      </c>
      <c r="C692" s="1" t="n">
        <v>45960</v>
      </c>
      <c r="D692" t="inlineStr">
        <is>
          <t>JÖNKÖPINGS LÄN</t>
        </is>
      </c>
      <c r="E692" t="inlineStr">
        <is>
          <t>VÄRNAMO</t>
        </is>
      </c>
      <c r="G692" t="n">
        <v>1.5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2025-10-30T10:00:25Z</dcterms:created>
  <dcterms:modified xmlns:dcterms="http://purl.org/dc/terms/" xmlns:xsi="http://www.w3.org/2001/XMLSchema-instance" xsi:type="dcterms:W3CDTF">2025-10-30T10:00:26Z</dcterms:modified>
</cp:coreProperties>
</file>