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45962</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45962</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45962</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45962</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45962</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45962</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45962</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45962</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45962</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45962</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27636-2023</t>
        </is>
      </c>
      <c r="B12" s="1" t="n">
        <v>45097</v>
      </c>
      <c r="C12" s="1" t="n">
        <v>45962</v>
      </c>
      <c r="D12" t="inlineStr">
        <is>
          <t>KALMAR LÄN</t>
        </is>
      </c>
      <c r="E12" t="inlineStr">
        <is>
          <t>MÖRBYLÅNGA</t>
        </is>
      </c>
      <c r="G12" t="n">
        <v>7.4</v>
      </c>
      <c r="H12" t="n">
        <v>2</v>
      </c>
      <c r="I12" t="n">
        <v>1</v>
      </c>
      <c r="J12" t="n">
        <v>2</v>
      </c>
      <c r="K12" t="n">
        <v>0</v>
      </c>
      <c r="L12" t="n">
        <v>1</v>
      </c>
      <c r="M12" t="n">
        <v>0</v>
      </c>
      <c r="N12" t="n">
        <v>0</v>
      </c>
      <c r="O12" t="n">
        <v>3</v>
      </c>
      <c r="P12" t="n">
        <v>1</v>
      </c>
      <c r="Q12" t="n">
        <v>6</v>
      </c>
      <c r="R12" s="2" t="inlineStr">
        <is>
          <t>Ask
Backtimjan
Solvända
Murgröna
Alvarmalört
Gullviva</t>
        </is>
      </c>
      <c r="S12">
        <f>HYPERLINK("https://klasma.github.io/Logging_0840/artfynd/A 27636-2023 artfynd.xlsx", "A 27636-2023")</f>
        <v/>
      </c>
      <c r="T12">
        <f>HYPERLINK("https://klasma.github.io/Logging_0840/kartor/A 27636-2023 karta.png", "A 27636-2023")</f>
        <v/>
      </c>
      <c r="V12">
        <f>HYPERLINK("https://klasma.github.io/Logging_0840/klagomål/A 27636-2023 FSC-klagomål.docx", "A 27636-2023")</f>
        <v/>
      </c>
      <c r="W12">
        <f>HYPERLINK("https://klasma.github.io/Logging_0840/klagomålsmail/A 27636-2023 FSC-klagomål mail.docx", "A 27636-2023")</f>
        <v/>
      </c>
      <c r="X12">
        <f>HYPERLINK("https://klasma.github.io/Logging_0840/tillsyn/A 27636-2023 tillsynsbegäran.docx", "A 27636-2023")</f>
        <v/>
      </c>
      <c r="Y12">
        <f>HYPERLINK("https://klasma.github.io/Logging_0840/tillsynsmail/A 27636-2023 tillsynsbegäran mail.docx", "A 27636-2023")</f>
        <v/>
      </c>
    </row>
    <row r="13" ht="15" customHeight="1">
      <c r="A13" t="inlineStr">
        <is>
          <t>A 24778-2022</t>
        </is>
      </c>
      <c r="B13" s="1" t="n">
        <v>44728</v>
      </c>
      <c r="C13" s="1" t="n">
        <v>45962</v>
      </c>
      <c r="D13" t="inlineStr">
        <is>
          <t>KALMAR LÄN</t>
        </is>
      </c>
      <c r="E13" t="inlineStr">
        <is>
          <t>MÖRBYLÅNGA</t>
        </is>
      </c>
      <c r="G13" t="n">
        <v>1</v>
      </c>
      <c r="H13" t="n">
        <v>0</v>
      </c>
      <c r="I13" t="n">
        <v>2</v>
      </c>
      <c r="J13" t="n">
        <v>3</v>
      </c>
      <c r="K13" t="n">
        <v>0</v>
      </c>
      <c r="L13" t="n">
        <v>1</v>
      </c>
      <c r="M13" t="n">
        <v>0</v>
      </c>
      <c r="N13" t="n">
        <v>0</v>
      </c>
      <c r="O13" t="n">
        <v>4</v>
      </c>
      <c r="P13" t="n">
        <v>1</v>
      </c>
      <c r="Q13" t="n">
        <v>6</v>
      </c>
      <c r="R13" s="2" t="inlineStr">
        <is>
          <t>Tofsäxing
Flentimotej
Poppeltofsskivling
Slåtterfibbla
Kalktallört
Murgröna</t>
        </is>
      </c>
      <c r="S13">
        <f>HYPERLINK("https://klasma.github.io/Logging_0840/artfynd/A 24778-2022 artfynd.xlsx", "A 24778-2022")</f>
        <v/>
      </c>
      <c r="T13">
        <f>HYPERLINK("https://klasma.github.io/Logging_0840/kartor/A 24778-2022 karta.png", "A 24778-2022")</f>
        <v/>
      </c>
      <c r="V13">
        <f>HYPERLINK("https://klasma.github.io/Logging_0840/klagomål/A 24778-2022 FSC-klagomål.docx", "A 24778-2022")</f>
        <v/>
      </c>
      <c r="W13">
        <f>HYPERLINK("https://klasma.github.io/Logging_0840/klagomålsmail/A 24778-2022 FSC-klagomål mail.docx", "A 24778-2022")</f>
        <v/>
      </c>
      <c r="X13">
        <f>HYPERLINK("https://klasma.github.io/Logging_0840/tillsyn/A 24778-2022 tillsynsbegäran.docx", "A 24778-2022")</f>
        <v/>
      </c>
      <c r="Y13">
        <f>HYPERLINK("https://klasma.github.io/Logging_0840/tillsynsmail/A 24778-2022 tillsynsbegäran mail.docx", "A 24778-2022")</f>
        <v/>
      </c>
    </row>
    <row r="14" ht="15" customHeight="1">
      <c r="A14" t="inlineStr">
        <is>
          <t>A 38039-2022</t>
        </is>
      </c>
      <c r="B14" s="1" t="n">
        <v>44811</v>
      </c>
      <c r="C14" s="1" t="n">
        <v>45962</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45962</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45962</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45962</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61865-2020</t>
        </is>
      </c>
      <c r="B18" s="1" t="n">
        <v>44155</v>
      </c>
      <c r="C18" s="1" t="n">
        <v>45962</v>
      </c>
      <c r="D18" t="inlineStr">
        <is>
          <t>KALMAR LÄN</t>
        </is>
      </c>
      <c r="E18" t="inlineStr">
        <is>
          <t>MÖRBYLÅNGA</t>
        </is>
      </c>
      <c r="G18" t="n">
        <v>5</v>
      </c>
      <c r="H18" t="n">
        <v>4</v>
      </c>
      <c r="I18" t="n">
        <v>0</v>
      </c>
      <c r="J18" t="n">
        <v>2</v>
      </c>
      <c r="K18" t="n">
        <v>0</v>
      </c>
      <c r="L18" t="n">
        <v>0</v>
      </c>
      <c r="M18" t="n">
        <v>0</v>
      </c>
      <c r="N18" t="n">
        <v>0</v>
      </c>
      <c r="O18" t="n">
        <v>2</v>
      </c>
      <c r="P18" t="n">
        <v>0</v>
      </c>
      <c r="Q18" t="n">
        <v>4</v>
      </c>
      <c r="R18" s="2" t="inlineStr">
        <is>
          <t>Gulsparv
Mindre hackspett
Järnsparv
Kungsfågel</t>
        </is>
      </c>
      <c r="S18">
        <f>HYPERLINK("https://klasma.github.io/Logging_0840/artfynd/A 61865-2020 artfynd.xlsx", "A 61865-2020")</f>
        <v/>
      </c>
      <c r="T18">
        <f>HYPERLINK("https://klasma.github.io/Logging_0840/kartor/A 61865-2020 karta.png", "A 61865-2020")</f>
        <v/>
      </c>
      <c r="V18">
        <f>HYPERLINK("https://klasma.github.io/Logging_0840/klagomål/A 61865-2020 FSC-klagomål.docx", "A 61865-2020")</f>
        <v/>
      </c>
      <c r="W18">
        <f>HYPERLINK("https://klasma.github.io/Logging_0840/klagomålsmail/A 61865-2020 FSC-klagomål mail.docx", "A 61865-2020")</f>
        <v/>
      </c>
      <c r="X18">
        <f>HYPERLINK("https://klasma.github.io/Logging_0840/tillsyn/A 61865-2020 tillsynsbegäran.docx", "A 61865-2020")</f>
        <v/>
      </c>
      <c r="Y18">
        <f>HYPERLINK("https://klasma.github.io/Logging_0840/tillsynsmail/A 61865-2020 tillsynsbegäran mail.docx", "A 61865-2020")</f>
        <v/>
      </c>
      <c r="Z18">
        <f>HYPERLINK("https://klasma.github.io/Logging_0840/fåglar/A 61865-2020 prioriterade fågelarter.docx", "A 61865-2020")</f>
        <v/>
      </c>
    </row>
    <row r="19" ht="15" customHeight="1">
      <c r="A19" t="inlineStr">
        <is>
          <t>A 54167-2024</t>
        </is>
      </c>
      <c r="B19" s="1" t="n">
        <v>45616.62196759259</v>
      </c>
      <c r="C19" s="1" t="n">
        <v>45962</v>
      </c>
      <c r="D19" t="inlineStr">
        <is>
          <t>KALMAR LÄN</t>
        </is>
      </c>
      <c r="E19" t="inlineStr">
        <is>
          <t>MÖRBYLÅNGA</t>
        </is>
      </c>
      <c r="G19" t="n">
        <v>1.5</v>
      </c>
      <c r="H19" t="n">
        <v>2</v>
      </c>
      <c r="I19" t="n">
        <v>2</v>
      </c>
      <c r="J19" t="n">
        <v>0</v>
      </c>
      <c r="K19" t="n">
        <v>0</v>
      </c>
      <c r="L19" t="n">
        <v>1</v>
      </c>
      <c r="M19" t="n">
        <v>0</v>
      </c>
      <c r="N19" t="n">
        <v>0</v>
      </c>
      <c r="O19" t="n">
        <v>1</v>
      </c>
      <c r="P19" t="n">
        <v>1</v>
      </c>
      <c r="Q19" t="n">
        <v>4</v>
      </c>
      <c r="R19" s="2" t="inlineStr">
        <is>
          <t>Ask
Murgröna
Tvåblad
Blåsippa</t>
        </is>
      </c>
      <c r="S19">
        <f>HYPERLINK("https://klasma.github.io/Logging_0840/artfynd/A 54167-2024 artfynd.xlsx", "A 54167-2024")</f>
        <v/>
      </c>
      <c r="T19">
        <f>HYPERLINK("https://klasma.github.io/Logging_0840/kartor/A 54167-2024 karta.png", "A 54167-2024")</f>
        <v/>
      </c>
      <c r="V19">
        <f>HYPERLINK("https://klasma.github.io/Logging_0840/klagomål/A 54167-2024 FSC-klagomål.docx", "A 54167-2024")</f>
        <v/>
      </c>
      <c r="W19">
        <f>HYPERLINK("https://klasma.github.io/Logging_0840/klagomålsmail/A 54167-2024 FSC-klagomål mail.docx", "A 54167-2024")</f>
        <v/>
      </c>
      <c r="X19">
        <f>HYPERLINK("https://klasma.github.io/Logging_0840/tillsyn/A 54167-2024 tillsynsbegäran.docx", "A 54167-2024")</f>
        <v/>
      </c>
      <c r="Y19">
        <f>HYPERLINK("https://klasma.github.io/Logging_0840/tillsynsmail/A 54167-2024 tillsynsbegäran mail.docx", "A 54167-2024")</f>
        <v/>
      </c>
    </row>
    <row r="20" ht="15" customHeight="1">
      <c r="A20" t="inlineStr">
        <is>
          <t>A 52906-2021</t>
        </is>
      </c>
      <c r="B20" s="1" t="n">
        <v>44467</v>
      </c>
      <c r="C20" s="1" t="n">
        <v>45962</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35242-2024</t>
        </is>
      </c>
      <c r="B21" s="1" t="n">
        <v>45530.55440972222</v>
      </c>
      <c r="C21" s="1" t="n">
        <v>45962</v>
      </c>
      <c r="D21" t="inlineStr">
        <is>
          <t>KALMAR LÄN</t>
        </is>
      </c>
      <c r="E21" t="inlineStr">
        <is>
          <t>MÖRBYLÅNGA</t>
        </is>
      </c>
      <c r="G21" t="n">
        <v>0.9</v>
      </c>
      <c r="H21" t="n">
        <v>1</v>
      </c>
      <c r="I21" t="n">
        <v>2</v>
      </c>
      <c r="J21" t="n">
        <v>0</v>
      </c>
      <c r="K21" t="n">
        <v>0</v>
      </c>
      <c r="L21" t="n">
        <v>1</v>
      </c>
      <c r="M21" t="n">
        <v>0</v>
      </c>
      <c r="N21" t="n">
        <v>0</v>
      </c>
      <c r="O21" t="n">
        <v>1</v>
      </c>
      <c r="P21" t="n">
        <v>1</v>
      </c>
      <c r="Q21" t="n">
        <v>3</v>
      </c>
      <c r="R21" s="2" t="inlineStr">
        <is>
          <t>Ryl
Grönpyrola
Skogsknipprot</t>
        </is>
      </c>
      <c r="S21">
        <f>HYPERLINK("https://klasma.github.io/Logging_0840/artfynd/A 35242-2024 artfynd.xlsx", "A 35242-2024")</f>
        <v/>
      </c>
      <c r="T21">
        <f>HYPERLINK("https://klasma.github.io/Logging_0840/kartor/A 35242-2024 karta.png", "A 35242-2024")</f>
        <v/>
      </c>
      <c r="V21">
        <f>HYPERLINK("https://klasma.github.io/Logging_0840/klagomål/A 35242-2024 FSC-klagomål.docx", "A 35242-2024")</f>
        <v/>
      </c>
      <c r="W21">
        <f>HYPERLINK("https://klasma.github.io/Logging_0840/klagomålsmail/A 35242-2024 FSC-klagomål mail.docx", "A 35242-2024")</f>
        <v/>
      </c>
      <c r="X21">
        <f>HYPERLINK("https://klasma.github.io/Logging_0840/tillsyn/A 35242-2024 tillsynsbegäran.docx", "A 35242-2024")</f>
        <v/>
      </c>
      <c r="Y21">
        <f>HYPERLINK("https://klasma.github.io/Logging_0840/tillsynsmail/A 35242-2024 tillsynsbegäran mail.docx", "A 35242-2024")</f>
        <v/>
      </c>
    </row>
    <row r="22" ht="15" customHeight="1">
      <c r="A22" t="inlineStr">
        <is>
          <t>A 57704-2020</t>
        </is>
      </c>
      <c r="B22" s="1" t="n">
        <v>44140</v>
      </c>
      <c r="C22" s="1" t="n">
        <v>45962</v>
      </c>
      <c r="D22" t="inlineStr">
        <is>
          <t>KALMAR LÄN</t>
        </is>
      </c>
      <c r="E22" t="inlineStr">
        <is>
          <t>MÖRBYLÅNGA</t>
        </is>
      </c>
      <c r="G22" t="n">
        <v>2.5</v>
      </c>
      <c r="H22" t="n">
        <v>0</v>
      </c>
      <c r="I22" t="n">
        <v>0</v>
      </c>
      <c r="J22" t="n">
        <v>3</v>
      </c>
      <c r="K22" t="n">
        <v>0</v>
      </c>
      <c r="L22" t="n">
        <v>0</v>
      </c>
      <c r="M22" t="n">
        <v>0</v>
      </c>
      <c r="N22" t="n">
        <v>0</v>
      </c>
      <c r="O22" t="n">
        <v>3</v>
      </c>
      <c r="P22" t="n">
        <v>0</v>
      </c>
      <c r="Q22" t="n">
        <v>3</v>
      </c>
      <c r="R22" s="2" t="inlineStr">
        <is>
          <t>Ekträdlöpare
Jordtistel
Vanlig sandviol</t>
        </is>
      </c>
      <c r="S22">
        <f>HYPERLINK("https://klasma.github.io/Logging_0840/artfynd/A 57704-2020 artfynd.xlsx", "A 57704-2020")</f>
        <v/>
      </c>
      <c r="T22">
        <f>HYPERLINK("https://klasma.github.io/Logging_0840/kartor/A 57704-2020 karta.png", "A 57704-2020")</f>
        <v/>
      </c>
      <c r="V22">
        <f>HYPERLINK("https://klasma.github.io/Logging_0840/klagomål/A 57704-2020 FSC-klagomål.docx", "A 57704-2020")</f>
        <v/>
      </c>
      <c r="W22">
        <f>HYPERLINK("https://klasma.github.io/Logging_0840/klagomålsmail/A 57704-2020 FSC-klagomål mail.docx", "A 57704-2020")</f>
        <v/>
      </c>
      <c r="X22">
        <f>HYPERLINK("https://klasma.github.io/Logging_0840/tillsyn/A 57704-2020 tillsynsbegäran.docx", "A 57704-2020")</f>
        <v/>
      </c>
      <c r="Y22">
        <f>HYPERLINK("https://klasma.github.io/Logging_0840/tillsynsmail/A 57704-2020 tillsynsbegäran mail.docx", "A 57704-2020")</f>
        <v/>
      </c>
    </row>
    <row r="23" ht="15" customHeight="1">
      <c r="A23" t="inlineStr">
        <is>
          <t>A 15600-2025</t>
        </is>
      </c>
      <c r="B23" s="1" t="n">
        <v>45747</v>
      </c>
      <c r="C23" s="1" t="n">
        <v>45962</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45962</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45962</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45962</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45962</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45962</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19459-2023</t>
        </is>
      </c>
      <c r="B29" s="1" t="n">
        <v>45049</v>
      </c>
      <c r="C29" s="1" t="n">
        <v>45962</v>
      </c>
      <c r="D29" t="inlineStr">
        <is>
          <t>KALMAR LÄN</t>
        </is>
      </c>
      <c r="E29" t="inlineStr">
        <is>
          <t>MÖRBYLÅNGA</t>
        </is>
      </c>
      <c r="G29" t="n">
        <v>1.6</v>
      </c>
      <c r="H29" t="n">
        <v>0</v>
      </c>
      <c r="I29" t="n">
        <v>0</v>
      </c>
      <c r="J29" t="n">
        <v>0</v>
      </c>
      <c r="K29" t="n">
        <v>1</v>
      </c>
      <c r="L29" t="n">
        <v>0</v>
      </c>
      <c r="M29" t="n">
        <v>0</v>
      </c>
      <c r="N29" t="n">
        <v>0</v>
      </c>
      <c r="O29" t="n">
        <v>1</v>
      </c>
      <c r="P29" t="n">
        <v>1</v>
      </c>
      <c r="Q29" t="n">
        <v>1</v>
      </c>
      <c r="R29" s="2" t="inlineStr">
        <is>
          <t>Luddvicker</t>
        </is>
      </c>
      <c r="S29">
        <f>HYPERLINK("https://klasma.github.io/Logging_0840/artfynd/A 19459-2023 artfynd.xlsx", "A 19459-2023")</f>
        <v/>
      </c>
      <c r="T29">
        <f>HYPERLINK("https://klasma.github.io/Logging_0840/kartor/A 19459-2023 karta.png", "A 19459-2023")</f>
        <v/>
      </c>
      <c r="V29">
        <f>HYPERLINK("https://klasma.github.io/Logging_0840/klagomål/A 19459-2023 FSC-klagomål.docx", "A 19459-2023")</f>
        <v/>
      </c>
      <c r="W29">
        <f>HYPERLINK("https://klasma.github.io/Logging_0840/klagomålsmail/A 19459-2023 FSC-klagomål mail.docx", "A 19459-2023")</f>
        <v/>
      </c>
      <c r="X29">
        <f>HYPERLINK("https://klasma.github.io/Logging_0840/tillsyn/A 19459-2023 tillsynsbegäran.docx", "A 19459-2023")</f>
        <v/>
      </c>
      <c r="Y29">
        <f>HYPERLINK("https://klasma.github.io/Logging_0840/tillsynsmail/A 19459-2023 tillsynsbegäran mail.docx", "A 19459-2023")</f>
        <v/>
      </c>
    </row>
    <row r="30" ht="15" customHeight="1">
      <c r="A30" t="inlineStr">
        <is>
          <t>A 43702-2025</t>
        </is>
      </c>
      <c r="B30" s="1" t="n">
        <v>45912.40270833333</v>
      </c>
      <c r="C30" s="1" t="n">
        <v>45962</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45962</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45962</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45962</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45962</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45962</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45962</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2025-11-01T10:06:43Z</dcterms:created>
  <dcterms:modified xmlns:dcterms="http://purl.org/dc/terms/" xmlns:xsi="http://www.w3.org/2001/XMLSchema-instance" xsi:type="dcterms:W3CDTF">2025-11-01T10:06:43Z</dcterms:modified>
</cp:coreProperties>
</file>