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45951</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45951</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45951</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45951</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45951</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45951</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45951</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45951</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45951</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45951</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27636-2023</t>
        </is>
      </c>
      <c r="B12" s="1" t="n">
        <v>45097</v>
      </c>
      <c r="C12" s="1" t="n">
        <v>45951</v>
      </c>
      <c r="D12" t="inlineStr">
        <is>
          <t>KALMAR LÄN</t>
        </is>
      </c>
      <c r="E12" t="inlineStr">
        <is>
          <t>MÖRBYLÅNGA</t>
        </is>
      </c>
      <c r="G12" t="n">
        <v>7.4</v>
      </c>
      <c r="H12" t="n">
        <v>2</v>
      </c>
      <c r="I12" t="n">
        <v>1</v>
      </c>
      <c r="J12" t="n">
        <v>2</v>
      </c>
      <c r="K12" t="n">
        <v>0</v>
      </c>
      <c r="L12" t="n">
        <v>1</v>
      </c>
      <c r="M12" t="n">
        <v>0</v>
      </c>
      <c r="N12" t="n">
        <v>0</v>
      </c>
      <c r="O12" t="n">
        <v>3</v>
      </c>
      <c r="P12" t="n">
        <v>1</v>
      </c>
      <c r="Q12" t="n">
        <v>6</v>
      </c>
      <c r="R12" s="2" t="inlineStr">
        <is>
          <t>Ask
Backtimjan
Solvända
Murgröna
Alvarmalört
Gullviva</t>
        </is>
      </c>
      <c r="S12">
        <f>HYPERLINK("https://klasma.github.io/Logging_0840/artfynd/A 27636-2023 artfynd.xlsx", "A 27636-2023")</f>
        <v/>
      </c>
      <c r="T12">
        <f>HYPERLINK("https://klasma.github.io/Logging_0840/kartor/A 27636-2023 karta.png", "A 27636-2023")</f>
        <v/>
      </c>
      <c r="V12">
        <f>HYPERLINK("https://klasma.github.io/Logging_0840/klagomål/A 27636-2023 FSC-klagomål.docx", "A 27636-2023")</f>
        <v/>
      </c>
      <c r="W12">
        <f>HYPERLINK("https://klasma.github.io/Logging_0840/klagomålsmail/A 27636-2023 FSC-klagomål mail.docx", "A 27636-2023")</f>
        <v/>
      </c>
      <c r="X12">
        <f>HYPERLINK("https://klasma.github.io/Logging_0840/tillsyn/A 27636-2023 tillsynsbegäran.docx", "A 27636-2023")</f>
        <v/>
      </c>
      <c r="Y12">
        <f>HYPERLINK("https://klasma.github.io/Logging_0840/tillsynsmail/A 27636-2023 tillsynsbegäran mail.docx", "A 27636-2023")</f>
        <v/>
      </c>
    </row>
    <row r="13" ht="15" customHeight="1">
      <c r="A13" t="inlineStr">
        <is>
          <t>A 38039-2022</t>
        </is>
      </c>
      <c r="B13" s="1" t="n">
        <v>44811</v>
      </c>
      <c r="C13" s="1" t="n">
        <v>45951</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38039-2022 artfynd.xlsx", "A 38039-2022")</f>
        <v/>
      </c>
      <c r="T13">
        <f>HYPERLINK("https://klasma.github.io/Logging_0840/kartor/A 38039-2022 karta.png", "A 38039-2022")</f>
        <v/>
      </c>
      <c r="V13">
        <f>HYPERLINK("https://klasma.github.io/Logging_0840/klagomål/A 38039-2022 FSC-klagomål.docx", "A 38039-2022")</f>
        <v/>
      </c>
      <c r="W13">
        <f>HYPERLINK("https://klasma.github.io/Logging_0840/klagomålsmail/A 38039-2022 FSC-klagomål mail.docx", "A 38039-2022")</f>
        <v/>
      </c>
      <c r="X13">
        <f>HYPERLINK("https://klasma.github.io/Logging_0840/tillsyn/A 38039-2022 tillsynsbegäran.docx", "A 38039-2022")</f>
        <v/>
      </c>
      <c r="Y13">
        <f>HYPERLINK("https://klasma.github.io/Logging_0840/tillsynsmail/A 38039-2022 tillsynsbegäran mail.docx", "A 38039-2022")</f>
        <v/>
      </c>
    </row>
    <row r="14" ht="15" customHeight="1">
      <c r="A14" t="inlineStr">
        <is>
          <t>A 24778-2022</t>
        </is>
      </c>
      <c r="B14" s="1" t="n">
        <v>44728</v>
      </c>
      <c r="C14" s="1" t="n">
        <v>45951</v>
      </c>
      <c r="D14" t="inlineStr">
        <is>
          <t>KALMAR LÄN</t>
        </is>
      </c>
      <c r="E14" t="inlineStr">
        <is>
          <t>MÖRBYLÅNGA</t>
        </is>
      </c>
      <c r="G14" t="n">
        <v>1</v>
      </c>
      <c r="H14" t="n">
        <v>0</v>
      </c>
      <c r="I14" t="n">
        <v>2</v>
      </c>
      <c r="J14" t="n">
        <v>3</v>
      </c>
      <c r="K14" t="n">
        <v>0</v>
      </c>
      <c r="L14" t="n">
        <v>1</v>
      </c>
      <c r="M14" t="n">
        <v>0</v>
      </c>
      <c r="N14" t="n">
        <v>0</v>
      </c>
      <c r="O14" t="n">
        <v>4</v>
      </c>
      <c r="P14" t="n">
        <v>1</v>
      </c>
      <c r="Q14" t="n">
        <v>6</v>
      </c>
      <c r="R14" s="2" t="inlineStr">
        <is>
          <t>Tofsäxing
Flentimotej
Poppeltofsskivling
Slåtterfibbla
Kalktallört
Murgröna</t>
        </is>
      </c>
      <c r="S14">
        <f>HYPERLINK("https://klasma.github.io/Logging_0840/artfynd/A 24778-2022 artfynd.xlsx", "A 24778-2022")</f>
        <v/>
      </c>
      <c r="T14">
        <f>HYPERLINK("https://klasma.github.io/Logging_0840/kartor/A 24778-2022 karta.png", "A 24778-2022")</f>
        <v/>
      </c>
      <c r="V14">
        <f>HYPERLINK("https://klasma.github.io/Logging_0840/klagomål/A 24778-2022 FSC-klagomål.docx", "A 24778-2022")</f>
        <v/>
      </c>
      <c r="W14">
        <f>HYPERLINK("https://klasma.github.io/Logging_0840/klagomålsmail/A 24778-2022 FSC-klagomål mail.docx", "A 24778-2022")</f>
        <v/>
      </c>
      <c r="X14">
        <f>HYPERLINK("https://klasma.github.io/Logging_0840/tillsyn/A 24778-2022 tillsynsbegäran.docx", "A 24778-2022")</f>
        <v/>
      </c>
      <c r="Y14">
        <f>HYPERLINK("https://klasma.github.io/Logging_0840/tillsynsmail/A 24778-2022 tillsynsbegäran mail.docx", "A 24778-2022")</f>
        <v/>
      </c>
    </row>
    <row r="15" ht="15" customHeight="1">
      <c r="A15" t="inlineStr">
        <is>
          <t>A 39320-2024</t>
        </is>
      </c>
      <c r="B15" s="1" t="n">
        <v>45551</v>
      </c>
      <c r="C15" s="1" t="n">
        <v>45951</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45951</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45951</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45951</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45951</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45951</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45951</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45951</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40361-2023</t>
        </is>
      </c>
      <c r="B23" s="1" t="n">
        <v>45169</v>
      </c>
      <c r="C23" s="1" t="n">
        <v>45951</v>
      </c>
      <c r="D23" t="inlineStr">
        <is>
          <t>KALMAR LÄN</t>
        </is>
      </c>
      <c r="E23" t="inlineStr">
        <is>
          <t>MÖRBYLÅNGA</t>
        </is>
      </c>
      <c r="G23" t="n">
        <v>1.1</v>
      </c>
      <c r="H23" t="n">
        <v>0</v>
      </c>
      <c r="I23" t="n">
        <v>0</v>
      </c>
      <c r="J23" t="n">
        <v>1</v>
      </c>
      <c r="K23" t="n">
        <v>0</v>
      </c>
      <c r="L23" t="n">
        <v>0</v>
      </c>
      <c r="M23" t="n">
        <v>1</v>
      </c>
      <c r="N23" t="n">
        <v>0</v>
      </c>
      <c r="O23" t="n">
        <v>2</v>
      </c>
      <c r="P23" t="n">
        <v>1</v>
      </c>
      <c r="Q23" t="n">
        <v>2</v>
      </c>
      <c r="R23" s="2" t="inlineStr">
        <is>
          <t>Lundalm
Ängsskära</t>
        </is>
      </c>
      <c r="S23">
        <f>HYPERLINK("https://klasma.github.io/Logging_0840/artfynd/A 40361-2023 artfynd.xlsx", "A 40361-2023")</f>
        <v/>
      </c>
      <c r="T23">
        <f>HYPERLINK("https://klasma.github.io/Logging_0840/kartor/A 40361-2023 karta.png", "A 40361-2023")</f>
        <v/>
      </c>
      <c r="V23">
        <f>HYPERLINK("https://klasma.github.io/Logging_0840/klagomål/A 40361-2023 FSC-klagomål.docx", "A 40361-2023")</f>
        <v/>
      </c>
      <c r="W23">
        <f>HYPERLINK("https://klasma.github.io/Logging_0840/klagomålsmail/A 40361-2023 FSC-klagomål mail.docx", "A 40361-2023")</f>
        <v/>
      </c>
      <c r="X23">
        <f>HYPERLINK("https://klasma.github.io/Logging_0840/tillsyn/A 40361-2023 tillsynsbegäran.docx", "A 40361-2023")</f>
        <v/>
      </c>
      <c r="Y23">
        <f>HYPERLINK("https://klasma.github.io/Logging_0840/tillsynsmail/A 40361-2023 tillsynsbegäran mail.docx", "A 40361-2023")</f>
        <v/>
      </c>
    </row>
    <row r="24" ht="15" customHeight="1">
      <c r="A24" t="inlineStr">
        <is>
          <t>A 15600-2025</t>
        </is>
      </c>
      <c r="B24" s="1" t="n">
        <v>45747</v>
      </c>
      <c r="C24" s="1" t="n">
        <v>45951</v>
      </c>
      <c r="D24" t="inlineStr">
        <is>
          <t>KALMAR LÄN</t>
        </is>
      </c>
      <c r="E24" t="inlineStr">
        <is>
          <t>MÖRBYLÅNGA</t>
        </is>
      </c>
      <c r="G24" t="n">
        <v>1.1</v>
      </c>
      <c r="H24" t="n">
        <v>0</v>
      </c>
      <c r="I24" t="n">
        <v>2</v>
      </c>
      <c r="J24" t="n">
        <v>0</v>
      </c>
      <c r="K24" t="n">
        <v>0</v>
      </c>
      <c r="L24" t="n">
        <v>0</v>
      </c>
      <c r="M24" t="n">
        <v>0</v>
      </c>
      <c r="N24" t="n">
        <v>0</v>
      </c>
      <c r="O24" t="n">
        <v>0</v>
      </c>
      <c r="P24" t="n">
        <v>0</v>
      </c>
      <c r="Q24" t="n">
        <v>2</v>
      </c>
      <c r="R24" s="2" t="inlineStr">
        <is>
          <t>Murgröna
Scharlakansvårskål agg.</t>
        </is>
      </c>
      <c r="S24">
        <f>HYPERLINK("https://klasma.github.io/Logging_0840/artfynd/A 15600-2025 artfynd.xlsx", "A 15600-2025")</f>
        <v/>
      </c>
      <c r="T24">
        <f>HYPERLINK("https://klasma.github.io/Logging_0840/kartor/A 15600-2025 karta.png", "A 15600-2025")</f>
        <v/>
      </c>
      <c r="V24">
        <f>HYPERLINK("https://klasma.github.io/Logging_0840/klagomål/A 15600-2025 FSC-klagomål.docx", "A 15600-2025")</f>
        <v/>
      </c>
      <c r="W24">
        <f>HYPERLINK("https://klasma.github.io/Logging_0840/klagomålsmail/A 15600-2025 FSC-klagomål mail.docx", "A 15600-2025")</f>
        <v/>
      </c>
      <c r="X24">
        <f>HYPERLINK("https://klasma.github.io/Logging_0840/tillsyn/A 15600-2025 tillsynsbegäran.docx", "A 15600-2025")</f>
        <v/>
      </c>
      <c r="Y24">
        <f>HYPERLINK("https://klasma.github.io/Logging_0840/tillsynsmail/A 15600-2025 tillsynsbegäran mail.docx", "A 15600-2025")</f>
        <v/>
      </c>
    </row>
    <row r="25" ht="15" customHeight="1">
      <c r="A25" t="inlineStr">
        <is>
          <t>A 62231-2023</t>
        </is>
      </c>
      <c r="B25" s="1" t="n">
        <v>45267</v>
      </c>
      <c r="C25" s="1" t="n">
        <v>45951</v>
      </c>
      <c r="D25" t="inlineStr">
        <is>
          <t>KALMAR LÄN</t>
        </is>
      </c>
      <c r="E25" t="inlineStr">
        <is>
          <t>MÖRBYLÅNGA</t>
        </is>
      </c>
      <c r="G25" t="n">
        <v>1.6</v>
      </c>
      <c r="H25" t="n">
        <v>1</v>
      </c>
      <c r="I25" t="n">
        <v>1</v>
      </c>
      <c r="J25" t="n">
        <v>0</v>
      </c>
      <c r="K25" t="n">
        <v>0</v>
      </c>
      <c r="L25" t="n">
        <v>0</v>
      </c>
      <c r="M25" t="n">
        <v>0</v>
      </c>
      <c r="N25" t="n">
        <v>0</v>
      </c>
      <c r="O25" t="n">
        <v>0</v>
      </c>
      <c r="P25" t="n">
        <v>0</v>
      </c>
      <c r="Q25" t="n">
        <v>2</v>
      </c>
      <c r="R25" s="2" t="inlineStr">
        <is>
          <t>Murgröna
Blåsippa</t>
        </is>
      </c>
      <c r="S25">
        <f>HYPERLINK("https://klasma.github.io/Logging_0840/artfynd/A 62231-2023 artfynd.xlsx", "A 62231-2023")</f>
        <v/>
      </c>
      <c r="T25">
        <f>HYPERLINK("https://klasma.github.io/Logging_0840/kartor/A 62231-2023 karta.png", "A 62231-2023")</f>
        <v/>
      </c>
      <c r="V25">
        <f>HYPERLINK("https://klasma.github.io/Logging_0840/klagomål/A 62231-2023 FSC-klagomål.docx", "A 62231-2023")</f>
        <v/>
      </c>
      <c r="W25">
        <f>HYPERLINK("https://klasma.github.io/Logging_0840/klagomålsmail/A 62231-2023 FSC-klagomål mail.docx", "A 62231-2023")</f>
        <v/>
      </c>
      <c r="X25">
        <f>HYPERLINK("https://klasma.github.io/Logging_0840/tillsyn/A 62231-2023 tillsynsbegäran.docx", "A 62231-2023")</f>
        <v/>
      </c>
      <c r="Y25">
        <f>HYPERLINK("https://klasma.github.io/Logging_0840/tillsynsmail/A 62231-2023 tillsynsbegäran mail.docx", "A 62231-2023")</f>
        <v/>
      </c>
    </row>
    <row r="26" ht="15" customHeight="1">
      <c r="A26" t="inlineStr">
        <is>
          <t>A 54192-2021</t>
        </is>
      </c>
      <c r="B26" s="1" t="n">
        <v>44470</v>
      </c>
      <c r="C26" s="1" t="n">
        <v>45951</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45951</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19459-2023</t>
        </is>
      </c>
      <c r="B28" s="1" t="n">
        <v>45049</v>
      </c>
      <c r="C28" s="1" t="n">
        <v>45951</v>
      </c>
      <c r="D28" t="inlineStr">
        <is>
          <t>KALMAR LÄN</t>
        </is>
      </c>
      <c r="E28" t="inlineStr">
        <is>
          <t>MÖRBYLÅNGA</t>
        </is>
      </c>
      <c r="G28" t="n">
        <v>1.6</v>
      </c>
      <c r="H28" t="n">
        <v>0</v>
      </c>
      <c r="I28" t="n">
        <v>0</v>
      </c>
      <c r="J28" t="n">
        <v>0</v>
      </c>
      <c r="K28" t="n">
        <v>1</v>
      </c>
      <c r="L28" t="n">
        <v>0</v>
      </c>
      <c r="M28" t="n">
        <v>0</v>
      </c>
      <c r="N28" t="n">
        <v>0</v>
      </c>
      <c r="O28" t="n">
        <v>1</v>
      </c>
      <c r="P28" t="n">
        <v>1</v>
      </c>
      <c r="Q28" t="n">
        <v>1</v>
      </c>
      <c r="R28" s="2" t="inlineStr">
        <is>
          <t>Luddvicker</t>
        </is>
      </c>
      <c r="S28">
        <f>HYPERLINK("https://klasma.github.io/Logging_0840/artfynd/A 19459-2023 artfynd.xlsx", "A 19459-2023")</f>
        <v/>
      </c>
      <c r="T28">
        <f>HYPERLINK("https://klasma.github.io/Logging_0840/kartor/A 19459-2023 karta.png", "A 19459-2023")</f>
        <v/>
      </c>
      <c r="V28">
        <f>HYPERLINK("https://klasma.github.io/Logging_0840/klagomål/A 19459-2023 FSC-klagomål.docx", "A 19459-2023")</f>
        <v/>
      </c>
      <c r="W28">
        <f>HYPERLINK("https://klasma.github.io/Logging_0840/klagomålsmail/A 19459-2023 FSC-klagomål mail.docx", "A 19459-2023")</f>
        <v/>
      </c>
      <c r="X28">
        <f>HYPERLINK("https://klasma.github.io/Logging_0840/tillsyn/A 19459-2023 tillsynsbegäran.docx", "A 19459-2023")</f>
        <v/>
      </c>
      <c r="Y28">
        <f>HYPERLINK("https://klasma.github.io/Logging_0840/tillsynsmail/A 19459-2023 tillsynsbegäran mail.docx", "A 19459-2023")</f>
        <v/>
      </c>
    </row>
    <row r="29" ht="15" customHeight="1">
      <c r="A29" t="inlineStr">
        <is>
          <t>A 24698-2023</t>
        </is>
      </c>
      <c r="B29" s="1" t="n">
        <v>45084</v>
      </c>
      <c r="C29" s="1" t="n">
        <v>45951</v>
      </c>
      <c r="D29" t="inlineStr">
        <is>
          <t>KALMAR LÄN</t>
        </is>
      </c>
      <c r="E29" t="inlineStr">
        <is>
          <t>MÖRBYLÅNGA</t>
        </is>
      </c>
      <c r="G29" t="n">
        <v>5.5</v>
      </c>
      <c r="H29" t="n">
        <v>0</v>
      </c>
      <c r="I29" t="n">
        <v>1</v>
      </c>
      <c r="J29" t="n">
        <v>0</v>
      </c>
      <c r="K29" t="n">
        <v>0</v>
      </c>
      <c r="L29" t="n">
        <v>0</v>
      </c>
      <c r="M29" t="n">
        <v>0</v>
      </c>
      <c r="N29" t="n">
        <v>0</v>
      </c>
      <c r="O29" t="n">
        <v>0</v>
      </c>
      <c r="P29" t="n">
        <v>0</v>
      </c>
      <c r="Q29" t="n">
        <v>1</v>
      </c>
      <c r="R29" s="2" t="inlineStr">
        <is>
          <t>Sårläka</t>
        </is>
      </c>
      <c r="S29">
        <f>HYPERLINK("https://klasma.github.io/Logging_0840/artfynd/A 24698-2023 artfynd.xlsx", "A 24698-2023")</f>
        <v/>
      </c>
      <c r="T29">
        <f>HYPERLINK("https://klasma.github.io/Logging_0840/kartor/A 24698-2023 karta.png", "A 24698-2023")</f>
        <v/>
      </c>
      <c r="V29">
        <f>HYPERLINK("https://klasma.github.io/Logging_0840/klagomål/A 24698-2023 FSC-klagomål.docx", "A 24698-2023")</f>
        <v/>
      </c>
      <c r="W29">
        <f>HYPERLINK("https://klasma.github.io/Logging_0840/klagomålsmail/A 24698-2023 FSC-klagomål mail.docx", "A 24698-2023")</f>
        <v/>
      </c>
      <c r="X29">
        <f>HYPERLINK("https://klasma.github.io/Logging_0840/tillsyn/A 24698-2023 tillsynsbegäran.docx", "A 24698-2023")</f>
        <v/>
      </c>
      <c r="Y29">
        <f>HYPERLINK("https://klasma.github.io/Logging_0840/tillsynsmail/A 24698-2023 tillsynsbegäran mail.docx", "A 24698-2023")</f>
        <v/>
      </c>
    </row>
    <row r="30" ht="15" customHeight="1">
      <c r="A30" t="inlineStr">
        <is>
          <t>A 43702-2025</t>
        </is>
      </c>
      <c r="B30" s="1" t="n">
        <v>45912.40270833333</v>
      </c>
      <c r="C30" s="1" t="n">
        <v>45951</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45951</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45951</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45951</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45951</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45951</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45951</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2025-10-21T11:30:35Z</dcterms:created>
  <dcterms:modified xmlns:dcterms="http://purl.org/dc/terms/" xmlns:xsi="http://www.w3.org/2001/XMLSchema-instance" xsi:type="dcterms:W3CDTF">2025-10-21T11:30:35Z</dcterms:modified>
</cp:coreProperties>
</file>