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45958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45958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45958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37932-2022</t>
        </is>
      </c>
      <c r="B5" s="1" t="n">
        <v>44811</v>
      </c>
      <c r="C5" s="1" t="n">
        <v>45958</v>
      </c>
      <c r="D5" t="inlineStr">
        <is>
          <t>KALMAR LÄN</t>
        </is>
      </c>
      <c r="E5" t="inlineStr">
        <is>
          <t>EMMABODA</t>
        </is>
      </c>
      <c r="G5" t="n">
        <v>1.1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Lappuggla
Tjäder</t>
        </is>
      </c>
      <c r="S5">
        <f>HYPERLINK("https://klasma.github.io/Logging_0862/artfynd/A 37932-2022 artfynd.xlsx", "A 37932-2022")</f>
        <v/>
      </c>
      <c r="T5">
        <f>HYPERLINK("https://klasma.github.io/Logging_0862/kartor/A 37932-2022 karta.png", "A 37932-2022")</f>
        <v/>
      </c>
      <c r="V5">
        <f>HYPERLINK("https://klasma.github.io/Logging_0862/klagomål/A 37932-2022 FSC-klagomål.docx", "A 37932-2022")</f>
        <v/>
      </c>
      <c r="W5">
        <f>HYPERLINK("https://klasma.github.io/Logging_0862/klagomålsmail/A 37932-2022 FSC-klagomål mail.docx", "A 37932-2022")</f>
        <v/>
      </c>
      <c r="X5">
        <f>HYPERLINK("https://klasma.github.io/Logging_0862/tillsyn/A 37932-2022 tillsynsbegäran.docx", "A 37932-2022")</f>
        <v/>
      </c>
      <c r="Y5">
        <f>HYPERLINK("https://klasma.github.io/Logging_0862/tillsynsmail/A 37932-2022 tillsynsbegäran mail.docx", "A 37932-2022")</f>
        <v/>
      </c>
      <c r="Z5">
        <f>HYPERLINK("https://klasma.github.io/Logging_0862/fåglar/A 37932-2022 prioriterade fågelarter.docx", "A 37932-2022")</f>
        <v/>
      </c>
    </row>
    <row r="6" ht="15" customHeight="1">
      <c r="A6" t="inlineStr">
        <is>
          <t>A 28187-2025</t>
        </is>
      </c>
      <c r="B6" s="1" t="n">
        <v>45818</v>
      </c>
      <c r="C6" s="1" t="n">
        <v>45958</v>
      </c>
      <c r="D6" t="inlineStr">
        <is>
          <t>KALMAR LÄN</t>
        </is>
      </c>
      <c r="E6" t="inlineStr">
        <is>
          <t>EMMABODA</t>
        </is>
      </c>
      <c r="G6" t="n">
        <v>10.8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Gullklöver
Hasselmus</t>
        </is>
      </c>
      <c r="S6">
        <f>HYPERLINK("https://klasma.github.io/Logging_0862/artfynd/A 28187-2025 artfynd.xlsx", "A 28187-2025")</f>
        <v/>
      </c>
      <c r="T6">
        <f>HYPERLINK("https://klasma.github.io/Logging_0862/kartor/A 28187-2025 karta.png", "A 28187-2025")</f>
        <v/>
      </c>
      <c r="V6">
        <f>HYPERLINK("https://klasma.github.io/Logging_0862/klagomål/A 28187-2025 FSC-klagomål.docx", "A 28187-2025")</f>
        <v/>
      </c>
      <c r="W6">
        <f>HYPERLINK("https://klasma.github.io/Logging_0862/klagomålsmail/A 28187-2025 FSC-klagomål mail.docx", "A 28187-2025")</f>
        <v/>
      </c>
      <c r="X6">
        <f>HYPERLINK("https://klasma.github.io/Logging_0862/tillsyn/A 28187-2025 tillsynsbegäran.docx", "A 28187-2025")</f>
        <v/>
      </c>
      <c r="Y6">
        <f>HYPERLINK("https://klasma.github.io/Logging_0862/tillsynsmail/A 28187-2025 tillsynsbegäran mail.docx", "A 28187-2025")</f>
        <v/>
      </c>
    </row>
    <row r="7" ht="15" customHeight="1">
      <c r="A7" t="inlineStr">
        <is>
          <t>A 12086-2024</t>
        </is>
      </c>
      <c r="B7" s="1" t="n">
        <v>45377.5588425926</v>
      </c>
      <c r="C7" s="1" t="n">
        <v>45958</v>
      </c>
      <c r="D7" t="inlineStr">
        <is>
          <t>KALMAR LÄN</t>
        </is>
      </c>
      <c r="E7" t="inlineStr">
        <is>
          <t>EMMABODA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Gullviva</t>
        </is>
      </c>
      <c r="S7">
        <f>HYPERLINK("https://klasma.github.io/Logging_0862/artfynd/A 12086-2024 artfynd.xlsx", "A 12086-2024")</f>
        <v/>
      </c>
      <c r="T7">
        <f>HYPERLINK("https://klasma.github.io/Logging_0862/kartor/A 12086-2024 karta.png", "A 12086-2024")</f>
        <v/>
      </c>
      <c r="V7">
        <f>HYPERLINK("https://klasma.github.io/Logging_0862/klagomål/A 12086-2024 FSC-klagomål.docx", "A 12086-2024")</f>
        <v/>
      </c>
      <c r="W7">
        <f>HYPERLINK("https://klasma.github.io/Logging_0862/klagomålsmail/A 12086-2024 FSC-klagomål mail.docx", "A 12086-2024")</f>
        <v/>
      </c>
      <c r="X7">
        <f>HYPERLINK("https://klasma.github.io/Logging_0862/tillsyn/A 12086-2024 tillsynsbegäran.docx", "A 12086-2024")</f>
        <v/>
      </c>
      <c r="Y7">
        <f>HYPERLINK("https://klasma.github.io/Logging_0862/tillsynsmail/A 12086-2024 tillsynsbegäran mail.docx", "A 12086-2024")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45958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45958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45958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38119-2023</t>
        </is>
      </c>
      <c r="B11" s="1" t="n">
        <v>45161.33116898148</v>
      </c>
      <c r="C11" s="1" t="n">
        <v>45958</v>
      </c>
      <c r="D11" t="inlineStr">
        <is>
          <t>KALMAR LÄN</t>
        </is>
      </c>
      <c r="E11" t="inlineStr">
        <is>
          <t>EMMABODA</t>
        </is>
      </c>
      <c r="F11" t="inlineStr">
        <is>
          <t>Kommuner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Åkerkål</t>
        </is>
      </c>
      <c r="S11">
        <f>HYPERLINK("https://klasma.github.io/Logging_0862/artfynd/A 38119-2023 artfynd.xlsx", "A 38119-2023")</f>
        <v/>
      </c>
      <c r="T11">
        <f>HYPERLINK("https://klasma.github.io/Logging_0862/kartor/A 38119-2023 karta.png", "A 38119-2023")</f>
        <v/>
      </c>
      <c r="V11">
        <f>HYPERLINK("https://klasma.github.io/Logging_0862/klagomål/A 38119-2023 FSC-klagomål.docx", "A 38119-2023")</f>
        <v/>
      </c>
      <c r="W11">
        <f>HYPERLINK("https://klasma.github.io/Logging_0862/klagomålsmail/A 38119-2023 FSC-klagomål mail.docx", "A 38119-2023")</f>
        <v/>
      </c>
      <c r="X11">
        <f>HYPERLINK("https://klasma.github.io/Logging_0862/tillsyn/A 38119-2023 tillsynsbegäran.docx", "A 38119-2023")</f>
        <v/>
      </c>
      <c r="Y11">
        <f>HYPERLINK("https://klasma.github.io/Logging_0862/tillsynsmail/A 38119-2023 tillsynsbegäran mail.docx", "A 38119-2023")</f>
        <v/>
      </c>
    </row>
    <row r="12" ht="15" customHeight="1">
      <c r="A12" t="inlineStr">
        <is>
          <t>A 21846-2023</t>
        </is>
      </c>
      <c r="B12" s="1" t="n">
        <v>45068.42262731482</v>
      </c>
      <c r="C12" s="1" t="n">
        <v>45958</v>
      </c>
      <c r="D12" t="inlineStr">
        <is>
          <t>KALMAR LÄN</t>
        </is>
      </c>
      <c r="E12" t="inlineStr">
        <is>
          <t>EMMABODA</t>
        </is>
      </c>
      <c r="F12" t="inlineStr">
        <is>
          <t>Kommuner</t>
        </is>
      </c>
      <c r="G12" t="n">
        <v>1.4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Åkerkål</t>
        </is>
      </c>
      <c r="S12">
        <f>HYPERLINK("https://klasma.github.io/Logging_0862/artfynd/A 21846-2023 artfynd.xlsx", "A 21846-2023")</f>
        <v/>
      </c>
      <c r="T12">
        <f>HYPERLINK("https://klasma.github.io/Logging_0862/kartor/A 21846-2023 karta.png", "A 21846-2023")</f>
        <v/>
      </c>
      <c r="V12">
        <f>HYPERLINK("https://klasma.github.io/Logging_0862/klagomål/A 21846-2023 FSC-klagomål.docx", "A 21846-2023")</f>
        <v/>
      </c>
      <c r="W12">
        <f>HYPERLINK("https://klasma.github.io/Logging_0862/klagomålsmail/A 21846-2023 FSC-klagomål mail.docx", "A 21846-2023")</f>
        <v/>
      </c>
      <c r="X12">
        <f>HYPERLINK("https://klasma.github.io/Logging_0862/tillsyn/A 21846-2023 tillsynsbegäran.docx", "A 21846-2023")</f>
        <v/>
      </c>
      <c r="Y12">
        <f>HYPERLINK("https://klasma.github.io/Logging_0862/tillsynsmail/A 21846-2023 tillsynsbegäran mail.docx", "A 21846-2023")</f>
        <v/>
      </c>
    </row>
    <row r="13" ht="15" customHeight="1">
      <c r="A13" t="inlineStr">
        <is>
          <t>A 6612-2023</t>
        </is>
      </c>
      <c r="B13" s="1" t="n">
        <v>44966.54540509259</v>
      </c>
      <c r="C13" s="1" t="n">
        <v>45958</v>
      </c>
      <c r="D13" t="inlineStr">
        <is>
          <t>KALMAR LÄN</t>
        </is>
      </c>
      <c r="E13" t="inlineStr">
        <is>
          <t>EMMABODA</t>
        </is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Korallrot</t>
        </is>
      </c>
      <c r="S13">
        <f>HYPERLINK("https://klasma.github.io/Logging_0862/artfynd/A 6612-2023 artfynd.xlsx", "A 6612-2023")</f>
        <v/>
      </c>
      <c r="T13">
        <f>HYPERLINK("https://klasma.github.io/Logging_0862/kartor/A 6612-2023 karta.png", "A 6612-2023")</f>
        <v/>
      </c>
      <c r="V13">
        <f>HYPERLINK("https://klasma.github.io/Logging_0862/klagomål/A 6612-2023 FSC-klagomål.docx", "A 6612-2023")</f>
        <v/>
      </c>
      <c r="W13">
        <f>HYPERLINK("https://klasma.github.io/Logging_0862/klagomålsmail/A 6612-2023 FSC-klagomål mail.docx", "A 6612-2023")</f>
        <v/>
      </c>
      <c r="X13">
        <f>HYPERLINK("https://klasma.github.io/Logging_0862/tillsyn/A 6612-2023 tillsynsbegäran.docx", "A 6612-2023")</f>
        <v/>
      </c>
      <c r="Y13">
        <f>HYPERLINK("https://klasma.github.io/Logging_0862/tillsynsmail/A 6612-2023 tillsynsbegäran mail.docx", "A 6612-2023")</f>
        <v/>
      </c>
    </row>
    <row r="14" ht="15" customHeight="1">
      <c r="A14" t="inlineStr">
        <is>
          <t>A 770-2022</t>
        </is>
      </c>
      <c r="B14" s="1" t="n">
        <v>44570.72098379629</v>
      </c>
      <c r="C14" s="1" t="n">
        <v>45958</v>
      </c>
      <c r="D14" t="inlineStr">
        <is>
          <t>KALMAR LÄN</t>
        </is>
      </c>
      <c r="E14" t="inlineStr">
        <is>
          <t>EMMABODA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HYPERLINK("https://klasma.github.io/Logging_0862/artfynd/A 770-2022 artfynd.xlsx", "A 770-2022")</f>
        <v/>
      </c>
      <c r="T14">
        <f>HYPERLINK("https://klasma.github.io/Logging_0862/kartor/A 770-2022 karta.png", "A 770-2022")</f>
        <v/>
      </c>
      <c r="V14">
        <f>HYPERLINK("https://klasma.github.io/Logging_0862/klagomål/A 770-2022 FSC-klagomål.docx", "A 770-2022")</f>
        <v/>
      </c>
      <c r="W14">
        <f>HYPERLINK("https://klasma.github.io/Logging_0862/klagomålsmail/A 770-2022 FSC-klagomål mail.docx", "A 770-2022")</f>
        <v/>
      </c>
      <c r="X14">
        <f>HYPERLINK("https://klasma.github.io/Logging_0862/tillsyn/A 770-2022 tillsynsbegäran.docx", "A 770-2022")</f>
        <v/>
      </c>
      <c r="Y14">
        <f>HYPERLINK("https://klasma.github.io/Logging_0862/tillsynsmail/A 770-2022 tillsynsbegäran mail.docx", "A 770-2022")</f>
        <v/>
      </c>
    </row>
    <row r="15" ht="15" customHeight="1">
      <c r="A15" t="inlineStr">
        <is>
          <t>A 9633-2023</t>
        </is>
      </c>
      <c r="B15" s="1" t="n">
        <v>44984.36140046296</v>
      </c>
      <c r="C15" s="1" t="n">
        <v>45958</v>
      </c>
      <c r="D15" t="inlineStr">
        <is>
          <t>KALMAR LÄN</t>
        </is>
      </c>
      <c r="E15" t="inlineStr">
        <is>
          <t>EMMABODA</t>
        </is>
      </c>
      <c r="G15" t="n">
        <v>3.5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Småjungfrukam</t>
        </is>
      </c>
      <c r="S15">
        <f>HYPERLINK("https://klasma.github.io/Logging_0862/artfynd/A 9633-2023 artfynd.xlsx", "A 9633-2023")</f>
        <v/>
      </c>
      <c r="T15">
        <f>HYPERLINK("https://klasma.github.io/Logging_0862/kartor/A 9633-2023 karta.png", "A 9633-2023")</f>
        <v/>
      </c>
      <c r="V15">
        <f>HYPERLINK("https://klasma.github.io/Logging_0862/klagomål/A 9633-2023 FSC-klagomål.docx", "A 9633-2023")</f>
        <v/>
      </c>
      <c r="W15">
        <f>HYPERLINK("https://klasma.github.io/Logging_0862/klagomålsmail/A 9633-2023 FSC-klagomål mail.docx", "A 9633-2023")</f>
        <v/>
      </c>
      <c r="X15">
        <f>HYPERLINK("https://klasma.github.io/Logging_0862/tillsyn/A 9633-2023 tillsynsbegäran.docx", "A 9633-2023")</f>
        <v/>
      </c>
      <c r="Y15">
        <f>HYPERLINK("https://klasma.github.io/Logging_0862/tillsynsmail/A 9633-2023 tillsynsbegäran mail.docx", "A 9633-2023")</f>
        <v/>
      </c>
    </row>
    <row r="16" ht="15" customHeight="1">
      <c r="A16" t="inlineStr">
        <is>
          <t>A 48921-2025</t>
        </is>
      </c>
      <c r="B16" s="1" t="n">
        <v>45937.49474537037</v>
      </c>
      <c r="C16" s="1" t="n">
        <v>45958</v>
      </c>
      <c r="D16" t="inlineStr">
        <is>
          <t>KALMAR LÄN</t>
        </is>
      </c>
      <c r="E16" t="inlineStr">
        <is>
          <t>EMMABODA</t>
        </is>
      </c>
      <c r="G16" t="n">
        <v>6.2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Backstarr</t>
        </is>
      </c>
      <c r="S16">
        <f>HYPERLINK("https://klasma.github.io/Logging_0862/artfynd/A 48921-2025 artfynd.xlsx", "A 48921-2025")</f>
        <v/>
      </c>
      <c r="T16">
        <f>HYPERLINK("https://klasma.github.io/Logging_0862/kartor/A 48921-2025 karta.png", "A 48921-2025")</f>
        <v/>
      </c>
      <c r="V16">
        <f>HYPERLINK("https://klasma.github.io/Logging_0862/klagomål/A 48921-2025 FSC-klagomål.docx", "A 48921-2025")</f>
        <v/>
      </c>
      <c r="W16">
        <f>HYPERLINK("https://klasma.github.io/Logging_0862/klagomålsmail/A 48921-2025 FSC-klagomål mail.docx", "A 48921-2025")</f>
        <v/>
      </c>
      <c r="X16">
        <f>HYPERLINK("https://klasma.github.io/Logging_0862/tillsyn/A 48921-2025 tillsynsbegäran.docx", "A 48921-2025")</f>
        <v/>
      </c>
      <c r="Y16">
        <f>HYPERLINK("https://klasma.github.io/Logging_0862/tillsynsmail/A 48921-2025 tillsynsbegäran mail.docx", "A 48921-2025")</f>
        <v/>
      </c>
    </row>
    <row r="17" ht="15" customHeight="1">
      <c r="A17" t="inlineStr">
        <is>
          <t>A 36252-2025</t>
        </is>
      </c>
      <c r="B17" s="1" t="n">
        <v>45867.57765046296</v>
      </c>
      <c r="C17" s="1" t="n">
        <v>45958</v>
      </c>
      <c r="D17" t="inlineStr">
        <is>
          <t>KALMAR LÄN</t>
        </is>
      </c>
      <c r="E17" t="inlineStr">
        <is>
          <t>EMMABODA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HYPERLINK("https://klasma.github.io/Logging_0862/artfynd/A 36252-2025 artfynd.xlsx", "A 36252-2025")</f>
        <v/>
      </c>
      <c r="T17">
        <f>HYPERLINK("https://klasma.github.io/Logging_0862/kartor/A 36252-2025 karta.png", "A 36252-2025")</f>
        <v/>
      </c>
      <c r="V17">
        <f>HYPERLINK("https://klasma.github.io/Logging_0862/klagomål/A 36252-2025 FSC-klagomål.docx", "A 36252-2025")</f>
        <v/>
      </c>
      <c r="W17">
        <f>HYPERLINK("https://klasma.github.io/Logging_0862/klagomålsmail/A 36252-2025 FSC-klagomål mail.docx", "A 36252-2025")</f>
        <v/>
      </c>
      <c r="X17">
        <f>HYPERLINK("https://klasma.github.io/Logging_0862/tillsyn/A 36252-2025 tillsynsbegäran.docx", "A 36252-2025")</f>
        <v/>
      </c>
      <c r="Y17">
        <f>HYPERLINK("https://klasma.github.io/Logging_0862/tillsynsmail/A 36252-2025 tillsynsbegäran mail.docx", "A 36252-2025")</f>
        <v/>
      </c>
    </row>
    <row r="18" ht="15" customHeight="1">
      <c r="A18" t="inlineStr">
        <is>
          <t>A 28871-2023</t>
        </is>
      </c>
      <c r="B18" s="1" t="n">
        <v>45104</v>
      </c>
      <c r="C18" s="1" t="n">
        <v>45958</v>
      </c>
      <c r="D18" t="inlineStr">
        <is>
          <t>KALMAR LÄN</t>
        </is>
      </c>
      <c r="E18" t="inlineStr">
        <is>
          <t>EMMABODA</t>
        </is>
      </c>
      <c r="G18" t="n">
        <v>1.7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HYPERLINK("https://klasma.github.io/Logging_0862/artfynd/A 28871-2023 artfynd.xlsx", "A 28871-2023")</f>
        <v/>
      </c>
      <c r="T18">
        <f>HYPERLINK("https://klasma.github.io/Logging_0862/kartor/A 28871-2023 karta.png", "A 28871-2023")</f>
        <v/>
      </c>
      <c r="V18">
        <f>HYPERLINK("https://klasma.github.io/Logging_0862/klagomål/A 28871-2023 FSC-klagomål.docx", "A 28871-2023")</f>
        <v/>
      </c>
      <c r="W18">
        <f>HYPERLINK("https://klasma.github.io/Logging_0862/klagomålsmail/A 28871-2023 FSC-klagomål mail.docx", "A 28871-2023")</f>
        <v/>
      </c>
      <c r="X18">
        <f>HYPERLINK("https://klasma.github.io/Logging_0862/tillsyn/A 28871-2023 tillsynsbegäran.docx", "A 28871-2023")</f>
        <v/>
      </c>
      <c r="Y18">
        <f>HYPERLINK("https://klasma.github.io/Logging_0862/tillsynsmail/A 28871-2023 tillsynsbegäran mail.docx", "A 28871-2023")</f>
        <v/>
      </c>
    </row>
    <row r="19" ht="15" customHeight="1">
      <c r="A19" t="inlineStr">
        <is>
          <t>A 5884-2024</t>
        </is>
      </c>
      <c r="B19" s="1" t="n">
        <v>45335</v>
      </c>
      <c r="C19" s="1" t="n">
        <v>45958</v>
      </c>
      <c r="D19" t="inlineStr">
        <is>
          <t>KALMAR LÄN</t>
        </is>
      </c>
      <c r="E19" t="inlineStr">
        <is>
          <t>EMMABODA</t>
        </is>
      </c>
      <c r="G19" t="n">
        <v>4.7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HYPERLINK("https://klasma.github.io/Logging_0862/artfynd/A 5884-2024 artfynd.xlsx", "A 5884-2024")</f>
        <v/>
      </c>
      <c r="T19">
        <f>HYPERLINK("https://klasma.github.io/Logging_0862/kartor/A 5884-2024 karta.png", "A 5884-2024")</f>
        <v/>
      </c>
      <c r="V19">
        <f>HYPERLINK("https://klasma.github.io/Logging_0862/klagomål/A 5884-2024 FSC-klagomål.docx", "A 5884-2024")</f>
        <v/>
      </c>
      <c r="W19">
        <f>HYPERLINK("https://klasma.github.io/Logging_0862/klagomålsmail/A 5884-2024 FSC-klagomål mail.docx", "A 5884-2024")</f>
        <v/>
      </c>
      <c r="X19">
        <f>HYPERLINK("https://klasma.github.io/Logging_0862/tillsyn/A 5884-2024 tillsynsbegäran.docx", "A 5884-2024")</f>
        <v/>
      </c>
      <c r="Y19">
        <f>HYPERLINK("https://klasma.github.io/Logging_0862/tillsynsmail/A 5884-2024 tillsynsbegäran mail.docx", "A 5884-2024")</f>
        <v/>
      </c>
    </row>
    <row r="20" ht="15" customHeight="1">
      <c r="A20" t="inlineStr">
        <is>
          <t>A 53370-2023</t>
        </is>
      </c>
      <c r="B20" s="1" t="n">
        <v>45229.67172453704</v>
      </c>
      <c r="C20" s="1" t="n">
        <v>45958</v>
      </c>
      <c r="D20" t="inlineStr">
        <is>
          <t>KALMAR LÄN</t>
        </is>
      </c>
      <c r="E20" t="inlineStr">
        <is>
          <t>EMMABODA</t>
        </is>
      </c>
      <c r="G20" t="n">
        <v>2.4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HYPERLINK("https://klasma.github.io/Logging_0862/artfynd/A 53370-2023 artfynd.xlsx", "A 53370-2023")</f>
        <v/>
      </c>
      <c r="T20">
        <f>HYPERLINK("https://klasma.github.io/Logging_0862/kartor/A 53370-2023 karta.png", "A 53370-2023")</f>
        <v/>
      </c>
      <c r="U20">
        <f>HYPERLINK("https://klasma.github.io/Logging_0862/knärot/A 53370-2023 karta knärot.png", "A 53370-2023")</f>
        <v/>
      </c>
      <c r="V20">
        <f>HYPERLINK("https://klasma.github.io/Logging_0862/klagomål/A 53370-2023 FSC-klagomål.docx", "A 53370-2023")</f>
        <v/>
      </c>
      <c r="W20">
        <f>HYPERLINK("https://klasma.github.io/Logging_0862/klagomålsmail/A 53370-2023 FSC-klagomål mail.docx", "A 53370-2023")</f>
        <v/>
      </c>
      <c r="X20">
        <f>HYPERLINK("https://klasma.github.io/Logging_0862/tillsyn/A 53370-2023 tillsynsbegäran.docx", "A 53370-2023")</f>
        <v/>
      </c>
      <c r="Y20">
        <f>HYPERLINK("https://klasma.github.io/Logging_0862/tillsynsmail/A 53370-2023 tillsynsbegäran mail.docx", "A 53370-2023")</f>
        <v/>
      </c>
    </row>
    <row r="21" ht="15" customHeight="1">
      <c r="A21" t="inlineStr">
        <is>
          <t>A 60257-2021</t>
        </is>
      </c>
      <c r="B21" s="1" t="n">
        <v>44495</v>
      </c>
      <c r="C21" s="1" t="n">
        <v>45958</v>
      </c>
      <c r="D21" t="inlineStr">
        <is>
          <t>KALMAR LÄN</t>
        </is>
      </c>
      <c r="E21" t="inlineStr">
        <is>
          <t>EMMABODA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HYPERLINK("https://klasma.github.io/Logging_0862/artfynd/A 60257-2021 artfynd.xlsx", "A 60257-2021")</f>
        <v/>
      </c>
      <c r="T21">
        <f>HYPERLINK("https://klasma.github.io/Logging_0862/kartor/A 60257-2021 karta.png", "A 60257-2021")</f>
        <v/>
      </c>
      <c r="U21">
        <f>HYPERLINK("https://klasma.github.io/Logging_0862/knärot/A 60257-2021 karta knärot.png", "A 60257-2021")</f>
        <v/>
      </c>
      <c r="V21">
        <f>HYPERLINK("https://klasma.github.io/Logging_0862/klagomål/A 60257-2021 FSC-klagomål.docx", "A 60257-2021")</f>
        <v/>
      </c>
      <c r="W21">
        <f>HYPERLINK("https://klasma.github.io/Logging_0862/klagomålsmail/A 60257-2021 FSC-klagomål mail.docx", "A 60257-2021")</f>
        <v/>
      </c>
      <c r="X21">
        <f>HYPERLINK("https://klasma.github.io/Logging_0862/tillsyn/A 60257-2021 tillsynsbegäran.docx", "A 60257-2021")</f>
        <v/>
      </c>
      <c r="Y21">
        <f>HYPERLINK("https://klasma.github.io/Logging_0862/tillsynsmail/A 60257-2021 tillsynsbegäran mail.docx", "A 60257-2021")</f>
        <v/>
      </c>
    </row>
    <row r="22" ht="15" customHeight="1">
      <c r="A22" t="inlineStr">
        <is>
          <t>A 58297-2021</t>
        </is>
      </c>
      <c r="B22" s="1" t="n">
        <v>44488</v>
      </c>
      <c r="C22" s="1" t="n">
        <v>45958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58297-2021 artfynd.xlsx", "A 58297-2021")</f>
        <v/>
      </c>
      <c r="T22">
        <f>HYPERLINK("https://klasma.github.io/Logging_0862/kartor/A 58297-2021 karta.png", "A 58297-2021")</f>
        <v/>
      </c>
      <c r="V22">
        <f>HYPERLINK("https://klasma.github.io/Logging_0862/klagomål/A 58297-2021 FSC-klagomål.docx", "A 58297-2021")</f>
        <v/>
      </c>
      <c r="W22">
        <f>HYPERLINK("https://klasma.github.io/Logging_0862/klagomålsmail/A 58297-2021 FSC-klagomål mail.docx", "A 58297-2021")</f>
        <v/>
      </c>
      <c r="X22">
        <f>HYPERLINK("https://klasma.github.io/Logging_0862/tillsyn/A 58297-2021 tillsynsbegäran.docx", "A 58297-2021")</f>
        <v/>
      </c>
      <c r="Y22">
        <f>HYPERLINK("https://klasma.github.io/Logging_0862/tillsynsmail/A 58297-2021 tillsynsbegäran mail.docx", "A 58297-2021")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45958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45958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45958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68897-2021</t>
        </is>
      </c>
      <c r="B26" s="1" t="n">
        <v>44530.4546875</v>
      </c>
      <c r="C26" s="1" t="n">
        <v>45958</v>
      </c>
      <c r="D26" t="inlineStr">
        <is>
          <t>KALMAR LÄN</t>
        </is>
      </c>
      <c r="E26" t="inlineStr">
        <is>
          <t>EMMABODA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50348-2021</t>
        </is>
      </c>
      <c r="B27" s="1" t="n">
        <v>44459.43425925926</v>
      </c>
      <c r="C27" s="1" t="n">
        <v>45958</v>
      </c>
      <c r="D27" t="inlineStr">
        <is>
          <t>KALMAR LÄN</t>
        </is>
      </c>
      <c r="E27" t="inlineStr">
        <is>
          <t>EMMABODA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45958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45958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45958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45958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68900-2021</t>
        </is>
      </c>
      <c r="B32" s="1" t="n">
        <v>44530.4562037037</v>
      </c>
      <c r="C32" s="1" t="n">
        <v>45958</v>
      </c>
      <c r="D32" t="inlineStr">
        <is>
          <t>KALMAR LÄN</t>
        </is>
      </c>
      <c r="E32" t="inlineStr">
        <is>
          <t>EMMABODA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60528-2021</t>
        </is>
      </c>
      <c r="B33" s="1" t="n">
        <v>44496.5110300926</v>
      </c>
      <c r="C33" s="1" t="n">
        <v>45958</v>
      </c>
      <c r="D33" t="inlineStr">
        <is>
          <t>KALMAR LÄN</t>
        </is>
      </c>
      <c r="E33" t="inlineStr">
        <is>
          <t>EMMABODA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38099-2021</t>
        </is>
      </c>
      <c r="B34" s="1" t="n">
        <v>44405.32319444444</v>
      </c>
      <c r="C34" s="1" t="n">
        <v>45958</v>
      </c>
      <c r="D34" t="inlineStr">
        <is>
          <t>KALMAR LÄN</t>
        </is>
      </c>
      <c r="E34" t="inlineStr">
        <is>
          <t>EMMABODA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38096-2021</t>
        </is>
      </c>
      <c r="B35" s="1" t="n">
        <v>44405.31638888889</v>
      </c>
      <c r="C35" s="1" t="n">
        <v>45958</v>
      </c>
      <c r="D35" t="inlineStr">
        <is>
          <t>KALMAR LÄN</t>
        </is>
      </c>
      <c r="E35" t="inlineStr">
        <is>
          <t>EMMABODA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38097-2021</t>
        </is>
      </c>
      <c r="B36" s="1" t="n">
        <v>44405.31894675926</v>
      </c>
      <c r="C36" s="1" t="n">
        <v>45958</v>
      </c>
      <c r="D36" t="inlineStr">
        <is>
          <t>KALMAR LÄN</t>
        </is>
      </c>
      <c r="E36" t="inlineStr">
        <is>
          <t>EMMABODA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38098-2021</t>
        </is>
      </c>
      <c r="B37" s="1" t="n">
        <v>44405</v>
      </c>
      <c r="C37" s="1" t="n">
        <v>45958</v>
      </c>
      <c r="D37" t="inlineStr">
        <is>
          <t>KALMAR LÄN</t>
        </is>
      </c>
      <c r="E37" t="inlineStr">
        <is>
          <t>EMMABODA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45958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45958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45958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45958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9614-2021</t>
        </is>
      </c>
      <c r="B42" s="1" t="n">
        <v>44251</v>
      </c>
      <c r="C42" s="1" t="n">
        <v>45958</v>
      </c>
      <c r="D42" t="inlineStr">
        <is>
          <t>KALMAR LÄN</t>
        </is>
      </c>
      <c r="E42" t="inlineStr">
        <is>
          <t>EMMABODA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68509-2021</t>
        </is>
      </c>
      <c r="B43" s="1" t="n">
        <v>44529</v>
      </c>
      <c r="C43" s="1" t="n">
        <v>45958</v>
      </c>
      <c r="D43" t="inlineStr">
        <is>
          <t>KALMAR LÄN</t>
        </is>
      </c>
      <c r="E43" t="inlineStr">
        <is>
          <t>EMMABODA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45958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45958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6298-2022</t>
        </is>
      </c>
      <c r="B46" s="1" t="n">
        <v>44600</v>
      </c>
      <c r="C46" s="1" t="n">
        <v>45958</v>
      </c>
      <c r="D46" t="inlineStr">
        <is>
          <t>KALMAR LÄN</t>
        </is>
      </c>
      <c r="E46" t="inlineStr">
        <is>
          <t>EMMABODA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42891-2021</t>
        </is>
      </c>
      <c r="B47" s="1" t="n">
        <v>44431</v>
      </c>
      <c r="C47" s="1" t="n">
        <v>45958</v>
      </c>
      <c r="D47" t="inlineStr">
        <is>
          <t>KALMAR LÄN</t>
        </is>
      </c>
      <c r="E47" t="inlineStr">
        <is>
          <t>EMMABODA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2131-2021</t>
        </is>
      </c>
      <c r="B48" s="1" t="n">
        <v>44211</v>
      </c>
      <c r="C48" s="1" t="n">
        <v>45958</v>
      </c>
      <c r="D48" t="inlineStr">
        <is>
          <t>KALMAR LÄN</t>
        </is>
      </c>
      <c r="E48" t="inlineStr">
        <is>
          <t>EMMABODA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45958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45958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45958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45958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45958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45958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45958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45958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45958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46312-2021</t>
        </is>
      </c>
      <c r="B58" s="1" t="n">
        <v>44442</v>
      </c>
      <c r="C58" s="1" t="n">
        <v>45958</v>
      </c>
      <c r="D58" t="inlineStr">
        <is>
          <t>KALMAR LÄN</t>
        </is>
      </c>
      <c r="E58" t="inlineStr">
        <is>
          <t>EMMABODA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7581-2021</t>
        </is>
      </c>
      <c r="B59" s="1" t="n">
        <v>44240</v>
      </c>
      <c r="C59" s="1" t="n">
        <v>45958</v>
      </c>
      <c r="D59" t="inlineStr">
        <is>
          <t>KALMAR LÄN</t>
        </is>
      </c>
      <c r="E59" t="inlineStr">
        <is>
          <t>EMMABODA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7489-2021</t>
        </is>
      </c>
      <c r="B60" s="1" t="n">
        <v>44238</v>
      </c>
      <c r="C60" s="1" t="n">
        <v>45958</v>
      </c>
      <c r="D60" t="inlineStr">
        <is>
          <t>KALMAR LÄN</t>
        </is>
      </c>
      <c r="E60" t="inlineStr">
        <is>
          <t>EMMABODA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24984-2022</t>
        </is>
      </c>
      <c r="B61" s="1" t="n">
        <v>44728.83878472223</v>
      </c>
      <c r="C61" s="1" t="n">
        <v>45958</v>
      </c>
      <c r="D61" t="inlineStr">
        <is>
          <t>KALMAR LÄN</t>
        </is>
      </c>
      <c r="E61" t="inlineStr">
        <is>
          <t>EMMABODA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2047-2021</t>
        </is>
      </c>
      <c r="B62" s="1" t="n">
        <v>44211</v>
      </c>
      <c r="C62" s="1" t="n">
        <v>45958</v>
      </c>
      <c r="D62" t="inlineStr">
        <is>
          <t>KALMAR LÄN</t>
        </is>
      </c>
      <c r="E62" t="inlineStr">
        <is>
          <t>EMMABODA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45958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45958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22281-2021</t>
        </is>
      </c>
      <c r="B65" s="1" t="n">
        <v>44326.44194444444</v>
      </c>
      <c r="C65" s="1" t="n">
        <v>45958</v>
      </c>
      <c r="D65" t="inlineStr">
        <is>
          <t>KALMAR LÄN</t>
        </is>
      </c>
      <c r="E65" t="inlineStr">
        <is>
          <t>EMMABODA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62735-2021</t>
        </is>
      </c>
      <c r="B66" s="1" t="n">
        <v>44504.38268518518</v>
      </c>
      <c r="C66" s="1" t="n">
        <v>45958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10954-2022</t>
        </is>
      </c>
      <c r="B67" s="1" t="n">
        <v>44628.35012731481</v>
      </c>
      <c r="C67" s="1" t="n">
        <v>45958</v>
      </c>
      <c r="D67" t="inlineStr">
        <is>
          <t>KALMAR LÄN</t>
        </is>
      </c>
      <c r="E67" t="inlineStr">
        <is>
          <t>EMMABODA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36206-2021</t>
        </is>
      </c>
      <c r="B68" s="1" t="n">
        <v>44387</v>
      </c>
      <c r="C68" s="1" t="n">
        <v>45958</v>
      </c>
      <c r="D68" t="inlineStr">
        <is>
          <t>KALMAR LÄN</t>
        </is>
      </c>
      <c r="E68" t="inlineStr">
        <is>
          <t>EMMABODA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34267-2021</t>
        </is>
      </c>
      <c r="B69" s="1" t="n">
        <v>44379</v>
      </c>
      <c r="C69" s="1" t="n">
        <v>45958</v>
      </c>
      <c r="D69" t="inlineStr">
        <is>
          <t>KALMAR LÄN</t>
        </is>
      </c>
      <c r="E69" t="inlineStr">
        <is>
          <t>EMMABODA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45958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45958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45958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45958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45958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45958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51853-2021</t>
        </is>
      </c>
      <c r="B76" s="1" t="n">
        <v>44462.69965277778</v>
      </c>
      <c r="C76" s="1" t="n">
        <v>45958</v>
      </c>
      <c r="D76" t="inlineStr">
        <is>
          <t>KALMAR LÄN</t>
        </is>
      </c>
      <c r="E76" t="inlineStr">
        <is>
          <t>EMMABODA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45958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45958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45958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45958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45958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45958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45958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45958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45958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45958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45958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45958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45958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45958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45958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45958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45958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45958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45958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45958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45958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45958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45958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45958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45958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45958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45958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45958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45958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45958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45958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45958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45958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45958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45958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45958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45958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45958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45958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58126-2021</t>
        </is>
      </c>
      <c r="B116" s="1" t="n">
        <v>44487</v>
      </c>
      <c r="C116" s="1" t="n">
        <v>45958</v>
      </c>
      <c r="D116" t="inlineStr">
        <is>
          <t>KALMAR LÄN</t>
        </is>
      </c>
      <c r="E116" t="inlineStr">
        <is>
          <t>EMMABODA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63181-2021</t>
        </is>
      </c>
      <c r="B117" s="1" t="n">
        <v>44507</v>
      </c>
      <c r="C117" s="1" t="n">
        <v>45958</v>
      </c>
      <c r="D117" t="inlineStr">
        <is>
          <t>KALMAR LÄN</t>
        </is>
      </c>
      <c r="E117" t="inlineStr">
        <is>
          <t>EMMABODA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63191-2021</t>
        </is>
      </c>
      <c r="B118" s="1" t="n">
        <v>44507</v>
      </c>
      <c r="C118" s="1" t="n">
        <v>45958</v>
      </c>
      <c r="D118" t="inlineStr">
        <is>
          <t>KALMAR LÄN</t>
        </is>
      </c>
      <c r="E118" t="inlineStr">
        <is>
          <t>EMMABODA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45958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45958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45958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39564-2021</t>
        </is>
      </c>
      <c r="B122" s="1" t="n">
        <v>44416</v>
      </c>
      <c r="C122" s="1" t="n">
        <v>45958</v>
      </c>
      <c r="D122" t="inlineStr">
        <is>
          <t>KALMAR LÄN</t>
        </is>
      </c>
      <c r="E122" t="inlineStr">
        <is>
          <t>EMMABODA</t>
        </is>
      </c>
      <c r="G122" t="n">
        <v>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59173-2020</t>
        </is>
      </c>
      <c r="B123" s="1" t="n">
        <v>44147</v>
      </c>
      <c r="C123" s="1" t="n">
        <v>45958</v>
      </c>
      <c r="D123" t="inlineStr">
        <is>
          <t>KALMAR LÄN</t>
        </is>
      </c>
      <c r="E123" t="inlineStr">
        <is>
          <t>EMMABODA</t>
        </is>
      </c>
      <c r="F123" t="inlineStr">
        <is>
          <t>Övriga Aktiebolag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10960-2022</t>
        </is>
      </c>
      <c r="B124" s="1" t="n">
        <v>44628.36534722222</v>
      </c>
      <c r="C124" s="1" t="n">
        <v>45958</v>
      </c>
      <c r="D124" t="inlineStr">
        <is>
          <t>KALMAR LÄN</t>
        </is>
      </c>
      <c r="E124" t="inlineStr">
        <is>
          <t>EMMABODA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6347-2022</t>
        </is>
      </c>
      <c r="B125" s="1" t="n">
        <v>44600</v>
      </c>
      <c r="C125" s="1" t="n">
        <v>45958</v>
      </c>
      <c r="D125" t="inlineStr">
        <is>
          <t>KALMAR LÄN</t>
        </is>
      </c>
      <c r="E125" t="inlineStr">
        <is>
          <t>EMMABODA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14374-2022</t>
        </is>
      </c>
      <c r="B126" s="1" t="n">
        <v>44652</v>
      </c>
      <c r="C126" s="1" t="n">
        <v>45958</v>
      </c>
      <c r="D126" t="inlineStr">
        <is>
          <t>KALMAR LÄN</t>
        </is>
      </c>
      <c r="E126" t="inlineStr">
        <is>
          <t>EMMABODA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45958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45958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45958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16405-2021</t>
        </is>
      </c>
      <c r="B130" s="1" t="n">
        <v>44293</v>
      </c>
      <c r="C130" s="1" t="n">
        <v>45958</v>
      </c>
      <c r="D130" t="inlineStr">
        <is>
          <t>KALMAR LÄN</t>
        </is>
      </c>
      <c r="E130" t="inlineStr">
        <is>
          <t>EMMABODA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59383-2020</t>
        </is>
      </c>
      <c r="B131" s="1" t="n">
        <v>44148</v>
      </c>
      <c r="C131" s="1" t="n">
        <v>45958</v>
      </c>
      <c r="D131" t="inlineStr">
        <is>
          <t>KALMAR LÄN</t>
        </is>
      </c>
      <c r="E131" t="inlineStr">
        <is>
          <t>EMMABODA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59431-2020</t>
        </is>
      </c>
      <c r="B132" s="1" t="n">
        <v>44148</v>
      </c>
      <c r="C132" s="1" t="n">
        <v>45958</v>
      </c>
      <c r="D132" t="inlineStr">
        <is>
          <t>KALMAR LÄN</t>
        </is>
      </c>
      <c r="E132" t="inlineStr">
        <is>
          <t>EMMABODA</t>
        </is>
      </c>
      <c r="F132" t="inlineStr">
        <is>
          <t>Övriga Aktiebolag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45958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45958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44068-2022</t>
        </is>
      </c>
      <c r="B135" s="1" t="n">
        <v>44839.33949074074</v>
      </c>
      <c r="C135" s="1" t="n">
        <v>45958</v>
      </c>
      <c r="D135" t="inlineStr">
        <is>
          <t>KALMAR LÄN</t>
        </is>
      </c>
      <c r="E135" t="inlineStr">
        <is>
          <t>EMMABODA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66904-2020</t>
        </is>
      </c>
      <c r="B136" s="1" t="n">
        <v>44180</v>
      </c>
      <c r="C136" s="1" t="n">
        <v>45958</v>
      </c>
      <c r="D136" t="inlineStr">
        <is>
          <t>KALMAR LÄN</t>
        </is>
      </c>
      <c r="E136" t="inlineStr">
        <is>
          <t>EMMABODA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34740-2021</t>
        </is>
      </c>
      <c r="B137" s="1" t="n">
        <v>44382.66943287037</v>
      </c>
      <c r="C137" s="1" t="n">
        <v>45958</v>
      </c>
      <c r="D137" t="inlineStr">
        <is>
          <t>KALMAR LÄN</t>
        </is>
      </c>
      <c r="E137" t="inlineStr">
        <is>
          <t>EMMABODA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45958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10219-2022</t>
        </is>
      </c>
      <c r="B139" s="1" t="n">
        <v>44622.48368055555</v>
      </c>
      <c r="C139" s="1" t="n">
        <v>45958</v>
      </c>
      <c r="D139" t="inlineStr">
        <is>
          <t>KALMAR LÄN</t>
        </is>
      </c>
      <c r="E139" t="inlineStr">
        <is>
          <t>EMMABODA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49307-2021</t>
        </is>
      </c>
      <c r="B140" s="1" t="n">
        <v>44454</v>
      </c>
      <c r="C140" s="1" t="n">
        <v>45958</v>
      </c>
      <c r="D140" t="inlineStr">
        <is>
          <t>KALMAR LÄN</t>
        </is>
      </c>
      <c r="E140" t="inlineStr">
        <is>
          <t>EMMABODA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64162-2020</t>
        </is>
      </c>
      <c r="B141" s="1" t="n">
        <v>44167</v>
      </c>
      <c r="C141" s="1" t="n">
        <v>45958</v>
      </c>
      <c r="D141" t="inlineStr">
        <is>
          <t>KALMAR LÄN</t>
        </is>
      </c>
      <c r="E141" t="inlineStr">
        <is>
          <t>EMMABODA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67653-2021</t>
        </is>
      </c>
      <c r="B142" s="1" t="n">
        <v>44524.72388888889</v>
      </c>
      <c r="C142" s="1" t="n">
        <v>45958</v>
      </c>
      <c r="D142" t="inlineStr">
        <is>
          <t>KALMAR LÄN</t>
        </is>
      </c>
      <c r="E142" t="inlineStr">
        <is>
          <t>EMMABODA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22189-2022</t>
        </is>
      </c>
      <c r="B143" s="1" t="n">
        <v>44712.48467592592</v>
      </c>
      <c r="C143" s="1" t="n">
        <v>45958</v>
      </c>
      <c r="D143" t="inlineStr">
        <is>
          <t>KALMAR LÄN</t>
        </is>
      </c>
      <c r="E143" t="inlineStr">
        <is>
          <t>EMMABODA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40934-2022</t>
        </is>
      </c>
      <c r="B144" s="1" t="n">
        <v>44820</v>
      </c>
      <c r="C144" s="1" t="n">
        <v>45958</v>
      </c>
      <c r="D144" t="inlineStr">
        <is>
          <t>KALMAR LÄN</t>
        </is>
      </c>
      <c r="E144" t="inlineStr">
        <is>
          <t>EMMABODA</t>
        </is>
      </c>
      <c r="F144" t="inlineStr">
        <is>
          <t>Övriga Aktiebolag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73552-2021</t>
        </is>
      </c>
      <c r="B145" s="1" t="n">
        <v>44551</v>
      </c>
      <c r="C145" s="1" t="n">
        <v>45958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21470-2022</t>
        </is>
      </c>
      <c r="B146" s="1" t="n">
        <v>44706</v>
      </c>
      <c r="C146" s="1" t="n">
        <v>45958</v>
      </c>
      <c r="D146" t="inlineStr">
        <is>
          <t>KALMAR LÄN</t>
        </is>
      </c>
      <c r="E146" t="inlineStr">
        <is>
          <t>EMMABODA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24718-2021</t>
        </is>
      </c>
      <c r="B147" s="1" t="n">
        <v>44340</v>
      </c>
      <c r="C147" s="1" t="n">
        <v>45958</v>
      </c>
      <c r="D147" t="inlineStr">
        <is>
          <t>KALMAR LÄN</t>
        </is>
      </c>
      <c r="E147" t="inlineStr">
        <is>
          <t>EMMABODA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42961-2021</t>
        </is>
      </c>
      <c r="B148" s="1" t="n">
        <v>44431.41373842592</v>
      </c>
      <c r="C148" s="1" t="n">
        <v>45958</v>
      </c>
      <c r="D148" t="inlineStr">
        <is>
          <t>KALMAR LÄN</t>
        </is>
      </c>
      <c r="E148" t="inlineStr">
        <is>
          <t>EMMABODA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68952-2021</t>
        </is>
      </c>
      <c r="B149" s="1" t="n">
        <v>44530</v>
      </c>
      <c r="C149" s="1" t="n">
        <v>45958</v>
      </c>
      <c r="D149" t="inlineStr">
        <is>
          <t>KALMAR LÄN</t>
        </is>
      </c>
      <c r="E149" t="inlineStr">
        <is>
          <t>EMMABODA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6262-2022</t>
        </is>
      </c>
      <c r="B150" s="1" t="n">
        <v>44600.45703703703</v>
      </c>
      <c r="C150" s="1" t="n">
        <v>45958</v>
      </c>
      <c r="D150" t="inlineStr">
        <is>
          <t>KALMAR LÄN</t>
        </is>
      </c>
      <c r="E150" t="inlineStr">
        <is>
          <t>EMMABODA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34922-2021</t>
        </is>
      </c>
      <c r="B151" s="1" t="n">
        <v>44383.559375</v>
      </c>
      <c r="C151" s="1" t="n">
        <v>45958</v>
      </c>
      <c r="D151" t="inlineStr">
        <is>
          <t>KALMAR LÄN</t>
        </is>
      </c>
      <c r="E151" t="inlineStr">
        <is>
          <t>EMMABODA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34975-2021</t>
        </is>
      </c>
      <c r="B152" s="1" t="n">
        <v>44383.61515046296</v>
      </c>
      <c r="C152" s="1" t="n">
        <v>45958</v>
      </c>
      <c r="D152" t="inlineStr">
        <is>
          <t>KALMAR LÄN</t>
        </is>
      </c>
      <c r="E152" t="inlineStr">
        <is>
          <t>EMMABODA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24268-2022</t>
        </is>
      </c>
      <c r="B153" s="1" t="n">
        <v>44725</v>
      </c>
      <c r="C153" s="1" t="n">
        <v>45958</v>
      </c>
      <c r="D153" t="inlineStr">
        <is>
          <t>KALMAR LÄN</t>
        </is>
      </c>
      <c r="E153" t="inlineStr">
        <is>
          <t>EMMABODA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18139-2021</t>
        </is>
      </c>
      <c r="B154" s="1" t="n">
        <v>44302.5521875</v>
      </c>
      <c r="C154" s="1" t="n">
        <v>45958</v>
      </c>
      <c r="D154" t="inlineStr">
        <is>
          <t>KALMAR LÄN</t>
        </is>
      </c>
      <c r="E154" t="inlineStr">
        <is>
          <t>EMMABODA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33457-2022</t>
        </is>
      </c>
      <c r="B155" s="1" t="n">
        <v>44788.66310185185</v>
      </c>
      <c r="C155" s="1" t="n">
        <v>45958</v>
      </c>
      <c r="D155" t="inlineStr">
        <is>
          <t>KALMAR LÄN</t>
        </is>
      </c>
      <c r="E155" t="inlineStr">
        <is>
          <t>EMMABODA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9246-2023</t>
        </is>
      </c>
      <c r="B156" s="1" t="n">
        <v>44980</v>
      </c>
      <c r="C156" s="1" t="n">
        <v>45958</v>
      </c>
      <c r="D156" t="inlineStr">
        <is>
          <t>KALMAR LÄN</t>
        </is>
      </c>
      <c r="E156" t="inlineStr">
        <is>
          <t>EMMABODA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23936-2023</t>
        </is>
      </c>
      <c r="B157" s="1" t="n">
        <v>45078.5972337963</v>
      </c>
      <c r="C157" s="1" t="n">
        <v>45958</v>
      </c>
      <c r="D157" t="inlineStr">
        <is>
          <t>KALMAR LÄN</t>
        </is>
      </c>
      <c r="E157" t="inlineStr">
        <is>
          <t>EMMABODA</t>
        </is>
      </c>
      <c r="F157" t="inlineStr">
        <is>
          <t>Sveaskog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23939-2023</t>
        </is>
      </c>
      <c r="B158" s="1" t="n">
        <v>45078.59965277778</v>
      </c>
      <c r="C158" s="1" t="n">
        <v>45958</v>
      </c>
      <c r="D158" t="inlineStr">
        <is>
          <t>KALMAR LÄN</t>
        </is>
      </c>
      <c r="E158" t="inlineStr">
        <is>
          <t>EMMABODA</t>
        </is>
      </c>
      <c r="F158" t="inlineStr">
        <is>
          <t>Sveaskog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6264-2022</t>
        </is>
      </c>
      <c r="B159" s="1" t="n">
        <v>44600.45854166667</v>
      </c>
      <c r="C159" s="1" t="n">
        <v>45958</v>
      </c>
      <c r="D159" t="inlineStr">
        <is>
          <t>KALMAR LÄN</t>
        </is>
      </c>
      <c r="E159" t="inlineStr">
        <is>
          <t>EMMABODA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14670-2024</t>
        </is>
      </c>
      <c r="B160" s="1" t="n">
        <v>45397.44292824074</v>
      </c>
      <c r="C160" s="1" t="n">
        <v>45958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15181-2021</t>
        </is>
      </c>
      <c r="B161" s="1" t="n">
        <v>44284.40975694444</v>
      </c>
      <c r="C161" s="1" t="n">
        <v>45958</v>
      </c>
      <c r="D161" t="inlineStr">
        <is>
          <t>KALMAR LÄN</t>
        </is>
      </c>
      <c r="E161" t="inlineStr">
        <is>
          <t>EMMABODA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18135-2021</t>
        </is>
      </c>
      <c r="B162" s="1" t="n">
        <v>44302.54723379629</v>
      </c>
      <c r="C162" s="1" t="n">
        <v>45958</v>
      </c>
      <c r="D162" t="inlineStr">
        <is>
          <t>KALMAR LÄN</t>
        </is>
      </c>
      <c r="E162" t="inlineStr">
        <is>
          <t>EMMABODA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15448-2024</t>
        </is>
      </c>
      <c r="B163" s="1" t="n">
        <v>45401.43559027778</v>
      </c>
      <c r="C163" s="1" t="n">
        <v>45958</v>
      </c>
      <c r="D163" t="inlineStr">
        <is>
          <t>KALMAR LÄN</t>
        </is>
      </c>
      <c r="E163" t="inlineStr">
        <is>
          <t>EMMABODA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10139-2021</t>
        </is>
      </c>
      <c r="B164" s="1" t="n">
        <v>44256</v>
      </c>
      <c r="C164" s="1" t="n">
        <v>45958</v>
      </c>
      <c r="D164" t="inlineStr">
        <is>
          <t>KALMAR LÄN</t>
        </is>
      </c>
      <c r="E164" t="inlineStr">
        <is>
          <t>EMMABODA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18621-2025</t>
        </is>
      </c>
      <c r="B165" s="1" t="n">
        <v>45763</v>
      </c>
      <c r="C165" s="1" t="n">
        <v>45958</v>
      </c>
      <c r="D165" t="inlineStr">
        <is>
          <t>KALMAR LÄN</t>
        </is>
      </c>
      <c r="E165" t="inlineStr">
        <is>
          <t>EMMABODA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27660-2022</t>
        </is>
      </c>
      <c r="B166" s="1" t="n">
        <v>44743.38194444445</v>
      </c>
      <c r="C166" s="1" t="n">
        <v>45958</v>
      </c>
      <c r="D166" t="inlineStr">
        <is>
          <t>KALMAR LÄN</t>
        </is>
      </c>
      <c r="E166" t="inlineStr">
        <is>
          <t>EMMABODA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22150-2024</t>
        </is>
      </c>
      <c r="B167" s="1" t="n">
        <v>45445.39274305556</v>
      </c>
      <c r="C167" s="1" t="n">
        <v>45958</v>
      </c>
      <c r="D167" t="inlineStr">
        <is>
          <t>KALMAR LÄN</t>
        </is>
      </c>
      <c r="E167" t="inlineStr">
        <is>
          <t>EMMABODA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18947-2022</t>
        </is>
      </c>
      <c r="B168" s="1" t="n">
        <v>44690.6797337963</v>
      </c>
      <c r="C168" s="1" t="n">
        <v>45958</v>
      </c>
      <c r="D168" t="inlineStr">
        <is>
          <t>KALMAR LÄN</t>
        </is>
      </c>
      <c r="E168" t="inlineStr">
        <is>
          <t>EMMABODA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24228-2023</t>
        </is>
      </c>
      <c r="B169" s="1" t="n">
        <v>45079</v>
      </c>
      <c r="C169" s="1" t="n">
        <v>45958</v>
      </c>
      <c r="D169" t="inlineStr">
        <is>
          <t>KALMAR LÄN</t>
        </is>
      </c>
      <c r="E169" t="inlineStr">
        <is>
          <t>EMMABODA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49584-2023</t>
        </is>
      </c>
      <c r="B170" s="1" t="n">
        <v>45211.67291666667</v>
      </c>
      <c r="C170" s="1" t="n">
        <v>45958</v>
      </c>
      <c r="D170" t="inlineStr">
        <is>
          <t>KALMAR LÄN</t>
        </is>
      </c>
      <c r="E170" t="inlineStr">
        <is>
          <t>EMMABODA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46207-2022</t>
        </is>
      </c>
      <c r="B171" s="1" t="n">
        <v>44847.55930555556</v>
      </c>
      <c r="C171" s="1" t="n">
        <v>45958</v>
      </c>
      <c r="D171" t="inlineStr">
        <is>
          <t>KALMAR LÄN</t>
        </is>
      </c>
      <c r="E171" t="inlineStr">
        <is>
          <t>EMMABODA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34528-2021</t>
        </is>
      </c>
      <c r="B172" s="1" t="n">
        <v>44382</v>
      </c>
      <c r="C172" s="1" t="n">
        <v>45958</v>
      </c>
      <c r="D172" t="inlineStr">
        <is>
          <t>KALMAR LÄN</t>
        </is>
      </c>
      <c r="E172" t="inlineStr">
        <is>
          <t>EMMABODA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4175-2023</t>
        </is>
      </c>
      <c r="B173" s="1" t="n">
        <v>44953</v>
      </c>
      <c r="C173" s="1" t="n">
        <v>45958</v>
      </c>
      <c r="D173" t="inlineStr">
        <is>
          <t>KALMAR LÄN</t>
        </is>
      </c>
      <c r="E173" t="inlineStr">
        <is>
          <t>EMMABODA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59389-2020</t>
        </is>
      </c>
      <c r="B174" s="1" t="n">
        <v>44148</v>
      </c>
      <c r="C174" s="1" t="n">
        <v>45958</v>
      </c>
      <c r="D174" t="inlineStr">
        <is>
          <t>KALMAR LÄN</t>
        </is>
      </c>
      <c r="E174" t="inlineStr">
        <is>
          <t>EMMABODA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25417-2023</t>
        </is>
      </c>
      <c r="B175" s="1" t="n">
        <v>45089.38663194444</v>
      </c>
      <c r="C175" s="1" t="n">
        <v>45958</v>
      </c>
      <c r="D175" t="inlineStr">
        <is>
          <t>KALMAR LÄN</t>
        </is>
      </c>
      <c r="E175" t="inlineStr">
        <is>
          <t>EMMABODA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58689-2023</t>
        </is>
      </c>
      <c r="B176" s="1" t="n">
        <v>45251.67181712963</v>
      </c>
      <c r="C176" s="1" t="n">
        <v>45958</v>
      </c>
      <c r="D176" t="inlineStr">
        <is>
          <t>KALMAR LÄN</t>
        </is>
      </c>
      <c r="E176" t="inlineStr">
        <is>
          <t>EMMABODA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5016-2025</t>
        </is>
      </c>
      <c r="B177" s="1" t="n">
        <v>45691.38957175926</v>
      </c>
      <c r="C177" s="1" t="n">
        <v>45958</v>
      </c>
      <c r="D177" t="inlineStr">
        <is>
          <t>KALMAR LÄN</t>
        </is>
      </c>
      <c r="E177" t="inlineStr">
        <is>
          <t>EMMABODA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44812-2022</t>
        </is>
      </c>
      <c r="B178" s="1" t="n">
        <v>44841.3953125</v>
      </c>
      <c r="C178" s="1" t="n">
        <v>45958</v>
      </c>
      <c r="D178" t="inlineStr">
        <is>
          <t>KALMAR LÄN</t>
        </is>
      </c>
      <c r="E178" t="inlineStr">
        <is>
          <t>EMMABODA</t>
        </is>
      </c>
      <c r="F178" t="inlineStr">
        <is>
          <t>Sveaskog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27678-2022</t>
        </is>
      </c>
      <c r="B179" s="1" t="n">
        <v>44743.42285879629</v>
      </c>
      <c r="C179" s="1" t="n">
        <v>45958</v>
      </c>
      <c r="D179" t="inlineStr">
        <is>
          <t>KALMAR LÄN</t>
        </is>
      </c>
      <c r="E179" t="inlineStr">
        <is>
          <t>EMMABODA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16805-2024</t>
        </is>
      </c>
      <c r="B180" s="1" t="n">
        <v>45411.45418981482</v>
      </c>
      <c r="C180" s="1" t="n">
        <v>45958</v>
      </c>
      <c r="D180" t="inlineStr">
        <is>
          <t>KALMAR LÄN</t>
        </is>
      </c>
      <c r="E180" t="inlineStr">
        <is>
          <t>EMMABODA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58156-2021</t>
        </is>
      </c>
      <c r="B181" s="1" t="n">
        <v>44487.60532407407</v>
      </c>
      <c r="C181" s="1" t="n">
        <v>45958</v>
      </c>
      <c r="D181" t="inlineStr">
        <is>
          <t>KALMAR LÄN</t>
        </is>
      </c>
      <c r="E181" t="inlineStr">
        <is>
          <t>EMMABODA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48352-2024</t>
        </is>
      </c>
      <c r="B182" s="1" t="n">
        <v>45590.56064814814</v>
      </c>
      <c r="C182" s="1" t="n">
        <v>45958</v>
      </c>
      <c r="D182" t="inlineStr">
        <is>
          <t>KALMAR LÄN</t>
        </is>
      </c>
      <c r="E182" t="inlineStr">
        <is>
          <t>EMMABODA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58312-2021</t>
        </is>
      </c>
      <c r="B183" s="1" t="n">
        <v>44488</v>
      </c>
      <c r="C183" s="1" t="n">
        <v>45958</v>
      </c>
      <c r="D183" t="inlineStr">
        <is>
          <t>KALMAR LÄN</t>
        </is>
      </c>
      <c r="E183" t="inlineStr">
        <is>
          <t>EMMABODA</t>
        </is>
      </c>
      <c r="F183" t="inlineStr">
        <is>
          <t>Kommuner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17975-2023</t>
        </is>
      </c>
      <c r="B184" s="1" t="n">
        <v>45040</v>
      </c>
      <c r="C184" s="1" t="n">
        <v>45958</v>
      </c>
      <c r="D184" t="inlineStr">
        <is>
          <t>KALMAR LÄN</t>
        </is>
      </c>
      <c r="E184" t="inlineStr">
        <is>
          <t>EMMABODA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14693-2022</t>
        </is>
      </c>
      <c r="B185" s="1" t="n">
        <v>44655.9318287037</v>
      </c>
      <c r="C185" s="1" t="n">
        <v>45958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4139-2021</t>
        </is>
      </c>
      <c r="B186" s="1" t="n">
        <v>44223</v>
      </c>
      <c r="C186" s="1" t="n">
        <v>45958</v>
      </c>
      <c r="D186" t="inlineStr">
        <is>
          <t>KALMAR LÄN</t>
        </is>
      </c>
      <c r="E186" t="inlineStr">
        <is>
          <t>EMMABODA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48394-2021</t>
        </is>
      </c>
      <c r="B187" s="1" t="n">
        <v>44452.30709490741</v>
      </c>
      <c r="C187" s="1" t="n">
        <v>45958</v>
      </c>
      <c r="D187" t="inlineStr">
        <is>
          <t>KALMAR LÄN</t>
        </is>
      </c>
      <c r="E187" t="inlineStr">
        <is>
          <t>EMMABODA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1785-2021</t>
        </is>
      </c>
      <c r="B188" s="1" t="n">
        <v>44210.32178240741</v>
      </c>
      <c r="C188" s="1" t="n">
        <v>45958</v>
      </c>
      <c r="D188" t="inlineStr">
        <is>
          <t>KALMAR LÄN</t>
        </is>
      </c>
      <c r="E188" t="inlineStr">
        <is>
          <t>EMMABODA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7136-2021</t>
        </is>
      </c>
      <c r="B189" s="1" t="n">
        <v>44238</v>
      </c>
      <c r="C189" s="1" t="n">
        <v>45958</v>
      </c>
      <c r="D189" t="inlineStr">
        <is>
          <t>KALMAR LÄN</t>
        </is>
      </c>
      <c r="E189" t="inlineStr">
        <is>
          <t>EMMABODA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45060-2023</t>
        </is>
      </c>
      <c r="B190" s="1" t="n">
        <v>45191.37449074074</v>
      </c>
      <c r="C190" s="1" t="n">
        <v>45958</v>
      </c>
      <c r="D190" t="inlineStr">
        <is>
          <t>KALMAR LÄN</t>
        </is>
      </c>
      <c r="E190" t="inlineStr">
        <is>
          <t>EMMABODA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23829-2022</t>
        </is>
      </c>
      <c r="B191" s="1" t="n">
        <v>44722.49396990741</v>
      </c>
      <c r="C191" s="1" t="n">
        <v>45958</v>
      </c>
      <c r="D191" t="inlineStr">
        <is>
          <t>KALMAR LÄN</t>
        </is>
      </c>
      <c r="E191" t="inlineStr">
        <is>
          <t>EMMABODA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33052-2023</t>
        </is>
      </c>
      <c r="B192" s="1" t="n">
        <v>45126.31585648148</v>
      </c>
      <c r="C192" s="1" t="n">
        <v>45958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69857-2021</t>
        </is>
      </c>
      <c r="B193" s="1" t="n">
        <v>44532.70575231482</v>
      </c>
      <c r="C193" s="1" t="n">
        <v>45958</v>
      </c>
      <c r="D193" t="inlineStr">
        <is>
          <t>KALMAR LÄN</t>
        </is>
      </c>
      <c r="E193" t="inlineStr">
        <is>
          <t>EMMABODA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35324-2021</t>
        </is>
      </c>
      <c r="B194" s="1" t="n">
        <v>44384</v>
      </c>
      <c r="C194" s="1" t="n">
        <v>45958</v>
      </c>
      <c r="D194" t="inlineStr">
        <is>
          <t>KALMAR LÄN</t>
        </is>
      </c>
      <c r="E194" t="inlineStr">
        <is>
          <t>EMMABODA</t>
        </is>
      </c>
      <c r="F194" t="inlineStr">
        <is>
          <t>Sveaskog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51649-2024</t>
        </is>
      </c>
      <c r="B195" s="1" t="n">
        <v>45606.56679398148</v>
      </c>
      <c r="C195" s="1" t="n">
        <v>45958</v>
      </c>
      <c r="D195" t="inlineStr">
        <is>
          <t>KALMAR LÄN</t>
        </is>
      </c>
      <c r="E195" t="inlineStr">
        <is>
          <t>EMMABODA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14083-2024</t>
        </is>
      </c>
      <c r="B196" s="1" t="n">
        <v>45392.58935185185</v>
      </c>
      <c r="C196" s="1" t="n">
        <v>45958</v>
      </c>
      <c r="D196" t="inlineStr">
        <is>
          <t>KALMAR LÄN</t>
        </is>
      </c>
      <c r="E196" t="inlineStr">
        <is>
          <t>EMMABODA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28295-2023</t>
        </is>
      </c>
      <c r="B197" s="1" t="n">
        <v>45099</v>
      </c>
      <c r="C197" s="1" t="n">
        <v>45958</v>
      </c>
      <c r="D197" t="inlineStr">
        <is>
          <t>KALMAR LÄN</t>
        </is>
      </c>
      <c r="E197" t="inlineStr">
        <is>
          <t>EMMABODA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35732-2021</t>
        </is>
      </c>
      <c r="B198" s="1" t="n">
        <v>44385</v>
      </c>
      <c r="C198" s="1" t="n">
        <v>45958</v>
      </c>
      <c r="D198" t="inlineStr">
        <is>
          <t>KALMAR LÄN</t>
        </is>
      </c>
      <c r="E198" t="inlineStr">
        <is>
          <t>EMMABODA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39120-2021</t>
        </is>
      </c>
      <c r="B199" s="1" t="n">
        <v>44412</v>
      </c>
      <c r="C199" s="1" t="n">
        <v>45958</v>
      </c>
      <c r="D199" t="inlineStr">
        <is>
          <t>KALMAR LÄN</t>
        </is>
      </c>
      <c r="E199" t="inlineStr">
        <is>
          <t>EMMABODA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53985-2021</t>
        </is>
      </c>
      <c r="B200" s="1" t="n">
        <v>44470.31766203704</v>
      </c>
      <c r="C200" s="1" t="n">
        <v>45958</v>
      </c>
      <c r="D200" t="inlineStr">
        <is>
          <t>KALMAR LÄN</t>
        </is>
      </c>
      <c r="E200" t="inlineStr">
        <is>
          <t>EMMABODA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4393-2022</t>
        </is>
      </c>
      <c r="B201" s="1" t="n">
        <v>44589.43354166667</v>
      </c>
      <c r="C201" s="1" t="n">
        <v>45958</v>
      </c>
      <c r="D201" t="inlineStr">
        <is>
          <t>KALMAR LÄN</t>
        </is>
      </c>
      <c r="E201" t="inlineStr">
        <is>
          <t>EMMABODA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11437-2023</t>
        </is>
      </c>
      <c r="B202" s="1" t="n">
        <v>44993.56126157408</v>
      </c>
      <c r="C202" s="1" t="n">
        <v>45958</v>
      </c>
      <c r="D202" t="inlineStr">
        <is>
          <t>KALMAR LÄN</t>
        </is>
      </c>
      <c r="E202" t="inlineStr">
        <is>
          <t>EMMABODA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15960-2023</t>
        </is>
      </c>
      <c r="B203" s="1" t="n">
        <v>45022.634375</v>
      </c>
      <c r="C203" s="1" t="n">
        <v>45958</v>
      </c>
      <c r="D203" t="inlineStr">
        <is>
          <t>KALMAR LÄN</t>
        </is>
      </c>
      <c r="E203" t="inlineStr">
        <is>
          <t>EMMABODA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15962-2023</t>
        </is>
      </c>
      <c r="B204" s="1" t="n">
        <v>45022.64363425926</v>
      </c>
      <c r="C204" s="1" t="n">
        <v>45958</v>
      </c>
      <c r="D204" t="inlineStr">
        <is>
          <t>KALMAR LÄN</t>
        </is>
      </c>
      <c r="E204" t="inlineStr">
        <is>
          <t>EMMABODA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5016-2022</t>
        </is>
      </c>
      <c r="B205" s="1" t="n">
        <v>44593.62412037037</v>
      </c>
      <c r="C205" s="1" t="n">
        <v>45958</v>
      </c>
      <c r="D205" t="inlineStr">
        <is>
          <t>KALMAR LÄN</t>
        </is>
      </c>
      <c r="E205" t="inlineStr">
        <is>
          <t>EMMABODA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44533-2024</t>
        </is>
      </c>
      <c r="B206" s="1" t="n">
        <v>45574.45165509259</v>
      </c>
      <c r="C206" s="1" t="n">
        <v>45958</v>
      </c>
      <c r="D206" t="inlineStr">
        <is>
          <t>KALMAR LÄN</t>
        </is>
      </c>
      <c r="E206" t="inlineStr">
        <is>
          <t>EMMABODA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14381-2022</t>
        </is>
      </c>
      <c r="B207" s="1" t="n">
        <v>44652</v>
      </c>
      <c r="C207" s="1" t="n">
        <v>45958</v>
      </c>
      <c r="D207" t="inlineStr">
        <is>
          <t>KALMAR LÄN</t>
        </is>
      </c>
      <c r="E207" t="inlineStr">
        <is>
          <t>EMMABODA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43746-2023</t>
        </is>
      </c>
      <c r="B208" s="1" t="n">
        <v>45187.47203703703</v>
      </c>
      <c r="C208" s="1" t="n">
        <v>45958</v>
      </c>
      <c r="D208" t="inlineStr">
        <is>
          <t>KALMAR LÄN</t>
        </is>
      </c>
      <c r="E208" t="inlineStr">
        <is>
          <t>EMMABODA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20504-2022</t>
        </is>
      </c>
      <c r="B209" s="1" t="n">
        <v>44699.83193287037</v>
      </c>
      <c r="C209" s="1" t="n">
        <v>45958</v>
      </c>
      <c r="D209" t="inlineStr">
        <is>
          <t>KALMAR LÄN</t>
        </is>
      </c>
      <c r="E209" t="inlineStr">
        <is>
          <t>EMMABODA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59227-2024</t>
        </is>
      </c>
      <c r="B210" s="1" t="n">
        <v>45637.58159722222</v>
      </c>
      <c r="C210" s="1" t="n">
        <v>45958</v>
      </c>
      <c r="D210" t="inlineStr">
        <is>
          <t>KALMAR LÄN</t>
        </is>
      </c>
      <c r="E210" t="inlineStr">
        <is>
          <t>EMMABODA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62946-2020</t>
        </is>
      </c>
      <c r="B211" s="1" t="n">
        <v>44162.37409722222</v>
      </c>
      <c r="C211" s="1" t="n">
        <v>45958</v>
      </c>
      <c r="D211" t="inlineStr">
        <is>
          <t>KALMAR LÄN</t>
        </is>
      </c>
      <c r="E211" t="inlineStr">
        <is>
          <t>EMMABODA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14467-2024</t>
        </is>
      </c>
      <c r="B212" s="1" t="n">
        <v>45394</v>
      </c>
      <c r="C212" s="1" t="n">
        <v>45958</v>
      </c>
      <c r="D212" t="inlineStr">
        <is>
          <t>KALMAR LÄN</t>
        </is>
      </c>
      <c r="E212" t="inlineStr">
        <is>
          <t>EMMABODA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4885-2023</t>
        </is>
      </c>
      <c r="B213" s="1" t="n">
        <v>44955</v>
      </c>
      <c r="C213" s="1" t="n">
        <v>45958</v>
      </c>
      <c r="D213" t="inlineStr">
        <is>
          <t>KALMAR LÄN</t>
        </is>
      </c>
      <c r="E213" t="inlineStr">
        <is>
          <t>EMMABODA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37637-2023</t>
        </is>
      </c>
      <c r="B214" s="1" t="n">
        <v>45159.46884259259</v>
      </c>
      <c r="C214" s="1" t="n">
        <v>45958</v>
      </c>
      <c r="D214" t="inlineStr">
        <is>
          <t>KALMAR LÄN</t>
        </is>
      </c>
      <c r="E214" t="inlineStr">
        <is>
          <t>EMMABODA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51135-2023</t>
        </is>
      </c>
      <c r="B215" s="1" t="n">
        <v>45219</v>
      </c>
      <c r="C215" s="1" t="n">
        <v>45958</v>
      </c>
      <c r="D215" t="inlineStr">
        <is>
          <t>KALMAR LÄN</t>
        </is>
      </c>
      <c r="E215" t="inlineStr">
        <is>
          <t>EMMABODA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19098-2023</t>
        </is>
      </c>
      <c r="B216" s="1" t="n">
        <v>45048.435</v>
      </c>
      <c r="C216" s="1" t="n">
        <v>45958</v>
      </c>
      <c r="D216" t="inlineStr">
        <is>
          <t>KALMAR LÄN</t>
        </is>
      </c>
      <c r="E216" t="inlineStr">
        <is>
          <t>EMMABODA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24779-2022</t>
        </is>
      </c>
      <c r="B217" s="1" t="n">
        <v>44728.36835648148</v>
      </c>
      <c r="C217" s="1" t="n">
        <v>45958</v>
      </c>
      <c r="D217" t="inlineStr">
        <is>
          <t>KALMAR LÄN</t>
        </is>
      </c>
      <c r="E217" t="inlineStr">
        <is>
          <t>EMMABODA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8151-2024</t>
        </is>
      </c>
      <c r="B218" s="1" t="n">
        <v>45351.58540509259</v>
      </c>
      <c r="C218" s="1" t="n">
        <v>45958</v>
      </c>
      <c r="D218" t="inlineStr">
        <is>
          <t>KALMAR LÄN</t>
        </is>
      </c>
      <c r="E218" t="inlineStr">
        <is>
          <t>EMMABODA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36367-2024</t>
        </is>
      </c>
      <c r="B219" s="1" t="n">
        <v>45534.66148148148</v>
      </c>
      <c r="C219" s="1" t="n">
        <v>45958</v>
      </c>
      <c r="D219" t="inlineStr">
        <is>
          <t>KALMAR LÄN</t>
        </is>
      </c>
      <c r="E219" t="inlineStr">
        <is>
          <t>EMMABODA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14377-2022</t>
        </is>
      </c>
      <c r="B220" s="1" t="n">
        <v>44652</v>
      </c>
      <c r="C220" s="1" t="n">
        <v>45958</v>
      </c>
      <c r="D220" t="inlineStr">
        <is>
          <t>KALMAR LÄN</t>
        </is>
      </c>
      <c r="E220" t="inlineStr">
        <is>
          <t>EMMABODA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49953-2023</t>
        </is>
      </c>
      <c r="B221" s="1" t="n">
        <v>45215</v>
      </c>
      <c r="C221" s="1" t="n">
        <v>45958</v>
      </c>
      <c r="D221" t="inlineStr">
        <is>
          <t>KALMAR LÄN</t>
        </is>
      </c>
      <c r="E221" t="inlineStr">
        <is>
          <t>EMMABODA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39521-2024</t>
        </is>
      </c>
      <c r="B222" s="1" t="n">
        <v>45551</v>
      </c>
      <c r="C222" s="1" t="n">
        <v>45958</v>
      </c>
      <c r="D222" t="inlineStr">
        <is>
          <t>KALMAR LÄN</t>
        </is>
      </c>
      <c r="E222" t="inlineStr">
        <is>
          <t>EMMABODA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21026-2025</t>
        </is>
      </c>
      <c r="B223" s="1" t="n">
        <v>45777.51607638889</v>
      </c>
      <c r="C223" s="1" t="n">
        <v>45958</v>
      </c>
      <c r="D223" t="inlineStr">
        <is>
          <t>KALMAR LÄN</t>
        </is>
      </c>
      <c r="E223" t="inlineStr">
        <is>
          <t>EMMABODA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55174-2023</t>
        </is>
      </c>
      <c r="B224" s="1" t="n">
        <v>45237.5672337963</v>
      </c>
      <c r="C224" s="1" t="n">
        <v>45958</v>
      </c>
      <c r="D224" t="inlineStr">
        <is>
          <t>KALMAR LÄN</t>
        </is>
      </c>
      <c r="E224" t="inlineStr">
        <is>
          <t>EMMABODA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20887-2025</t>
        </is>
      </c>
      <c r="B225" s="1" t="n">
        <v>45777.3700462963</v>
      </c>
      <c r="C225" s="1" t="n">
        <v>45958</v>
      </c>
      <c r="D225" t="inlineStr">
        <is>
          <t>KALMAR LÄN</t>
        </is>
      </c>
      <c r="E225" t="inlineStr">
        <is>
          <t>EMMABODA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20889-2025</t>
        </is>
      </c>
      <c r="B226" s="1" t="n">
        <v>45777.37217592593</v>
      </c>
      <c r="C226" s="1" t="n">
        <v>45958</v>
      </c>
      <c r="D226" t="inlineStr">
        <is>
          <t>KALMAR LÄN</t>
        </is>
      </c>
      <c r="E226" t="inlineStr">
        <is>
          <t>EMMABODA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33980-2024</t>
        </is>
      </c>
      <c r="B227" s="1" t="n">
        <v>45523.52064814815</v>
      </c>
      <c r="C227" s="1" t="n">
        <v>45958</v>
      </c>
      <c r="D227" t="inlineStr">
        <is>
          <t>KALMAR LÄN</t>
        </is>
      </c>
      <c r="E227" t="inlineStr">
        <is>
          <t>EMMABODA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60141-2023</t>
        </is>
      </c>
      <c r="B228" s="1" t="n">
        <v>45258.50520833334</v>
      </c>
      <c r="C228" s="1" t="n">
        <v>45958</v>
      </c>
      <c r="D228" t="inlineStr">
        <is>
          <t>KALMAR LÄN</t>
        </is>
      </c>
      <c r="E228" t="inlineStr">
        <is>
          <t>EMMABODA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60143-2023</t>
        </is>
      </c>
      <c r="B229" s="1" t="n">
        <v>45258</v>
      </c>
      <c r="C229" s="1" t="n">
        <v>45958</v>
      </c>
      <c r="D229" t="inlineStr">
        <is>
          <t>KALMAR LÄN</t>
        </is>
      </c>
      <c r="E229" t="inlineStr">
        <is>
          <t>EMMABODA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3321-2023</t>
        </is>
      </c>
      <c r="B230" s="1" t="n">
        <v>44949.42457175926</v>
      </c>
      <c r="C230" s="1" t="n">
        <v>45958</v>
      </c>
      <c r="D230" t="inlineStr">
        <is>
          <t>KALMAR LÄN</t>
        </is>
      </c>
      <c r="E230" t="inlineStr">
        <is>
          <t>EMMABODA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50309-2024</t>
        </is>
      </c>
      <c r="B231" s="1" t="n">
        <v>45600.65333333334</v>
      </c>
      <c r="C231" s="1" t="n">
        <v>45958</v>
      </c>
      <c r="D231" t="inlineStr">
        <is>
          <t>KALMAR LÄN</t>
        </is>
      </c>
      <c r="E231" t="inlineStr">
        <is>
          <t>EMMABODA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4089-2025</t>
        </is>
      </c>
      <c r="B232" s="1" t="n">
        <v>45684.66949074074</v>
      </c>
      <c r="C232" s="1" t="n">
        <v>45958</v>
      </c>
      <c r="D232" t="inlineStr">
        <is>
          <t>KALMAR LÄN</t>
        </is>
      </c>
      <c r="E232" t="inlineStr">
        <is>
          <t>EMMABODA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56254-2024</t>
        </is>
      </c>
      <c r="B233" s="1" t="n">
        <v>45624.64013888889</v>
      </c>
      <c r="C233" s="1" t="n">
        <v>45958</v>
      </c>
      <c r="D233" t="inlineStr">
        <is>
          <t>KALMAR LÄN</t>
        </is>
      </c>
      <c r="E233" t="inlineStr">
        <is>
          <t>EMMABODA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29539-2024</t>
        </is>
      </c>
      <c r="B234" s="1" t="n">
        <v>45484.49533564815</v>
      </c>
      <c r="C234" s="1" t="n">
        <v>45958</v>
      </c>
      <c r="D234" t="inlineStr">
        <is>
          <t>KALMAR LÄN</t>
        </is>
      </c>
      <c r="E234" t="inlineStr">
        <is>
          <t>EMMABODA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578-2023</t>
        </is>
      </c>
      <c r="B235" s="1" t="n">
        <v>44930.5281712963</v>
      </c>
      <c r="C235" s="1" t="n">
        <v>45958</v>
      </c>
      <c r="D235" t="inlineStr">
        <is>
          <t>KALMAR LÄN</t>
        </is>
      </c>
      <c r="E235" t="inlineStr">
        <is>
          <t>EMMABODA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15292-2024</t>
        </is>
      </c>
      <c r="B236" s="1" t="n">
        <v>45400.62210648148</v>
      </c>
      <c r="C236" s="1" t="n">
        <v>45958</v>
      </c>
      <c r="D236" t="inlineStr">
        <is>
          <t>KALMAR LÄN</t>
        </is>
      </c>
      <c r="E236" t="inlineStr">
        <is>
          <t>EMMABODA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19395-2023</t>
        </is>
      </c>
      <c r="B237" s="1" t="n">
        <v>45049</v>
      </c>
      <c r="C237" s="1" t="n">
        <v>45958</v>
      </c>
      <c r="D237" t="inlineStr">
        <is>
          <t>KALMAR LÄN</t>
        </is>
      </c>
      <c r="E237" t="inlineStr">
        <is>
          <t>EMMABODA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21189-2025</t>
        </is>
      </c>
      <c r="B238" s="1" t="n">
        <v>45779.45815972222</v>
      </c>
      <c r="C238" s="1" t="n">
        <v>45958</v>
      </c>
      <c r="D238" t="inlineStr">
        <is>
          <t>KALMAR LÄN</t>
        </is>
      </c>
      <c r="E238" t="inlineStr">
        <is>
          <t>EMMABODA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21191-2025</t>
        </is>
      </c>
      <c r="B239" s="1" t="n">
        <v>45779.46054398148</v>
      </c>
      <c r="C239" s="1" t="n">
        <v>45958</v>
      </c>
      <c r="D239" t="inlineStr">
        <is>
          <t>KALMAR LÄN</t>
        </is>
      </c>
      <c r="E239" t="inlineStr">
        <is>
          <t>EMMABODA</t>
        </is>
      </c>
      <c r="G239" t="n">
        <v>7.8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20102-2022</t>
        </is>
      </c>
      <c r="B240" s="1" t="n">
        <v>44698.34013888889</v>
      </c>
      <c r="C240" s="1" t="n">
        <v>45958</v>
      </c>
      <c r="D240" t="inlineStr">
        <is>
          <t>KALMAR LÄN</t>
        </is>
      </c>
      <c r="E240" t="inlineStr">
        <is>
          <t>EMMABODA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16236-2023</t>
        </is>
      </c>
      <c r="B241" s="1" t="n">
        <v>45028</v>
      </c>
      <c r="C241" s="1" t="n">
        <v>45958</v>
      </c>
      <c r="D241" t="inlineStr">
        <is>
          <t>KALMAR LÄN</t>
        </is>
      </c>
      <c r="E241" t="inlineStr">
        <is>
          <t>EMMABODA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21379-2025</t>
        </is>
      </c>
      <c r="B242" s="1" t="n">
        <v>45782.455</v>
      </c>
      <c r="C242" s="1" t="n">
        <v>45958</v>
      </c>
      <c r="D242" t="inlineStr">
        <is>
          <t>KALMAR LÄN</t>
        </is>
      </c>
      <c r="E242" t="inlineStr">
        <is>
          <t>EMMABODA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39411-2024</t>
        </is>
      </c>
      <c r="B243" s="1" t="n">
        <v>45551.56715277778</v>
      </c>
      <c r="C243" s="1" t="n">
        <v>45958</v>
      </c>
      <c r="D243" t="inlineStr">
        <is>
          <t>KALMAR LÄN</t>
        </is>
      </c>
      <c r="E243" t="inlineStr">
        <is>
          <t>EMMABODA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14068-2024</t>
        </is>
      </c>
      <c r="B244" s="1" t="n">
        <v>45392.57063657408</v>
      </c>
      <c r="C244" s="1" t="n">
        <v>45958</v>
      </c>
      <c r="D244" t="inlineStr">
        <is>
          <t>KALMAR LÄN</t>
        </is>
      </c>
      <c r="E244" t="inlineStr">
        <is>
          <t>EMMABODA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53686-2023</t>
        </is>
      </c>
      <c r="B245" s="1" t="n">
        <v>45230.63987268518</v>
      </c>
      <c r="C245" s="1" t="n">
        <v>45958</v>
      </c>
      <c r="D245" t="inlineStr">
        <is>
          <t>KALMAR LÄN</t>
        </is>
      </c>
      <c r="E245" t="inlineStr">
        <is>
          <t>EMMABODA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38883-2025</t>
        </is>
      </c>
      <c r="B246" s="1" t="n">
        <v>45887.58094907407</v>
      </c>
      <c r="C246" s="1" t="n">
        <v>45958</v>
      </c>
      <c r="D246" t="inlineStr">
        <is>
          <t>KALMAR LÄN</t>
        </is>
      </c>
      <c r="E246" t="inlineStr">
        <is>
          <t>EMMABODA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1172-2022</t>
        </is>
      </c>
      <c r="B247" s="1" t="n">
        <v>44572</v>
      </c>
      <c r="C247" s="1" t="n">
        <v>45958</v>
      </c>
      <c r="D247" t="inlineStr">
        <is>
          <t>KALMAR LÄN</t>
        </is>
      </c>
      <c r="E247" t="inlineStr">
        <is>
          <t>EMMABODA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14079-2024</t>
        </is>
      </c>
      <c r="B248" s="1" t="n">
        <v>45392.58570601852</v>
      </c>
      <c r="C248" s="1" t="n">
        <v>45958</v>
      </c>
      <c r="D248" t="inlineStr">
        <is>
          <t>KALMAR LÄN</t>
        </is>
      </c>
      <c r="E248" t="inlineStr">
        <is>
          <t>EMMABODA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38873-2025</t>
        </is>
      </c>
      <c r="B249" s="1" t="n">
        <v>45887.57563657407</v>
      </c>
      <c r="C249" s="1" t="n">
        <v>45958</v>
      </c>
      <c r="D249" t="inlineStr">
        <is>
          <t>KALMAR LÄN</t>
        </is>
      </c>
      <c r="E249" t="inlineStr">
        <is>
          <t>EMMABODA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29782-2023</t>
        </is>
      </c>
      <c r="B250" s="1" t="n">
        <v>45107</v>
      </c>
      <c r="C250" s="1" t="n">
        <v>45958</v>
      </c>
      <c r="D250" t="inlineStr">
        <is>
          <t>KALMAR LÄN</t>
        </is>
      </c>
      <c r="E250" t="inlineStr">
        <is>
          <t>EMMABODA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15410-2023</t>
        </is>
      </c>
      <c r="B251" s="1" t="n">
        <v>45019.67677083334</v>
      </c>
      <c r="C251" s="1" t="n">
        <v>45958</v>
      </c>
      <c r="D251" t="inlineStr">
        <is>
          <t>KALMAR LÄN</t>
        </is>
      </c>
      <c r="E251" t="inlineStr">
        <is>
          <t>EMMABODA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22145-2024</t>
        </is>
      </c>
      <c r="B252" s="1" t="n">
        <v>45445.3777662037</v>
      </c>
      <c r="C252" s="1" t="n">
        <v>45958</v>
      </c>
      <c r="D252" t="inlineStr">
        <is>
          <t>KALMAR LÄN</t>
        </is>
      </c>
      <c r="E252" t="inlineStr">
        <is>
          <t>EMMABODA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3291-2024</t>
        </is>
      </c>
      <c r="B253" s="1" t="n">
        <v>45317.45069444444</v>
      </c>
      <c r="C253" s="1" t="n">
        <v>45958</v>
      </c>
      <c r="D253" t="inlineStr">
        <is>
          <t>KALMAR LÄN</t>
        </is>
      </c>
      <c r="E253" t="inlineStr">
        <is>
          <t>EMMABODA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35490-2024</t>
        </is>
      </c>
      <c r="B254" s="1" t="n">
        <v>45531.50122685185</v>
      </c>
      <c r="C254" s="1" t="n">
        <v>45958</v>
      </c>
      <c r="D254" t="inlineStr">
        <is>
          <t>KALMAR LÄN</t>
        </is>
      </c>
      <c r="E254" t="inlineStr">
        <is>
          <t>EMMABODA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8002-2023</t>
        </is>
      </c>
      <c r="B255" s="1" t="n">
        <v>44973.864375</v>
      </c>
      <c r="C255" s="1" t="n">
        <v>45958</v>
      </c>
      <c r="D255" t="inlineStr">
        <is>
          <t>KALMAR LÄN</t>
        </is>
      </c>
      <c r="E255" t="inlineStr">
        <is>
          <t>EMMABODA</t>
        </is>
      </c>
      <c r="F255" t="inlineStr">
        <is>
          <t>Kommuner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27551-2024</t>
        </is>
      </c>
      <c r="B256" s="1" t="n">
        <v>45474.61877314815</v>
      </c>
      <c r="C256" s="1" t="n">
        <v>45958</v>
      </c>
      <c r="D256" t="inlineStr">
        <is>
          <t>KALMAR LÄN</t>
        </is>
      </c>
      <c r="E256" t="inlineStr">
        <is>
          <t>EMMABODA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57916-2022</t>
        </is>
      </c>
      <c r="B257" s="1" t="n">
        <v>44900.36804398148</v>
      </c>
      <c r="C257" s="1" t="n">
        <v>45958</v>
      </c>
      <c r="D257" t="inlineStr">
        <is>
          <t>KALMAR LÄN</t>
        </is>
      </c>
      <c r="E257" t="inlineStr">
        <is>
          <t>EMMABODA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6535-2024</t>
        </is>
      </c>
      <c r="B258" s="1" t="n">
        <v>45341.38545138889</v>
      </c>
      <c r="C258" s="1" t="n">
        <v>45958</v>
      </c>
      <c r="D258" t="inlineStr">
        <is>
          <t>KALMAR LÄN</t>
        </is>
      </c>
      <c r="E258" t="inlineStr">
        <is>
          <t>EMMABODA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46192-2023</t>
        </is>
      </c>
      <c r="B259" s="1" t="n">
        <v>45196</v>
      </c>
      <c r="C259" s="1" t="n">
        <v>45958</v>
      </c>
      <c r="D259" t="inlineStr">
        <is>
          <t>KALMAR LÄN</t>
        </is>
      </c>
      <c r="E259" t="inlineStr">
        <is>
          <t>EMMABODA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39169-2024</t>
        </is>
      </c>
      <c r="B260" s="1" t="n">
        <v>45548</v>
      </c>
      <c r="C260" s="1" t="n">
        <v>45958</v>
      </c>
      <c r="D260" t="inlineStr">
        <is>
          <t>KALMAR LÄN</t>
        </is>
      </c>
      <c r="E260" t="inlineStr">
        <is>
          <t>EMMABODA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17527-2024</t>
        </is>
      </c>
      <c r="B261" s="1" t="n">
        <v>45415.60552083333</v>
      </c>
      <c r="C261" s="1" t="n">
        <v>45958</v>
      </c>
      <c r="D261" t="inlineStr">
        <is>
          <t>KALMAR LÄN</t>
        </is>
      </c>
      <c r="E261" t="inlineStr">
        <is>
          <t>EMMABODA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59413-2024</t>
        </is>
      </c>
      <c r="B262" s="1" t="n">
        <v>45638</v>
      </c>
      <c r="C262" s="1" t="n">
        <v>45958</v>
      </c>
      <c r="D262" t="inlineStr">
        <is>
          <t>KALMAR LÄN</t>
        </is>
      </c>
      <c r="E262" t="inlineStr">
        <is>
          <t>EMMABODA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66658-2021</t>
        </is>
      </c>
      <c r="B263" s="1" t="n">
        <v>44519</v>
      </c>
      <c r="C263" s="1" t="n">
        <v>45958</v>
      </c>
      <c r="D263" t="inlineStr">
        <is>
          <t>KALMAR LÄN</t>
        </is>
      </c>
      <c r="E263" t="inlineStr">
        <is>
          <t>EMMABODA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55615-2023</t>
        </is>
      </c>
      <c r="B264" s="1" t="n">
        <v>45238</v>
      </c>
      <c r="C264" s="1" t="n">
        <v>45958</v>
      </c>
      <c r="D264" t="inlineStr">
        <is>
          <t>KALMAR LÄN</t>
        </is>
      </c>
      <c r="E264" t="inlineStr">
        <is>
          <t>EMMABODA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3666-2022</t>
        </is>
      </c>
      <c r="B265" s="1" t="n">
        <v>44586</v>
      </c>
      <c r="C265" s="1" t="n">
        <v>45958</v>
      </c>
      <c r="D265" t="inlineStr">
        <is>
          <t>KALMAR LÄN</t>
        </is>
      </c>
      <c r="E265" t="inlineStr">
        <is>
          <t>EMMABODA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42448-2024</t>
        </is>
      </c>
      <c r="B266" s="1" t="n">
        <v>45565.4407175926</v>
      </c>
      <c r="C266" s="1" t="n">
        <v>45958</v>
      </c>
      <c r="D266" t="inlineStr">
        <is>
          <t>KALMAR LÄN</t>
        </is>
      </c>
      <c r="E266" t="inlineStr">
        <is>
          <t>EMMABODA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13148-2024</t>
        </is>
      </c>
      <c r="B267" s="1" t="n">
        <v>45386.35418981482</v>
      </c>
      <c r="C267" s="1" t="n">
        <v>45958</v>
      </c>
      <c r="D267" t="inlineStr">
        <is>
          <t>KALMAR LÄN</t>
        </is>
      </c>
      <c r="E267" t="inlineStr">
        <is>
          <t>EMMABODA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38123-2023</t>
        </is>
      </c>
      <c r="B268" s="1" t="n">
        <v>45161</v>
      </c>
      <c r="C268" s="1" t="n">
        <v>45958</v>
      </c>
      <c r="D268" t="inlineStr">
        <is>
          <t>KALMAR LÄN</t>
        </is>
      </c>
      <c r="E268" t="inlineStr">
        <is>
          <t>EMMABODA</t>
        </is>
      </c>
      <c r="F268" t="inlineStr">
        <is>
          <t>Kommuner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20506-2025</t>
        </is>
      </c>
      <c r="B269" s="1" t="n">
        <v>45775.59086805556</v>
      </c>
      <c r="C269" s="1" t="n">
        <v>45958</v>
      </c>
      <c r="D269" t="inlineStr">
        <is>
          <t>KALMAR LÄN</t>
        </is>
      </c>
      <c r="E269" t="inlineStr">
        <is>
          <t>EMMABODA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58883-2022</t>
        </is>
      </c>
      <c r="B270" s="1" t="n">
        <v>44895</v>
      </c>
      <c r="C270" s="1" t="n">
        <v>45958</v>
      </c>
      <c r="D270" t="inlineStr">
        <is>
          <t>KALMAR LÄN</t>
        </is>
      </c>
      <c r="E270" t="inlineStr">
        <is>
          <t>EMMABODA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22700-2025</t>
        </is>
      </c>
      <c r="B271" s="1" t="n">
        <v>45789.54855324074</v>
      </c>
      <c r="C271" s="1" t="n">
        <v>45958</v>
      </c>
      <c r="D271" t="inlineStr">
        <is>
          <t>KALMAR LÄN</t>
        </is>
      </c>
      <c r="E271" t="inlineStr">
        <is>
          <t>EMMABODA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49066-2021</t>
        </is>
      </c>
      <c r="B272" s="1" t="n">
        <v>44453</v>
      </c>
      <c r="C272" s="1" t="n">
        <v>45958</v>
      </c>
      <c r="D272" t="inlineStr">
        <is>
          <t>KALMAR LÄN</t>
        </is>
      </c>
      <c r="E272" t="inlineStr">
        <is>
          <t>EMMABODA</t>
        </is>
      </c>
      <c r="G272" t="n">
        <v>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29085-2024</t>
        </is>
      </c>
      <c r="B273" s="1" t="n">
        <v>45481.92570601852</v>
      </c>
      <c r="C273" s="1" t="n">
        <v>45958</v>
      </c>
      <c r="D273" t="inlineStr">
        <is>
          <t>KALMAR LÄN</t>
        </is>
      </c>
      <c r="E273" t="inlineStr">
        <is>
          <t>EMMABODA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42279-2023</t>
        </is>
      </c>
      <c r="B274" s="1" t="n">
        <v>45180</v>
      </c>
      <c r="C274" s="1" t="n">
        <v>45958</v>
      </c>
      <c r="D274" t="inlineStr">
        <is>
          <t>KALMAR LÄN</t>
        </is>
      </c>
      <c r="E274" t="inlineStr">
        <is>
          <t>EMMABODA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42847-2024</t>
        </is>
      </c>
      <c r="B275" s="1" t="n">
        <v>45566.63414351852</v>
      </c>
      <c r="C275" s="1" t="n">
        <v>45958</v>
      </c>
      <c r="D275" t="inlineStr">
        <is>
          <t>KALMAR LÄN</t>
        </is>
      </c>
      <c r="E275" t="inlineStr">
        <is>
          <t>EMMABODA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46429-2024</t>
        </is>
      </c>
      <c r="B276" s="1" t="n">
        <v>45582</v>
      </c>
      <c r="C276" s="1" t="n">
        <v>45958</v>
      </c>
      <c r="D276" t="inlineStr">
        <is>
          <t>KALMAR LÄN</t>
        </is>
      </c>
      <c r="E276" t="inlineStr">
        <is>
          <t>EMMABODA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52462-2024</t>
        </is>
      </c>
      <c r="B277" s="1" t="n">
        <v>45609.51984953704</v>
      </c>
      <c r="C277" s="1" t="n">
        <v>45958</v>
      </c>
      <c r="D277" t="inlineStr">
        <is>
          <t>KALMAR LÄN</t>
        </is>
      </c>
      <c r="E277" t="inlineStr">
        <is>
          <t>EMMABODA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29491-2024</t>
        </is>
      </c>
      <c r="B278" s="1" t="n">
        <v>45484.35097222222</v>
      </c>
      <c r="C278" s="1" t="n">
        <v>45958</v>
      </c>
      <c r="D278" t="inlineStr">
        <is>
          <t>KALMAR LÄN</t>
        </is>
      </c>
      <c r="E278" t="inlineStr">
        <is>
          <t>EMMABODA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40013-2021</t>
        </is>
      </c>
      <c r="B279" s="1" t="n">
        <v>44418.40890046296</v>
      </c>
      <c r="C279" s="1" t="n">
        <v>45958</v>
      </c>
      <c r="D279" t="inlineStr">
        <is>
          <t>KALMAR LÄN</t>
        </is>
      </c>
      <c r="E279" t="inlineStr">
        <is>
          <t>EMMABODA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9791-2025</t>
        </is>
      </c>
      <c r="B280" s="1" t="n">
        <v>45716.5465625</v>
      </c>
      <c r="C280" s="1" t="n">
        <v>45958</v>
      </c>
      <c r="D280" t="inlineStr">
        <is>
          <t>KALMAR LÄN</t>
        </is>
      </c>
      <c r="E280" t="inlineStr">
        <is>
          <t>EMMABODA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5200-2025</t>
        </is>
      </c>
      <c r="B281" s="1" t="n">
        <v>45688</v>
      </c>
      <c r="C281" s="1" t="n">
        <v>45958</v>
      </c>
      <c r="D281" t="inlineStr">
        <is>
          <t>KALMAR LÄN</t>
        </is>
      </c>
      <c r="E281" t="inlineStr">
        <is>
          <t>EMMABODA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52913-2024</t>
        </is>
      </c>
      <c r="B282" s="1" t="n">
        <v>45610.70957175926</v>
      </c>
      <c r="C282" s="1" t="n">
        <v>45958</v>
      </c>
      <c r="D282" t="inlineStr">
        <is>
          <t>KALMAR LÄN</t>
        </is>
      </c>
      <c r="E282" t="inlineStr">
        <is>
          <t>EMMABODA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41296-2024</t>
        </is>
      </c>
      <c r="B283" s="1" t="n">
        <v>45559.60966435185</v>
      </c>
      <c r="C283" s="1" t="n">
        <v>45958</v>
      </c>
      <c r="D283" t="inlineStr">
        <is>
          <t>KALMAR LÄN</t>
        </is>
      </c>
      <c r="E283" t="inlineStr">
        <is>
          <t>EMMABODA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15281-2024</t>
        </is>
      </c>
      <c r="B284" s="1" t="n">
        <v>45400</v>
      </c>
      <c r="C284" s="1" t="n">
        <v>45958</v>
      </c>
      <c r="D284" t="inlineStr">
        <is>
          <t>KALMAR LÄN</t>
        </is>
      </c>
      <c r="E284" t="inlineStr">
        <is>
          <t>EMMABODA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19101-2023</t>
        </is>
      </c>
      <c r="B285" s="1" t="n">
        <v>45048.43734953704</v>
      </c>
      <c r="C285" s="1" t="n">
        <v>45958</v>
      </c>
      <c r="D285" t="inlineStr">
        <is>
          <t>KALMAR LÄN</t>
        </is>
      </c>
      <c r="E285" t="inlineStr">
        <is>
          <t>EMMABODA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2166-2024</t>
        </is>
      </c>
      <c r="B286" s="1" t="n">
        <v>45309.61168981482</v>
      </c>
      <c r="C286" s="1" t="n">
        <v>45958</v>
      </c>
      <c r="D286" t="inlineStr">
        <is>
          <t>KALMAR LÄN</t>
        </is>
      </c>
      <c r="E286" t="inlineStr">
        <is>
          <t>EMMABODA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49623-2023</t>
        </is>
      </c>
      <c r="B287" s="1" t="n">
        <v>45211</v>
      </c>
      <c r="C287" s="1" t="n">
        <v>45958</v>
      </c>
      <c r="D287" t="inlineStr">
        <is>
          <t>KALMAR LÄN</t>
        </is>
      </c>
      <c r="E287" t="inlineStr">
        <is>
          <t>EMMABODA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49627-2023</t>
        </is>
      </c>
      <c r="B288" s="1" t="n">
        <v>45211</v>
      </c>
      <c r="C288" s="1" t="n">
        <v>45958</v>
      </c>
      <c r="D288" t="inlineStr">
        <is>
          <t>KALMAR LÄN</t>
        </is>
      </c>
      <c r="E288" t="inlineStr">
        <is>
          <t>EMMABODA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17826-2022</t>
        </is>
      </c>
      <c r="B289" s="1" t="n">
        <v>44683.43862268519</v>
      </c>
      <c r="C289" s="1" t="n">
        <v>45958</v>
      </c>
      <c r="D289" t="inlineStr">
        <is>
          <t>KALMAR LÄN</t>
        </is>
      </c>
      <c r="E289" t="inlineStr">
        <is>
          <t>EMMABODA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17564-2025</t>
        </is>
      </c>
      <c r="B290" s="1" t="n">
        <v>45757.63991898148</v>
      </c>
      <c r="C290" s="1" t="n">
        <v>45958</v>
      </c>
      <c r="D290" t="inlineStr">
        <is>
          <t>KALMAR LÄN</t>
        </is>
      </c>
      <c r="E290" t="inlineStr">
        <is>
          <t>EMMABODA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17568-2025</t>
        </is>
      </c>
      <c r="B291" s="1" t="n">
        <v>45757.64254629629</v>
      </c>
      <c r="C291" s="1" t="n">
        <v>45958</v>
      </c>
      <c r="D291" t="inlineStr">
        <is>
          <t>KALMAR LÄN</t>
        </is>
      </c>
      <c r="E291" t="inlineStr">
        <is>
          <t>EMMABODA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765-2025</t>
        </is>
      </c>
      <c r="B292" s="1" t="n">
        <v>45665.4533912037</v>
      </c>
      <c r="C292" s="1" t="n">
        <v>45958</v>
      </c>
      <c r="D292" t="inlineStr">
        <is>
          <t>KALMAR LÄN</t>
        </is>
      </c>
      <c r="E292" t="inlineStr">
        <is>
          <t>EMMABODA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11621-2025</t>
        </is>
      </c>
      <c r="B293" s="1" t="n">
        <v>45727.45439814815</v>
      </c>
      <c r="C293" s="1" t="n">
        <v>45958</v>
      </c>
      <c r="D293" t="inlineStr">
        <is>
          <t>KALMAR LÄN</t>
        </is>
      </c>
      <c r="E293" t="inlineStr">
        <is>
          <t>EMMABODA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8688-2023</t>
        </is>
      </c>
      <c r="B294" s="1" t="n">
        <v>44978.31736111111</v>
      </c>
      <c r="C294" s="1" t="n">
        <v>45958</v>
      </c>
      <c r="D294" t="inlineStr">
        <is>
          <t>KALMAR LÄN</t>
        </is>
      </c>
      <c r="E294" t="inlineStr">
        <is>
          <t>EMMABODA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8689-2023</t>
        </is>
      </c>
      <c r="B295" s="1" t="n">
        <v>44978.32152777778</v>
      </c>
      <c r="C295" s="1" t="n">
        <v>45958</v>
      </c>
      <c r="D295" t="inlineStr">
        <is>
          <t>KALMAR LÄN</t>
        </is>
      </c>
      <c r="E295" t="inlineStr">
        <is>
          <t>EMMABODA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35848-2023</t>
        </is>
      </c>
      <c r="B296" s="1" t="n">
        <v>45148.50620370371</v>
      </c>
      <c r="C296" s="1" t="n">
        <v>45958</v>
      </c>
      <c r="D296" t="inlineStr">
        <is>
          <t>KALMAR LÄN</t>
        </is>
      </c>
      <c r="E296" t="inlineStr">
        <is>
          <t>EMMABODA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23776-2024</t>
        </is>
      </c>
      <c r="B297" s="1" t="n">
        <v>45455.38807870371</v>
      </c>
      <c r="C297" s="1" t="n">
        <v>45958</v>
      </c>
      <c r="D297" t="inlineStr">
        <is>
          <t>KALMAR LÄN</t>
        </is>
      </c>
      <c r="E297" t="inlineStr">
        <is>
          <t>EMMABODA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57717-2022</t>
        </is>
      </c>
      <c r="B298" s="1" t="n">
        <v>44897.54603009259</v>
      </c>
      <c r="C298" s="1" t="n">
        <v>45958</v>
      </c>
      <c r="D298" t="inlineStr">
        <is>
          <t>KALMAR LÄN</t>
        </is>
      </c>
      <c r="E298" t="inlineStr">
        <is>
          <t>EMMABODA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6297-2021</t>
        </is>
      </c>
      <c r="B299" s="1" t="n">
        <v>44235</v>
      </c>
      <c r="C299" s="1" t="n">
        <v>45958</v>
      </c>
      <c r="D299" t="inlineStr">
        <is>
          <t>KALMAR LÄN</t>
        </is>
      </c>
      <c r="E299" t="inlineStr">
        <is>
          <t>EMMABODA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10869-2025</t>
        </is>
      </c>
      <c r="B300" s="1" t="n">
        <v>45722</v>
      </c>
      <c r="C300" s="1" t="n">
        <v>45958</v>
      </c>
      <c r="D300" t="inlineStr">
        <is>
          <t>KALMAR LÄN</t>
        </is>
      </c>
      <c r="E300" t="inlineStr">
        <is>
          <t>EMMABODA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39101-2023</t>
        </is>
      </c>
      <c r="B301" s="1" t="n">
        <v>45164.64883101852</v>
      </c>
      <c r="C301" s="1" t="n">
        <v>45958</v>
      </c>
      <c r="D301" t="inlineStr">
        <is>
          <t>KALMAR LÄN</t>
        </is>
      </c>
      <c r="E301" t="inlineStr">
        <is>
          <t>EMMABODA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39217-2023</t>
        </is>
      </c>
      <c r="B302" s="1" t="n">
        <v>45166</v>
      </c>
      <c r="C302" s="1" t="n">
        <v>45958</v>
      </c>
      <c r="D302" t="inlineStr">
        <is>
          <t>KALMAR LÄN</t>
        </is>
      </c>
      <c r="E302" t="inlineStr">
        <is>
          <t>EMMABODA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39230-2023</t>
        </is>
      </c>
      <c r="B303" s="1" t="n">
        <v>45166</v>
      </c>
      <c r="C303" s="1" t="n">
        <v>45958</v>
      </c>
      <c r="D303" t="inlineStr">
        <is>
          <t>KALMAR LÄN</t>
        </is>
      </c>
      <c r="E303" t="inlineStr">
        <is>
          <t>EMMABODA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10875-2025</t>
        </is>
      </c>
      <c r="B304" s="1" t="n">
        <v>45722</v>
      </c>
      <c r="C304" s="1" t="n">
        <v>45958</v>
      </c>
      <c r="D304" t="inlineStr">
        <is>
          <t>KALMAR LÄN</t>
        </is>
      </c>
      <c r="E304" t="inlineStr">
        <is>
          <t>EMMABODA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23931-2025</t>
        </is>
      </c>
      <c r="B305" s="1" t="n">
        <v>45795.67989583333</v>
      </c>
      <c r="C305" s="1" t="n">
        <v>45958</v>
      </c>
      <c r="D305" t="inlineStr">
        <is>
          <t>KALMAR LÄN</t>
        </is>
      </c>
      <c r="E305" t="inlineStr">
        <is>
          <t>EMMABODA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57402-2022</t>
        </is>
      </c>
      <c r="B306" s="1" t="n">
        <v>44896.4815625</v>
      </c>
      <c r="C306" s="1" t="n">
        <v>45958</v>
      </c>
      <c r="D306" t="inlineStr">
        <is>
          <t>KALMAR LÄN</t>
        </is>
      </c>
      <c r="E306" t="inlineStr">
        <is>
          <t>EMMABODA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46527-2025</t>
        </is>
      </c>
      <c r="B307" s="1" t="n">
        <v>45926.33395833334</v>
      </c>
      <c r="C307" s="1" t="n">
        <v>45958</v>
      </c>
      <c r="D307" t="inlineStr">
        <is>
          <t>KALMAR LÄN</t>
        </is>
      </c>
      <c r="E307" t="inlineStr">
        <is>
          <t>EMMABODA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27710-2024</t>
        </is>
      </c>
      <c r="B308" s="1" t="n">
        <v>45475.36554398148</v>
      </c>
      <c r="C308" s="1" t="n">
        <v>45958</v>
      </c>
      <c r="D308" t="inlineStr">
        <is>
          <t>KALMAR LÄN</t>
        </is>
      </c>
      <c r="E308" t="inlineStr">
        <is>
          <t>EMMABODA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24282-2025</t>
        </is>
      </c>
      <c r="B309" s="1" t="n">
        <v>45797.45761574074</v>
      </c>
      <c r="C309" s="1" t="n">
        <v>45958</v>
      </c>
      <c r="D309" t="inlineStr">
        <is>
          <t>KALMAR LÄN</t>
        </is>
      </c>
      <c r="E309" t="inlineStr">
        <is>
          <t>EMMABODA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26486-2022</t>
        </is>
      </c>
      <c r="B310" s="1" t="n">
        <v>44739.37986111111</v>
      </c>
      <c r="C310" s="1" t="n">
        <v>45958</v>
      </c>
      <c r="D310" t="inlineStr">
        <is>
          <t>KALMAR LÄN</t>
        </is>
      </c>
      <c r="E310" t="inlineStr">
        <is>
          <t>EMMABODA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14415-2024</t>
        </is>
      </c>
      <c r="B311" s="1" t="n">
        <v>45394.41221064814</v>
      </c>
      <c r="C311" s="1" t="n">
        <v>45958</v>
      </c>
      <c r="D311" t="inlineStr">
        <is>
          <t>KALMAR LÄN</t>
        </is>
      </c>
      <c r="E311" t="inlineStr">
        <is>
          <t>EMMABODA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51650-2024</t>
        </is>
      </c>
      <c r="B312" s="1" t="n">
        <v>45606.57038194445</v>
      </c>
      <c r="C312" s="1" t="n">
        <v>45958</v>
      </c>
      <c r="D312" t="inlineStr">
        <is>
          <t>KALMAR LÄN</t>
        </is>
      </c>
      <c r="E312" t="inlineStr">
        <is>
          <t>EMMABODA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53447-2024</t>
        </is>
      </c>
      <c r="B313" s="1" t="n">
        <v>45614.54209490741</v>
      </c>
      <c r="C313" s="1" t="n">
        <v>45958</v>
      </c>
      <c r="D313" t="inlineStr">
        <is>
          <t>KALMAR LÄN</t>
        </is>
      </c>
      <c r="E313" t="inlineStr">
        <is>
          <t>EMMABODA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50467-2021</t>
        </is>
      </c>
      <c r="B314" s="1" t="n">
        <v>44455</v>
      </c>
      <c r="C314" s="1" t="n">
        <v>45958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6.9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3344-2023</t>
        </is>
      </c>
      <c r="B315" s="1" t="n">
        <v>44949</v>
      </c>
      <c r="C315" s="1" t="n">
        <v>45958</v>
      </c>
      <c r="D315" t="inlineStr">
        <is>
          <t>KALMAR LÄN</t>
        </is>
      </c>
      <c r="E315" t="inlineStr">
        <is>
          <t>EMMABODA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54056-2024</t>
        </is>
      </c>
      <c r="B316" s="1" t="n">
        <v>45615</v>
      </c>
      <c r="C316" s="1" t="n">
        <v>45958</v>
      </c>
      <c r="D316" t="inlineStr">
        <is>
          <t>KALMAR LÄN</t>
        </is>
      </c>
      <c r="E316" t="inlineStr">
        <is>
          <t>EMMABODA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53704-2023</t>
        </is>
      </c>
      <c r="B317" s="1" t="n">
        <v>45230</v>
      </c>
      <c r="C317" s="1" t="n">
        <v>45958</v>
      </c>
      <c r="D317" t="inlineStr">
        <is>
          <t>KALMAR LÄN</t>
        </is>
      </c>
      <c r="E317" t="inlineStr">
        <is>
          <t>EMMABODA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8481-2024</t>
        </is>
      </c>
      <c r="B318" s="1" t="n">
        <v>45355.42155092592</v>
      </c>
      <c r="C318" s="1" t="n">
        <v>45958</v>
      </c>
      <c r="D318" t="inlineStr">
        <is>
          <t>KALMAR LÄN</t>
        </is>
      </c>
      <c r="E318" t="inlineStr">
        <is>
          <t>EMMABODA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45292-2023</t>
        </is>
      </c>
      <c r="B319" s="1" t="n">
        <v>45188</v>
      </c>
      <c r="C319" s="1" t="n">
        <v>45958</v>
      </c>
      <c r="D319" t="inlineStr">
        <is>
          <t>KALMAR LÄN</t>
        </is>
      </c>
      <c r="E319" t="inlineStr">
        <is>
          <t>EMMABODA</t>
        </is>
      </c>
      <c r="F319" t="inlineStr">
        <is>
          <t>Kyrkan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18291-2024</t>
        </is>
      </c>
      <c r="B320" s="1" t="n">
        <v>45422.39476851852</v>
      </c>
      <c r="C320" s="1" t="n">
        <v>45958</v>
      </c>
      <c r="D320" t="inlineStr">
        <is>
          <t>KALMAR LÄN</t>
        </is>
      </c>
      <c r="E320" t="inlineStr">
        <is>
          <t>EMMABODA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8361-2023</t>
        </is>
      </c>
      <c r="B321" s="1" t="n">
        <v>44977.37475694445</v>
      </c>
      <c r="C321" s="1" t="n">
        <v>45958</v>
      </c>
      <c r="D321" t="inlineStr">
        <is>
          <t>KALMAR LÄN</t>
        </is>
      </c>
      <c r="E321" t="inlineStr">
        <is>
          <t>EMMABODA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58675-2020</t>
        </is>
      </c>
      <c r="B322" s="1" t="n">
        <v>44145</v>
      </c>
      <c r="C322" s="1" t="n">
        <v>45958</v>
      </c>
      <c r="D322" t="inlineStr">
        <is>
          <t>KALMAR LÄN</t>
        </is>
      </c>
      <c r="E322" t="inlineStr">
        <is>
          <t>EMMABODA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10699-2024</t>
        </is>
      </c>
      <c r="B323" s="1" t="n">
        <v>45369.42106481481</v>
      </c>
      <c r="C323" s="1" t="n">
        <v>45958</v>
      </c>
      <c r="D323" t="inlineStr">
        <is>
          <t>KALMAR LÄN</t>
        </is>
      </c>
      <c r="E323" t="inlineStr">
        <is>
          <t>EMMABODA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9577-2023</t>
        </is>
      </c>
      <c r="B324" s="1" t="n">
        <v>44982.67675925926</v>
      </c>
      <c r="C324" s="1" t="n">
        <v>45958</v>
      </c>
      <c r="D324" t="inlineStr">
        <is>
          <t>KALMAR LÄN</t>
        </is>
      </c>
      <c r="E324" t="inlineStr">
        <is>
          <t>EMMABODA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43256-2022</t>
        </is>
      </c>
      <c r="B325" s="1" t="n">
        <v>44834.45706018519</v>
      </c>
      <c r="C325" s="1" t="n">
        <v>45958</v>
      </c>
      <c r="D325" t="inlineStr">
        <is>
          <t>KALMAR LÄN</t>
        </is>
      </c>
      <c r="E325" t="inlineStr">
        <is>
          <t>EMMABODA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24273-2025</t>
        </is>
      </c>
      <c r="B326" s="1" t="n">
        <v>45797.44099537037</v>
      </c>
      <c r="C326" s="1" t="n">
        <v>45958</v>
      </c>
      <c r="D326" t="inlineStr">
        <is>
          <t>KALMAR LÄN</t>
        </is>
      </c>
      <c r="E326" t="inlineStr">
        <is>
          <t>EMMABODA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47219-2021</t>
        </is>
      </c>
      <c r="B327" s="1" t="n">
        <v>44447</v>
      </c>
      <c r="C327" s="1" t="n">
        <v>45958</v>
      </c>
      <c r="D327" t="inlineStr">
        <is>
          <t>KALMAR LÄN</t>
        </is>
      </c>
      <c r="E327" t="inlineStr">
        <is>
          <t>EMMABODA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34032-2022</t>
        </is>
      </c>
      <c r="B328" s="1" t="n">
        <v>44791.33793981482</v>
      </c>
      <c r="C328" s="1" t="n">
        <v>45958</v>
      </c>
      <c r="D328" t="inlineStr">
        <is>
          <t>KALMAR LÄN</t>
        </is>
      </c>
      <c r="E328" t="inlineStr">
        <is>
          <t>EMMABODA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47451-2024</t>
        </is>
      </c>
      <c r="B329" s="1" t="n">
        <v>45587.54915509259</v>
      </c>
      <c r="C329" s="1" t="n">
        <v>45958</v>
      </c>
      <c r="D329" t="inlineStr">
        <is>
          <t>KALMAR LÄN</t>
        </is>
      </c>
      <c r="E329" t="inlineStr">
        <is>
          <t>EMMABODA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768-2025</t>
        </is>
      </c>
      <c r="B330" s="1" t="n">
        <v>45665.45535879629</v>
      </c>
      <c r="C330" s="1" t="n">
        <v>45958</v>
      </c>
      <c r="D330" t="inlineStr">
        <is>
          <t>KALMAR LÄN</t>
        </is>
      </c>
      <c r="E330" t="inlineStr">
        <is>
          <t>EMMABODA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15913-2025</t>
        </is>
      </c>
      <c r="B331" s="1" t="n">
        <v>45749.44238425926</v>
      </c>
      <c r="C331" s="1" t="n">
        <v>45958</v>
      </c>
      <c r="D331" t="inlineStr">
        <is>
          <t>KALMAR LÄN</t>
        </is>
      </c>
      <c r="E331" t="inlineStr">
        <is>
          <t>EMMABODA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8397-2023</t>
        </is>
      </c>
      <c r="B332" s="1" t="n">
        <v>44977</v>
      </c>
      <c r="C332" s="1" t="n">
        <v>45958</v>
      </c>
      <c r="D332" t="inlineStr">
        <is>
          <t>KALMAR LÄN</t>
        </is>
      </c>
      <c r="E332" t="inlineStr">
        <is>
          <t>EMMABODA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36491-2024</t>
        </is>
      </c>
      <c r="B333" s="1" t="n">
        <v>45537</v>
      </c>
      <c r="C333" s="1" t="n">
        <v>45958</v>
      </c>
      <c r="D333" t="inlineStr">
        <is>
          <t>KALMAR LÄN</t>
        </is>
      </c>
      <c r="E333" t="inlineStr">
        <is>
          <t>EMMABODA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1019-2024</t>
        </is>
      </c>
      <c r="B334" s="1" t="n">
        <v>45301</v>
      </c>
      <c r="C334" s="1" t="n">
        <v>45958</v>
      </c>
      <c r="D334" t="inlineStr">
        <is>
          <t>KALMAR LÄN</t>
        </is>
      </c>
      <c r="E334" t="inlineStr">
        <is>
          <t>EMMABODA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24933-2025</t>
        </is>
      </c>
      <c r="B335" s="1" t="n">
        <v>45799.55665509259</v>
      </c>
      <c r="C335" s="1" t="n">
        <v>45958</v>
      </c>
      <c r="D335" t="inlineStr">
        <is>
          <t>KALMAR LÄN</t>
        </is>
      </c>
      <c r="E335" t="inlineStr">
        <is>
          <t>EMMABODA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37650-2021</t>
        </is>
      </c>
      <c r="B336" s="1" t="n">
        <v>44400.37826388889</v>
      </c>
      <c r="C336" s="1" t="n">
        <v>45958</v>
      </c>
      <c r="D336" t="inlineStr">
        <is>
          <t>KALMAR LÄN</t>
        </is>
      </c>
      <c r="E336" t="inlineStr">
        <is>
          <t>EMMABODA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934-2021</t>
        </is>
      </c>
      <c r="B337" s="1" t="n">
        <v>44207.35459490741</v>
      </c>
      <c r="C337" s="1" t="n">
        <v>45958</v>
      </c>
      <c r="D337" t="inlineStr">
        <is>
          <t>KALMAR LÄN</t>
        </is>
      </c>
      <c r="E337" t="inlineStr">
        <is>
          <t>EMMABODA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5234-2025</t>
        </is>
      </c>
      <c r="B338" s="1" t="n">
        <v>45692.20631944444</v>
      </c>
      <c r="C338" s="1" t="n">
        <v>45958</v>
      </c>
      <c r="D338" t="inlineStr">
        <is>
          <t>KALMAR LÄN</t>
        </is>
      </c>
      <c r="E338" t="inlineStr">
        <is>
          <t>EMMABODA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38478-2025</t>
        </is>
      </c>
      <c r="B339" s="1" t="n">
        <v>45884.31863425926</v>
      </c>
      <c r="C339" s="1" t="n">
        <v>45958</v>
      </c>
      <c r="D339" t="inlineStr">
        <is>
          <t>KALMAR LÄN</t>
        </is>
      </c>
      <c r="E339" t="inlineStr">
        <is>
          <t>EMMABODA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55590-2024</t>
        </is>
      </c>
      <c r="B340" s="1" t="n">
        <v>45622.56673611111</v>
      </c>
      <c r="C340" s="1" t="n">
        <v>45958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32561-2022</t>
        </is>
      </c>
      <c r="B341" s="1" t="n">
        <v>44783.34944444444</v>
      </c>
      <c r="C341" s="1" t="n">
        <v>45958</v>
      </c>
      <c r="D341" t="inlineStr">
        <is>
          <t>KALMAR LÄN</t>
        </is>
      </c>
      <c r="E341" t="inlineStr">
        <is>
          <t>EMMABODA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4947-2023</t>
        </is>
      </c>
      <c r="B342" s="1" t="n">
        <v>44958</v>
      </c>
      <c r="C342" s="1" t="n">
        <v>45958</v>
      </c>
      <c r="D342" t="inlineStr">
        <is>
          <t>KALMAR LÄN</t>
        </is>
      </c>
      <c r="E342" t="inlineStr">
        <is>
          <t>EMMABODA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7840-2024</t>
        </is>
      </c>
      <c r="B343" s="1" t="n">
        <v>45349.86459490741</v>
      </c>
      <c r="C343" s="1" t="n">
        <v>45958</v>
      </c>
      <c r="D343" t="inlineStr">
        <is>
          <t>KALMAR LÄN</t>
        </is>
      </c>
      <c r="E343" t="inlineStr">
        <is>
          <t>EMMABODA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25612-2025</t>
        </is>
      </c>
      <c r="B344" s="1" t="n">
        <v>45803.56060185185</v>
      </c>
      <c r="C344" s="1" t="n">
        <v>45958</v>
      </c>
      <c r="D344" t="inlineStr">
        <is>
          <t>KALMAR LÄN</t>
        </is>
      </c>
      <c r="E344" t="inlineStr">
        <is>
          <t>EMMABODA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25316-2025</t>
        </is>
      </c>
      <c r="B345" s="1" t="n">
        <v>45800.5805787037</v>
      </c>
      <c r="C345" s="1" t="n">
        <v>45958</v>
      </c>
      <c r="D345" t="inlineStr">
        <is>
          <t>KALMAR LÄN</t>
        </is>
      </c>
      <c r="E345" t="inlineStr">
        <is>
          <t>EMMABODA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58136-2021</t>
        </is>
      </c>
      <c r="B346" s="1" t="n">
        <v>44487</v>
      </c>
      <c r="C346" s="1" t="n">
        <v>45958</v>
      </c>
      <c r="D346" t="inlineStr">
        <is>
          <t>KALMAR LÄN</t>
        </is>
      </c>
      <c r="E346" t="inlineStr">
        <is>
          <t>EMMABODA</t>
        </is>
      </c>
      <c r="F346" t="inlineStr">
        <is>
          <t>Kommuner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5073-2022</t>
        </is>
      </c>
      <c r="B347" s="1" t="n">
        <v>44593.76921296296</v>
      </c>
      <c r="C347" s="1" t="n">
        <v>45958</v>
      </c>
      <c r="D347" t="inlineStr">
        <is>
          <t>KALMAR LÄN</t>
        </is>
      </c>
      <c r="E347" t="inlineStr">
        <is>
          <t>EMMABODA</t>
        </is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36980-2024</t>
        </is>
      </c>
      <c r="B348" s="1" t="n">
        <v>45539.28254629629</v>
      </c>
      <c r="C348" s="1" t="n">
        <v>45958</v>
      </c>
      <c r="D348" t="inlineStr">
        <is>
          <t>KALMAR LÄN</t>
        </is>
      </c>
      <c r="E348" t="inlineStr">
        <is>
          <t>EMMABODA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15700-2023</t>
        </is>
      </c>
      <c r="B349" s="1" t="n">
        <v>45021.50942129629</v>
      </c>
      <c r="C349" s="1" t="n">
        <v>45958</v>
      </c>
      <c r="D349" t="inlineStr">
        <is>
          <t>KALMAR LÄN</t>
        </is>
      </c>
      <c r="E349" t="inlineStr">
        <is>
          <t>EMMABODA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25914-2025</t>
        </is>
      </c>
      <c r="B350" s="1" t="n">
        <v>45804.56436342592</v>
      </c>
      <c r="C350" s="1" t="n">
        <v>45958</v>
      </c>
      <c r="D350" t="inlineStr">
        <is>
          <t>KALMAR LÄN</t>
        </is>
      </c>
      <c r="E350" t="inlineStr">
        <is>
          <t>EMMABODA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25776-2025</t>
        </is>
      </c>
      <c r="B351" s="1" t="n">
        <v>45804.35590277778</v>
      </c>
      <c r="C351" s="1" t="n">
        <v>45958</v>
      </c>
      <c r="D351" t="inlineStr">
        <is>
          <t>KALMAR LÄN</t>
        </is>
      </c>
      <c r="E351" t="inlineStr">
        <is>
          <t>EMMABODA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26923-2023</t>
        </is>
      </c>
      <c r="B352" s="1" t="n">
        <v>45093.61918981482</v>
      </c>
      <c r="C352" s="1" t="n">
        <v>45958</v>
      </c>
      <c r="D352" t="inlineStr">
        <is>
          <t>KALMAR LÄN</t>
        </is>
      </c>
      <c r="E352" t="inlineStr">
        <is>
          <t>EMMABODA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6299-2022</t>
        </is>
      </c>
      <c r="B353" s="1" t="n">
        <v>44600.50372685185</v>
      </c>
      <c r="C353" s="1" t="n">
        <v>45958</v>
      </c>
      <c r="D353" t="inlineStr">
        <is>
          <t>KALMAR LÄN</t>
        </is>
      </c>
      <c r="E353" t="inlineStr">
        <is>
          <t>EMMABODA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17712-2024</t>
        </is>
      </c>
      <c r="B354" s="1" t="n">
        <v>45415</v>
      </c>
      <c r="C354" s="1" t="n">
        <v>45958</v>
      </c>
      <c r="D354" t="inlineStr">
        <is>
          <t>KALMAR LÄN</t>
        </is>
      </c>
      <c r="E354" t="inlineStr">
        <is>
          <t>EMMABODA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38868-2025</t>
        </is>
      </c>
      <c r="B355" s="1" t="n">
        <v>45887.5702662037</v>
      </c>
      <c r="C355" s="1" t="n">
        <v>45958</v>
      </c>
      <c r="D355" t="inlineStr">
        <is>
          <t>KALMAR LÄN</t>
        </is>
      </c>
      <c r="E355" t="inlineStr">
        <is>
          <t>EMMABODA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6330-2023</t>
        </is>
      </c>
      <c r="B356" s="1" t="n">
        <v>44965.4890162037</v>
      </c>
      <c r="C356" s="1" t="n">
        <v>45958</v>
      </c>
      <c r="D356" t="inlineStr">
        <is>
          <t>KALMAR LÄN</t>
        </is>
      </c>
      <c r="E356" t="inlineStr">
        <is>
          <t>EMMABODA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27705-2024</t>
        </is>
      </c>
      <c r="B357" s="1" t="n">
        <v>45475.36099537037</v>
      </c>
      <c r="C357" s="1" t="n">
        <v>45958</v>
      </c>
      <c r="D357" t="inlineStr">
        <is>
          <t>KALMAR LÄN</t>
        </is>
      </c>
      <c r="E357" t="inlineStr">
        <is>
          <t>EMMABODA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54085-2024</t>
        </is>
      </c>
      <c r="B358" s="1" t="n">
        <v>45615</v>
      </c>
      <c r="C358" s="1" t="n">
        <v>45958</v>
      </c>
      <c r="D358" t="inlineStr">
        <is>
          <t>KALMAR LÄN</t>
        </is>
      </c>
      <c r="E358" t="inlineStr">
        <is>
          <t>EMMABODA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4035-2024</t>
        </is>
      </c>
      <c r="B359" s="1" t="n">
        <v>45323</v>
      </c>
      <c r="C359" s="1" t="n">
        <v>45958</v>
      </c>
      <c r="D359" t="inlineStr">
        <is>
          <t>KALMAR LÄN</t>
        </is>
      </c>
      <c r="E359" t="inlineStr">
        <is>
          <t>EMMABODA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27676-2022</t>
        </is>
      </c>
      <c r="B360" s="1" t="n">
        <v>44743.42150462963</v>
      </c>
      <c r="C360" s="1" t="n">
        <v>45958</v>
      </c>
      <c r="D360" t="inlineStr">
        <is>
          <t>KALMAR LÄN</t>
        </is>
      </c>
      <c r="E360" t="inlineStr">
        <is>
          <t>EMMABODA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38863-2025</t>
        </is>
      </c>
      <c r="B361" s="1" t="n">
        <v>45887.56543981482</v>
      </c>
      <c r="C361" s="1" t="n">
        <v>45958</v>
      </c>
      <c r="D361" t="inlineStr">
        <is>
          <t>KALMAR LÄN</t>
        </is>
      </c>
      <c r="E361" t="inlineStr">
        <is>
          <t>EMMABODA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29023-2022</t>
        </is>
      </c>
      <c r="B362" s="1" t="n">
        <v>44749.78425925926</v>
      </c>
      <c r="C362" s="1" t="n">
        <v>45958</v>
      </c>
      <c r="D362" t="inlineStr">
        <is>
          <t>KALMAR LÄN</t>
        </is>
      </c>
      <c r="E362" t="inlineStr">
        <is>
          <t>EMMABODA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14160-2025</t>
        </is>
      </c>
      <c r="B363" s="1" t="n">
        <v>45740.50475694444</v>
      </c>
      <c r="C363" s="1" t="n">
        <v>45958</v>
      </c>
      <c r="D363" t="inlineStr">
        <is>
          <t>KALMAR LÄN</t>
        </is>
      </c>
      <c r="E363" t="inlineStr">
        <is>
          <t>EMMABODA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41393-2021</t>
        </is>
      </c>
      <c r="B364" s="1" t="n">
        <v>44424</v>
      </c>
      <c r="C364" s="1" t="n">
        <v>45958</v>
      </c>
      <c r="D364" t="inlineStr">
        <is>
          <t>KALMAR LÄN</t>
        </is>
      </c>
      <c r="E364" t="inlineStr">
        <is>
          <t>EMMABODA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47255-2025</t>
        </is>
      </c>
      <c r="B365" s="1" t="n">
        <v>45930.44356481481</v>
      </c>
      <c r="C365" s="1" t="n">
        <v>45958</v>
      </c>
      <c r="D365" t="inlineStr">
        <is>
          <t>KALMAR LÄN</t>
        </is>
      </c>
      <c r="E365" t="inlineStr">
        <is>
          <t>EMMABODA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4401-2024</t>
        </is>
      </c>
      <c r="B366" s="1" t="n">
        <v>45327.39550925926</v>
      </c>
      <c r="C366" s="1" t="n">
        <v>45958</v>
      </c>
      <c r="D366" t="inlineStr">
        <is>
          <t>KALMAR LÄN</t>
        </is>
      </c>
      <c r="E366" t="inlineStr">
        <is>
          <t>EMMABODA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27746-2024</t>
        </is>
      </c>
      <c r="B367" s="1" t="n">
        <v>45475.46671296296</v>
      </c>
      <c r="C367" s="1" t="n">
        <v>45958</v>
      </c>
      <c r="D367" t="inlineStr">
        <is>
          <t>KALMAR LÄN</t>
        </is>
      </c>
      <c r="E367" t="inlineStr">
        <is>
          <t>EMMABODA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13244-2025</t>
        </is>
      </c>
      <c r="B368" s="1" t="n">
        <v>45735.47873842593</v>
      </c>
      <c r="C368" s="1" t="n">
        <v>45958</v>
      </c>
      <c r="D368" t="inlineStr">
        <is>
          <t>KALMAR LÄN</t>
        </is>
      </c>
      <c r="E368" t="inlineStr">
        <is>
          <t>EMMABODA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4393-2024</t>
        </is>
      </c>
      <c r="B369" s="1" t="n">
        <v>45327.37474537037</v>
      </c>
      <c r="C369" s="1" t="n">
        <v>45958</v>
      </c>
      <c r="D369" t="inlineStr">
        <is>
          <t>KALMAR LÄN</t>
        </is>
      </c>
      <c r="E369" t="inlineStr">
        <is>
          <t>EMMABODA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37093-2023</t>
        </is>
      </c>
      <c r="B370" s="1" t="n">
        <v>45155</v>
      </c>
      <c r="C370" s="1" t="n">
        <v>45958</v>
      </c>
      <c r="D370" t="inlineStr">
        <is>
          <t>KALMAR LÄN</t>
        </is>
      </c>
      <c r="E370" t="inlineStr">
        <is>
          <t>EMMABODA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47244-2025</t>
        </is>
      </c>
      <c r="B371" s="1" t="n">
        <v>45930.42856481481</v>
      </c>
      <c r="C371" s="1" t="n">
        <v>45958</v>
      </c>
      <c r="D371" t="inlineStr">
        <is>
          <t>KALMAR LÄN</t>
        </is>
      </c>
      <c r="E371" t="inlineStr">
        <is>
          <t>EMMABODA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47251-2025</t>
        </is>
      </c>
      <c r="B372" s="1" t="n">
        <v>45930.43853009259</v>
      </c>
      <c r="C372" s="1" t="n">
        <v>45958</v>
      </c>
      <c r="D372" t="inlineStr">
        <is>
          <t>KALMAR LÄN</t>
        </is>
      </c>
      <c r="E372" t="inlineStr">
        <is>
          <t>EMMABODA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17838-2023</t>
        </is>
      </c>
      <c r="B373" s="1" t="n">
        <v>45037.64929398148</v>
      </c>
      <c r="C373" s="1" t="n">
        <v>45958</v>
      </c>
      <c r="D373" t="inlineStr">
        <is>
          <t>KALMAR LÄN</t>
        </is>
      </c>
      <c r="E373" t="inlineStr">
        <is>
          <t>EMMABODA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4989-2021</t>
        </is>
      </c>
      <c r="B374" s="1" t="n">
        <v>44228</v>
      </c>
      <c r="C374" s="1" t="n">
        <v>45958</v>
      </c>
      <c r="D374" t="inlineStr">
        <is>
          <t>KALMAR LÄN</t>
        </is>
      </c>
      <c r="E374" t="inlineStr">
        <is>
          <t>EMMABODA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18946-2022</t>
        </is>
      </c>
      <c r="B375" s="1" t="n">
        <v>44690</v>
      </c>
      <c r="C375" s="1" t="n">
        <v>45958</v>
      </c>
      <c r="D375" t="inlineStr">
        <is>
          <t>KALMAR LÄN</t>
        </is>
      </c>
      <c r="E375" t="inlineStr">
        <is>
          <t>EMMABODA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41366-2024</t>
        </is>
      </c>
      <c r="B376" s="1" t="n">
        <v>45559</v>
      </c>
      <c r="C376" s="1" t="n">
        <v>45958</v>
      </c>
      <c r="D376" t="inlineStr">
        <is>
          <t>KALMAR LÄN</t>
        </is>
      </c>
      <c r="E376" t="inlineStr">
        <is>
          <t>EMMABODA</t>
        </is>
      </c>
      <c r="F376" t="inlineStr">
        <is>
          <t>Övriga Aktiebolag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13475-2021</t>
        </is>
      </c>
      <c r="B377" s="1" t="n">
        <v>44273</v>
      </c>
      <c r="C377" s="1" t="n">
        <v>45958</v>
      </c>
      <c r="D377" t="inlineStr">
        <is>
          <t>KALMAR LÄN</t>
        </is>
      </c>
      <c r="E377" t="inlineStr">
        <is>
          <t>EMMABODA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59914-2024</t>
        </is>
      </c>
      <c r="B378" s="1" t="n">
        <v>45641.74149305555</v>
      </c>
      <c r="C378" s="1" t="n">
        <v>45958</v>
      </c>
      <c r="D378" t="inlineStr">
        <is>
          <t>KALMAR LÄN</t>
        </is>
      </c>
      <c r="E378" t="inlineStr">
        <is>
          <t>EMMABODA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47519-2025</t>
        </is>
      </c>
      <c r="B379" s="1" t="n">
        <v>45931.30724537037</v>
      </c>
      <c r="C379" s="1" t="n">
        <v>45958</v>
      </c>
      <c r="D379" t="inlineStr">
        <is>
          <t>KALMAR LÄN</t>
        </is>
      </c>
      <c r="E379" t="inlineStr">
        <is>
          <t>EMMABODA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5018-2022</t>
        </is>
      </c>
      <c r="B380" s="1" t="n">
        <v>44593.62643518519</v>
      </c>
      <c r="C380" s="1" t="n">
        <v>45958</v>
      </c>
      <c r="D380" t="inlineStr">
        <is>
          <t>KALMAR LÄN</t>
        </is>
      </c>
      <c r="E380" t="inlineStr">
        <is>
          <t>EMMABODA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38993-2025</t>
        </is>
      </c>
      <c r="B381" s="1" t="n">
        <v>45888.33114583333</v>
      </c>
      <c r="C381" s="1" t="n">
        <v>45958</v>
      </c>
      <c r="D381" t="inlineStr">
        <is>
          <t>KALMAR LÄN</t>
        </is>
      </c>
      <c r="E381" t="inlineStr">
        <is>
          <t>EMMABODA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19704-2025</t>
        </is>
      </c>
      <c r="B382" s="1" t="n">
        <v>45771</v>
      </c>
      <c r="C382" s="1" t="n">
        <v>45958</v>
      </c>
      <c r="D382" t="inlineStr">
        <is>
          <t>KALMAR LÄN</t>
        </is>
      </c>
      <c r="E382" t="inlineStr">
        <is>
          <t>EMMABODA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42836-2023</t>
        </is>
      </c>
      <c r="B383" s="1" t="n">
        <v>45182</v>
      </c>
      <c r="C383" s="1" t="n">
        <v>45958</v>
      </c>
      <c r="D383" t="inlineStr">
        <is>
          <t>KALMAR LÄN</t>
        </is>
      </c>
      <c r="E383" t="inlineStr">
        <is>
          <t>EMMABODA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27533-2025</t>
        </is>
      </c>
      <c r="B384" s="1" t="n">
        <v>45813.45756944444</v>
      </c>
      <c r="C384" s="1" t="n">
        <v>45958</v>
      </c>
      <c r="D384" t="inlineStr">
        <is>
          <t>KALMAR LÄN</t>
        </is>
      </c>
      <c r="E384" t="inlineStr">
        <is>
          <t>EMMABODA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19881-2024</t>
        </is>
      </c>
      <c r="B385" s="1" t="n">
        <v>45433.48228009259</v>
      </c>
      <c r="C385" s="1" t="n">
        <v>45958</v>
      </c>
      <c r="D385" t="inlineStr">
        <is>
          <t>KALMAR LÄN</t>
        </is>
      </c>
      <c r="E385" t="inlineStr">
        <is>
          <t>EMMABODA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62733-2021</t>
        </is>
      </c>
      <c r="B386" s="1" t="n">
        <v>44504.38146990741</v>
      </c>
      <c r="C386" s="1" t="n">
        <v>45958</v>
      </c>
      <c r="D386" t="inlineStr">
        <is>
          <t>KALMAR LÄN</t>
        </is>
      </c>
      <c r="E386" t="inlineStr">
        <is>
          <t>EMMABODA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33065-2023</t>
        </is>
      </c>
      <c r="B387" s="1" t="n">
        <v>45126</v>
      </c>
      <c r="C387" s="1" t="n">
        <v>45958</v>
      </c>
      <c r="D387" t="inlineStr">
        <is>
          <t>KALMAR LÄN</t>
        </is>
      </c>
      <c r="E387" t="inlineStr">
        <is>
          <t>EMMABODA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33070-2023</t>
        </is>
      </c>
      <c r="B388" s="1" t="n">
        <v>45126</v>
      </c>
      <c r="C388" s="1" t="n">
        <v>45958</v>
      </c>
      <c r="D388" t="inlineStr">
        <is>
          <t>KALMAR LÄN</t>
        </is>
      </c>
      <c r="E388" t="inlineStr">
        <is>
          <t>EMMABODA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29757-2023</t>
        </is>
      </c>
      <c r="B389" s="1" t="n">
        <v>45107.47519675926</v>
      </c>
      <c r="C389" s="1" t="n">
        <v>45958</v>
      </c>
      <c r="D389" t="inlineStr">
        <is>
          <t>KALMAR LÄN</t>
        </is>
      </c>
      <c r="E389" t="inlineStr">
        <is>
          <t>EMMABODA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35522-2022</t>
        </is>
      </c>
      <c r="B390" s="1" t="n">
        <v>44799.28053240741</v>
      </c>
      <c r="C390" s="1" t="n">
        <v>45958</v>
      </c>
      <c r="D390" t="inlineStr">
        <is>
          <t>KALMAR LÄN</t>
        </is>
      </c>
      <c r="E390" t="inlineStr">
        <is>
          <t>EMMABODA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37060-2023</t>
        </is>
      </c>
      <c r="B391" s="1" t="n">
        <v>45155</v>
      </c>
      <c r="C391" s="1" t="n">
        <v>45958</v>
      </c>
      <c r="D391" t="inlineStr">
        <is>
          <t>KALMAR LÄN</t>
        </is>
      </c>
      <c r="E391" t="inlineStr">
        <is>
          <t>EMMABODA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52610-2023</t>
        </is>
      </c>
      <c r="B392" s="1" t="n">
        <v>45225.62575231482</v>
      </c>
      <c r="C392" s="1" t="n">
        <v>45958</v>
      </c>
      <c r="D392" t="inlineStr">
        <is>
          <t>KALMAR LÄN</t>
        </is>
      </c>
      <c r="E392" t="inlineStr">
        <is>
          <t>EMMABODA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21644-2023</t>
        </is>
      </c>
      <c r="B393" s="1" t="n">
        <v>45063</v>
      </c>
      <c r="C393" s="1" t="n">
        <v>45958</v>
      </c>
      <c r="D393" t="inlineStr">
        <is>
          <t>KALMAR LÄN</t>
        </is>
      </c>
      <c r="E393" t="inlineStr">
        <is>
          <t>EMMABODA</t>
        </is>
      </c>
      <c r="F393" t="inlineStr">
        <is>
          <t>Sveaskog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13801-2023</t>
        </is>
      </c>
      <c r="B394" s="1" t="n">
        <v>45007.52546296296</v>
      </c>
      <c r="C394" s="1" t="n">
        <v>45958</v>
      </c>
      <c r="D394" t="inlineStr">
        <is>
          <t>KALMAR LÄN</t>
        </is>
      </c>
      <c r="E394" t="inlineStr">
        <is>
          <t>EMMABODA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13805-2023</t>
        </is>
      </c>
      <c r="B395" s="1" t="n">
        <v>45007.53736111111</v>
      </c>
      <c r="C395" s="1" t="n">
        <v>45958</v>
      </c>
      <c r="D395" t="inlineStr">
        <is>
          <t>KALMAR LÄN</t>
        </is>
      </c>
      <c r="E395" t="inlineStr">
        <is>
          <t>EMMABODA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28217-2025</t>
        </is>
      </c>
      <c r="B396" s="1" t="n">
        <v>45818</v>
      </c>
      <c r="C396" s="1" t="n">
        <v>45958</v>
      </c>
      <c r="D396" t="inlineStr">
        <is>
          <t>KALMAR LÄN</t>
        </is>
      </c>
      <c r="E396" t="inlineStr">
        <is>
          <t>EMMABODA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41446-2021</t>
        </is>
      </c>
      <c r="B397" s="1" t="n">
        <v>44424</v>
      </c>
      <c r="C397" s="1" t="n">
        <v>45958</v>
      </c>
      <c r="D397" t="inlineStr">
        <is>
          <t>KALMAR LÄN</t>
        </is>
      </c>
      <c r="E397" t="inlineStr">
        <is>
          <t>EMMABODA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28212-2025</t>
        </is>
      </c>
      <c r="B398" s="1" t="n">
        <v>45818</v>
      </c>
      <c r="C398" s="1" t="n">
        <v>45958</v>
      </c>
      <c r="D398" t="inlineStr">
        <is>
          <t>KALMAR LÄN</t>
        </is>
      </c>
      <c r="E398" t="inlineStr">
        <is>
          <t>EMMABODA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56705-2022</t>
        </is>
      </c>
      <c r="B399" s="1" t="n">
        <v>44893.78201388889</v>
      </c>
      <c r="C399" s="1" t="n">
        <v>45958</v>
      </c>
      <c r="D399" t="inlineStr">
        <is>
          <t>KALMAR LÄN</t>
        </is>
      </c>
      <c r="E399" t="inlineStr">
        <is>
          <t>EMMABODA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7719-2025</t>
        </is>
      </c>
      <c r="B400" s="1" t="n">
        <v>45706.44140046297</v>
      </c>
      <c r="C400" s="1" t="n">
        <v>45958</v>
      </c>
      <c r="D400" t="inlineStr">
        <is>
          <t>KALMAR LÄN</t>
        </is>
      </c>
      <c r="E400" t="inlineStr">
        <is>
          <t>EMMABODA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28682-2025</t>
        </is>
      </c>
      <c r="B401" s="1" t="n">
        <v>45819.69038194444</v>
      </c>
      <c r="C401" s="1" t="n">
        <v>45958</v>
      </c>
      <c r="D401" t="inlineStr">
        <is>
          <t>KALMAR LÄN</t>
        </is>
      </c>
      <c r="E401" t="inlineStr">
        <is>
          <t>EMMABODA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35849-2023</t>
        </is>
      </c>
      <c r="B402" s="1" t="n">
        <v>45148.51032407407</v>
      </c>
      <c r="C402" s="1" t="n">
        <v>45958</v>
      </c>
      <c r="D402" t="inlineStr">
        <is>
          <t>KALMAR LÄN</t>
        </is>
      </c>
      <c r="E402" t="inlineStr">
        <is>
          <t>EMMABODA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24784-2023</t>
        </is>
      </c>
      <c r="B403" s="1" t="n">
        <v>45084.66810185185</v>
      </c>
      <c r="C403" s="1" t="n">
        <v>45958</v>
      </c>
      <c r="D403" t="inlineStr">
        <is>
          <t>KALMAR LÄN</t>
        </is>
      </c>
      <c r="E403" t="inlineStr">
        <is>
          <t>EMMABODA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6690-2025</t>
        </is>
      </c>
      <c r="B404" s="1" t="n">
        <v>45700</v>
      </c>
      <c r="C404" s="1" t="n">
        <v>45958</v>
      </c>
      <c r="D404" t="inlineStr">
        <is>
          <t>KALMAR LÄN</t>
        </is>
      </c>
      <c r="E404" t="inlineStr">
        <is>
          <t>EMMABODA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47120-2022</t>
        </is>
      </c>
      <c r="B405" s="1" t="n">
        <v>44852.5103125</v>
      </c>
      <c r="C405" s="1" t="n">
        <v>45958</v>
      </c>
      <c r="D405" t="inlineStr">
        <is>
          <t>KALMAR LÄN</t>
        </is>
      </c>
      <c r="E405" t="inlineStr">
        <is>
          <t>EMMABODA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46065-2023</t>
        </is>
      </c>
      <c r="B406" s="1" t="n">
        <v>45190</v>
      </c>
      <c r="C406" s="1" t="n">
        <v>45958</v>
      </c>
      <c r="D406" t="inlineStr">
        <is>
          <t>KALMAR LÄN</t>
        </is>
      </c>
      <c r="E406" t="inlineStr">
        <is>
          <t>EMMABODA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19854-2024</t>
        </is>
      </c>
      <c r="B407" s="1" t="n">
        <v>45433</v>
      </c>
      <c r="C407" s="1" t="n">
        <v>45958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21798-2023</t>
        </is>
      </c>
      <c r="B408" s="1" t="n">
        <v>45067</v>
      </c>
      <c r="C408" s="1" t="n">
        <v>45958</v>
      </c>
      <c r="D408" t="inlineStr">
        <is>
          <t>KALMAR LÄN</t>
        </is>
      </c>
      <c r="E408" t="inlineStr">
        <is>
          <t>EMMABODA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4198-2023</t>
        </is>
      </c>
      <c r="B409" s="1" t="n">
        <v>44953</v>
      </c>
      <c r="C409" s="1" t="n">
        <v>45958</v>
      </c>
      <c r="D409" t="inlineStr">
        <is>
          <t>KALMAR LÄN</t>
        </is>
      </c>
      <c r="E409" t="inlineStr">
        <is>
          <t>EMMABODA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29755-2023</t>
        </is>
      </c>
      <c r="B410" s="1" t="n">
        <v>45107</v>
      </c>
      <c r="C410" s="1" t="n">
        <v>45958</v>
      </c>
      <c r="D410" t="inlineStr">
        <is>
          <t>KALMAR LÄN</t>
        </is>
      </c>
      <c r="E410" t="inlineStr">
        <is>
          <t>EMMABODA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36496-2024</t>
        </is>
      </c>
      <c r="B411" s="1" t="n">
        <v>45537</v>
      </c>
      <c r="C411" s="1" t="n">
        <v>45958</v>
      </c>
      <c r="D411" t="inlineStr">
        <is>
          <t>KALMAR LÄN</t>
        </is>
      </c>
      <c r="E411" t="inlineStr">
        <is>
          <t>EMMABODA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25090-2022</t>
        </is>
      </c>
      <c r="B412" s="1" t="n">
        <v>44729.41611111111</v>
      </c>
      <c r="C412" s="1" t="n">
        <v>45958</v>
      </c>
      <c r="D412" t="inlineStr">
        <is>
          <t>KALMAR LÄN</t>
        </is>
      </c>
      <c r="E412" t="inlineStr">
        <is>
          <t>EMMABODA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49388-2025</t>
        </is>
      </c>
      <c r="B413" s="1" t="n">
        <v>45938.64722222222</v>
      </c>
      <c r="C413" s="1" t="n">
        <v>45958</v>
      </c>
      <c r="D413" t="inlineStr">
        <is>
          <t>KALMAR LÄN</t>
        </is>
      </c>
      <c r="E413" t="inlineStr">
        <is>
          <t>EMMABODA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49285-2025</t>
        </is>
      </c>
      <c r="B414" s="1" t="n">
        <v>45938.52123842593</v>
      </c>
      <c r="C414" s="1" t="n">
        <v>45958</v>
      </c>
      <c r="D414" t="inlineStr">
        <is>
          <t>KALMAR LÄN</t>
        </is>
      </c>
      <c r="E414" t="inlineStr">
        <is>
          <t>EMMABODA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40883-2025</t>
        </is>
      </c>
      <c r="B415" s="1" t="n">
        <v>45897.60010416667</v>
      </c>
      <c r="C415" s="1" t="n">
        <v>45958</v>
      </c>
      <c r="D415" t="inlineStr">
        <is>
          <t>KALMAR LÄN</t>
        </is>
      </c>
      <c r="E415" t="inlineStr">
        <is>
          <t>EMMABODA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40919-2025</t>
        </is>
      </c>
      <c r="B416" s="1" t="n">
        <v>45897.63128472222</v>
      </c>
      <c r="C416" s="1" t="n">
        <v>45958</v>
      </c>
      <c r="D416" t="inlineStr">
        <is>
          <t>KALMAR LÄN</t>
        </is>
      </c>
      <c r="E416" t="inlineStr">
        <is>
          <t>EMMABODA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64681-2023</t>
        </is>
      </c>
      <c r="B417" s="1" t="n">
        <v>45281</v>
      </c>
      <c r="C417" s="1" t="n">
        <v>45958</v>
      </c>
      <c r="D417" t="inlineStr">
        <is>
          <t>KALMAR LÄN</t>
        </is>
      </c>
      <c r="E417" t="inlineStr">
        <is>
          <t>EMMABODA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29628-2025</t>
        </is>
      </c>
      <c r="B418" s="1" t="n">
        <v>45825.44528935185</v>
      </c>
      <c r="C418" s="1" t="n">
        <v>45958</v>
      </c>
      <c r="D418" t="inlineStr">
        <is>
          <t>KALMAR LÄN</t>
        </is>
      </c>
      <c r="E418" t="inlineStr">
        <is>
          <t>EMMABODA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49281-2025</t>
        </is>
      </c>
      <c r="B419" s="1" t="n">
        <v>45938.51219907407</v>
      </c>
      <c r="C419" s="1" t="n">
        <v>45958</v>
      </c>
      <c r="D419" t="inlineStr">
        <is>
          <t>KALMAR LÄN</t>
        </is>
      </c>
      <c r="E419" t="inlineStr">
        <is>
          <t>EMMABODA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49283-2025</t>
        </is>
      </c>
      <c r="B420" s="1" t="n">
        <v>45938.51582175926</v>
      </c>
      <c r="C420" s="1" t="n">
        <v>45958</v>
      </c>
      <c r="D420" t="inlineStr">
        <is>
          <t>KALMAR LÄN</t>
        </is>
      </c>
      <c r="E420" t="inlineStr">
        <is>
          <t>EMMABODA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29618-2025</t>
        </is>
      </c>
      <c r="B421" s="1" t="n">
        <v>45825.4341087963</v>
      </c>
      <c r="C421" s="1" t="n">
        <v>45958</v>
      </c>
      <c r="D421" t="inlineStr">
        <is>
          <t>KALMAR LÄN</t>
        </is>
      </c>
      <c r="E421" t="inlineStr">
        <is>
          <t>EMMABODA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29807-2025</t>
        </is>
      </c>
      <c r="B422" s="1" t="n">
        <v>45825.73362268518</v>
      </c>
      <c r="C422" s="1" t="n">
        <v>45958</v>
      </c>
      <c r="D422" t="inlineStr">
        <is>
          <t>KALMAR LÄN</t>
        </is>
      </c>
      <c r="E422" t="inlineStr">
        <is>
          <t>EMMABODA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9662-2023</t>
        </is>
      </c>
      <c r="B423" s="1" t="n">
        <v>44984.39417824074</v>
      </c>
      <c r="C423" s="1" t="n">
        <v>45958</v>
      </c>
      <c r="D423" t="inlineStr">
        <is>
          <t>KALMAR LÄN</t>
        </is>
      </c>
      <c r="E423" t="inlineStr">
        <is>
          <t>EMMABODA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49555-2025</t>
        </is>
      </c>
      <c r="B424" s="1" t="n">
        <v>45939.44922453703</v>
      </c>
      <c r="C424" s="1" t="n">
        <v>45958</v>
      </c>
      <c r="D424" t="inlineStr">
        <is>
          <t>KALMAR LÄN</t>
        </is>
      </c>
      <c r="E424" t="inlineStr">
        <is>
          <t>EMMABODA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49626-2023</t>
        </is>
      </c>
      <c r="B425" s="1" t="n">
        <v>45211</v>
      </c>
      <c r="C425" s="1" t="n">
        <v>45958</v>
      </c>
      <c r="D425" t="inlineStr">
        <is>
          <t>KALMAR LÄN</t>
        </is>
      </c>
      <c r="E425" t="inlineStr">
        <is>
          <t>EMMABODA</t>
        </is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29869-2025</t>
        </is>
      </c>
      <c r="B426" s="1" t="n">
        <v>45826.35645833334</v>
      </c>
      <c r="C426" s="1" t="n">
        <v>45958</v>
      </c>
      <c r="D426" t="inlineStr">
        <is>
          <t>KALMAR LÄN</t>
        </is>
      </c>
      <c r="E426" t="inlineStr">
        <is>
          <t>EMMABODA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40759-2025</t>
        </is>
      </c>
      <c r="B427" s="1" t="n">
        <v>45897.39096064815</v>
      </c>
      <c r="C427" s="1" t="n">
        <v>45958</v>
      </c>
      <c r="D427" t="inlineStr">
        <is>
          <t>KALMAR LÄN</t>
        </is>
      </c>
      <c r="E427" t="inlineStr">
        <is>
          <t>EMMABODA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15787-2023</t>
        </is>
      </c>
      <c r="B428" s="1" t="n">
        <v>45021.67435185185</v>
      </c>
      <c r="C428" s="1" t="n">
        <v>45958</v>
      </c>
      <c r="D428" t="inlineStr">
        <is>
          <t>KALMAR LÄN</t>
        </is>
      </c>
      <c r="E428" t="inlineStr">
        <is>
          <t>EMMABODA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29886-2025</t>
        </is>
      </c>
      <c r="B429" s="1" t="n">
        <v>45826.36921296296</v>
      </c>
      <c r="C429" s="1" t="n">
        <v>45958</v>
      </c>
      <c r="D429" t="inlineStr">
        <is>
          <t>KALMAR LÄN</t>
        </is>
      </c>
      <c r="E429" t="inlineStr">
        <is>
          <t>EMMABODA</t>
        </is>
      </c>
      <c r="G429" t="n">
        <v>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49294-2025</t>
        </is>
      </c>
      <c r="B430" s="1" t="n">
        <v>45938.5327662037</v>
      </c>
      <c r="C430" s="1" t="n">
        <v>45958</v>
      </c>
      <c r="D430" t="inlineStr">
        <is>
          <t>KALMAR LÄN</t>
        </is>
      </c>
      <c r="E430" t="inlineStr">
        <is>
          <t>EMMABODA</t>
        </is>
      </c>
      <c r="G430" t="n">
        <v>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68940-2021</t>
        </is>
      </c>
      <c r="B431" s="1" t="n">
        <v>44530.5225462963</v>
      </c>
      <c r="C431" s="1" t="n">
        <v>45958</v>
      </c>
      <c r="D431" t="inlineStr">
        <is>
          <t>KALMAR LÄN</t>
        </is>
      </c>
      <c r="E431" t="inlineStr">
        <is>
          <t>EMMABODA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44540-2023</t>
        </is>
      </c>
      <c r="B432" s="1" t="n">
        <v>45189.50841435185</v>
      </c>
      <c r="C432" s="1" t="n">
        <v>45958</v>
      </c>
      <c r="D432" t="inlineStr">
        <is>
          <t>KALMAR LÄN</t>
        </is>
      </c>
      <c r="E432" t="inlineStr">
        <is>
          <t>EMMABODA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49274-2025</t>
        </is>
      </c>
      <c r="B433" s="1" t="n">
        <v>45938.50608796296</v>
      </c>
      <c r="C433" s="1" t="n">
        <v>45958</v>
      </c>
      <c r="D433" t="inlineStr">
        <is>
          <t>KALMAR LÄN</t>
        </is>
      </c>
      <c r="E433" t="inlineStr">
        <is>
          <t>EMMABODA</t>
        </is>
      </c>
      <c r="G433" t="n">
        <v>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1741-2023</t>
        </is>
      </c>
      <c r="B434" s="1" t="n">
        <v>44938.51150462963</v>
      </c>
      <c r="C434" s="1" t="n">
        <v>45958</v>
      </c>
      <c r="D434" t="inlineStr">
        <is>
          <t>KALMAR LÄN</t>
        </is>
      </c>
      <c r="E434" t="inlineStr">
        <is>
          <t>EMMABODA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30118-2025</t>
        </is>
      </c>
      <c r="B435" s="1" t="n">
        <v>45826.73186342593</v>
      </c>
      <c r="C435" s="1" t="n">
        <v>45958</v>
      </c>
      <c r="D435" t="inlineStr">
        <is>
          <t>KALMAR LÄN</t>
        </is>
      </c>
      <c r="E435" t="inlineStr">
        <is>
          <t>EMMABODA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46918-2025</t>
        </is>
      </c>
      <c r="B436" s="1" t="n">
        <v>45929</v>
      </c>
      <c r="C436" s="1" t="n">
        <v>45958</v>
      </c>
      <c r="D436" t="inlineStr">
        <is>
          <t>KALMAR LÄN</t>
        </is>
      </c>
      <c r="E436" t="inlineStr">
        <is>
          <t>EMMABODA</t>
        </is>
      </c>
      <c r="F436" t="inlineStr">
        <is>
          <t>Övriga Aktiebolag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29875-2025</t>
        </is>
      </c>
      <c r="B437" s="1" t="n">
        <v>45826.36164351852</v>
      </c>
      <c r="C437" s="1" t="n">
        <v>45958</v>
      </c>
      <c r="D437" t="inlineStr">
        <is>
          <t>KALMAR LÄN</t>
        </is>
      </c>
      <c r="E437" t="inlineStr">
        <is>
          <t>EMMABODA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29874-2025</t>
        </is>
      </c>
      <c r="B438" s="1" t="n">
        <v>45826.35939814815</v>
      </c>
      <c r="C438" s="1" t="n">
        <v>45958</v>
      </c>
      <c r="D438" t="inlineStr">
        <is>
          <t>KALMAR LÄN</t>
        </is>
      </c>
      <c r="E438" t="inlineStr">
        <is>
          <t>EMMABODA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29879-2025</t>
        </is>
      </c>
      <c r="B439" s="1" t="n">
        <v>45826.3639699074</v>
      </c>
      <c r="C439" s="1" t="n">
        <v>45958</v>
      </c>
      <c r="D439" t="inlineStr">
        <is>
          <t>KALMAR LÄN</t>
        </is>
      </c>
      <c r="E439" t="inlineStr">
        <is>
          <t>EMMABODA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63180-2021</t>
        </is>
      </c>
      <c r="B440" s="1" t="n">
        <v>44507</v>
      </c>
      <c r="C440" s="1" t="n">
        <v>45958</v>
      </c>
      <c r="D440" t="inlineStr">
        <is>
          <t>KALMAR LÄN</t>
        </is>
      </c>
      <c r="E440" t="inlineStr">
        <is>
          <t>EMMABODA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54482-2021</t>
        </is>
      </c>
      <c r="B441" s="1" t="n">
        <v>44473</v>
      </c>
      <c r="C441" s="1" t="n">
        <v>45958</v>
      </c>
      <c r="D441" t="inlineStr">
        <is>
          <t>KALMAR LÄN</t>
        </is>
      </c>
      <c r="E441" t="inlineStr">
        <is>
          <t>EMMABODA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46775-2022</t>
        </is>
      </c>
      <c r="B442" s="1" t="n">
        <v>44851.49424768519</v>
      </c>
      <c r="C442" s="1" t="n">
        <v>45958</v>
      </c>
      <c r="D442" t="inlineStr">
        <is>
          <t>KALMAR LÄN</t>
        </is>
      </c>
      <c r="E442" t="inlineStr">
        <is>
          <t>EMMABODA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44432-2023</t>
        </is>
      </c>
      <c r="B443" s="1" t="n">
        <v>45189.35297453704</v>
      </c>
      <c r="C443" s="1" t="n">
        <v>45958</v>
      </c>
      <c r="D443" t="inlineStr">
        <is>
          <t>KALMAR LÄN</t>
        </is>
      </c>
      <c r="E443" t="inlineStr">
        <is>
          <t>EMMABODA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19210-2023</t>
        </is>
      </c>
      <c r="B444" s="1" t="n">
        <v>45048</v>
      </c>
      <c r="C444" s="1" t="n">
        <v>45958</v>
      </c>
      <c r="D444" t="inlineStr">
        <is>
          <t>KALMAR LÄN</t>
        </is>
      </c>
      <c r="E444" t="inlineStr">
        <is>
          <t>EMMABODA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45214-2023</t>
        </is>
      </c>
      <c r="B445" s="1" t="n">
        <v>45191.56679398148</v>
      </c>
      <c r="C445" s="1" t="n">
        <v>45958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5666-2023</t>
        </is>
      </c>
      <c r="B446" s="1" t="n">
        <v>44960</v>
      </c>
      <c r="C446" s="1" t="n">
        <v>45958</v>
      </c>
      <c r="D446" t="inlineStr">
        <is>
          <t>KALMAR LÄN</t>
        </is>
      </c>
      <c r="E446" t="inlineStr">
        <is>
          <t>EMMABODA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30932-2025</t>
        </is>
      </c>
      <c r="B447" s="1" t="n">
        <v>45832.40292824074</v>
      </c>
      <c r="C447" s="1" t="n">
        <v>45958</v>
      </c>
      <c r="D447" t="inlineStr">
        <is>
          <t>KALMAR LÄN</t>
        </is>
      </c>
      <c r="E447" t="inlineStr">
        <is>
          <t>EMMABODA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30925-2025</t>
        </is>
      </c>
      <c r="B448" s="1" t="n">
        <v>45832.38621527778</v>
      </c>
      <c r="C448" s="1" t="n">
        <v>45958</v>
      </c>
      <c r="D448" t="inlineStr">
        <is>
          <t>KALMAR LÄN</t>
        </is>
      </c>
      <c r="E448" t="inlineStr">
        <is>
          <t>EMMABODA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9775-2022</t>
        </is>
      </c>
      <c r="B449" s="1" t="n">
        <v>44619</v>
      </c>
      <c r="C449" s="1" t="n">
        <v>45958</v>
      </c>
      <c r="D449" t="inlineStr">
        <is>
          <t>KALMAR LÄN</t>
        </is>
      </c>
      <c r="E449" t="inlineStr">
        <is>
          <t>EMMABODA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20164-2024</t>
        </is>
      </c>
      <c r="B450" s="1" t="n">
        <v>45434.59488425926</v>
      </c>
      <c r="C450" s="1" t="n">
        <v>45958</v>
      </c>
      <c r="D450" t="inlineStr">
        <is>
          <t>KALMAR LÄN</t>
        </is>
      </c>
      <c r="E450" t="inlineStr">
        <is>
          <t>EMMABODA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31208-2025</t>
        </is>
      </c>
      <c r="B451" s="1" t="n">
        <v>45832.7072800926</v>
      </c>
      <c r="C451" s="1" t="n">
        <v>45958</v>
      </c>
      <c r="D451" t="inlineStr">
        <is>
          <t>KALMAR LÄN</t>
        </is>
      </c>
      <c r="E451" t="inlineStr">
        <is>
          <t>EMMABODA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17525-2023</t>
        </is>
      </c>
      <c r="B452" s="1" t="n">
        <v>45036.45335648148</v>
      </c>
      <c r="C452" s="1" t="n">
        <v>45958</v>
      </c>
      <c r="D452" t="inlineStr">
        <is>
          <t>KALMAR LÄN</t>
        </is>
      </c>
      <c r="E452" t="inlineStr">
        <is>
          <t>EMMABODA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41429-2025</t>
        </is>
      </c>
      <c r="B453" s="1" t="n">
        <v>45901.39177083333</v>
      </c>
      <c r="C453" s="1" t="n">
        <v>45958</v>
      </c>
      <c r="D453" t="inlineStr">
        <is>
          <t>KALMAR LÄN</t>
        </is>
      </c>
      <c r="E453" t="inlineStr">
        <is>
          <t>EMMABODA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32137-2025</t>
        </is>
      </c>
      <c r="B454" s="1" t="n">
        <v>45835.51372685185</v>
      </c>
      <c r="C454" s="1" t="n">
        <v>45958</v>
      </c>
      <c r="D454" t="inlineStr">
        <is>
          <t>KALMAR LÄN</t>
        </is>
      </c>
      <c r="E454" t="inlineStr">
        <is>
          <t>EMMABODA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41733-2025</t>
        </is>
      </c>
      <c r="B455" s="1" t="n">
        <v>45902.4652199074</v>
      </c>
      <c r="C455" s="1" t="n">
        <v>45958</v>
      </c>
      <c r="D455" t="inlineStr">
        <is>
          <t>KALMAR LÄN</t>
        </is>
      </c>
      <c r="E455" t="inlineStr">
        <is>
          <t>EMMABODA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59468-2022</t>
        </is>
      </c>
      <c r="B456" s="1" t="n">
        <v>44907.44033564815</v>
      </c>
      <c r="C456" s="1" t="n">
        <v>45958</v>
      </c>
      <c r="D456" t="inlineStr">
        <is>
          <t>KALMAR LÄN</t>
        </is>
      </c>
      <c r="E456" t="inlineStr">
        <is>
          <t>EMMABODA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59737-2021</t>
        </is>
      </c>
      <c r="B457" s="1" t="n">
        <v>44494</v>
      </c>
      <c r="C457" s="1" t="n">
        <v>45958</v>
      </c>
      <c r="D457" t="inlineStr">
        <is>
          <t>KALMAR LÄN</t>
        </is>
      </c>
      <c r="E457" t="inlineStr">
        <is>
          <t>EMMABODA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63219-2023</t>
        </is>
      </c>
      <c r="B458" s="1" t="n">
        <v>45273.62960648148</v>
      </c>
      <c r="C458" s="1" t="n">
        <v>45958</v>
      </c>
      <c r="D458" t="inlineStr">
        <is>
          <t>KALMAR LÄN</t>
        </is>
      </c>
      <c r="E458" t="inlineStr">
        <is>
          <t>EMMABODA</t>
        </is>
      </c>
      <c r="F458" t="inlineStr">
        <is>
          <t>Kommuner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41734-2025</t>
        </is>
      </c>
      <c r="B459" s="1" t="n">
        <v>45902.47142361111</v>
      </c>
      <c r="C459" s="1" t="n">
        <v>45958</v>
      </c>
      <c r="D459" t="inlineStr">
        <is>
          <t>KALMAR LÄN</t>
        </is>
      </c>
      <c r="E459" t="inlineStr">
        <is>
          <t>EMMABODA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31226-2022</t>
        </is>
      </c>
      <c r="B460" s="1" t="n">
        <v>44771.43327546296</v>
      </c>
      <c r="C460" s="1" t="n">
        <v>45958</v>
      </c>
      <c r="D460" t="inlineStr">
        <is>
          <t>KALMAR LÄN</t>
        </is>
      </c>
      <c r="E460" t="inlineStr">
        <is>
          <t>EMMABODA</t>
        </is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49625-2023</t>
        </is>
      </c>
      <c r="B461" s="1" t="n">
        <v>45211</v>
      </c>
      <c r="C461" s="1" t="n">
        <v>45958</v>
      </c>
      <c r="D461" t="inlineStr">
        <is>
          <t>KALMAR LÄN</t>
        </is>
      </c>
      <c r="E461" t="inlineStr">
        <is>
          <t>EMMABODA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50542-2025</t>
        </is>
      </c>
      <c r="B462" s="1" t="n">
        <v>45945.49527777778</v>
      </c>
      <c r="C462" s="1" t="n">
        <v>45958</v>
      </c>
      <c r="D462" t="inlineStr">
        <is>
          <t>KALMAR LÄN</t>
        </is>
      </c>
      <c r="E462" t="inlineStr">
        <is>
          <t>EMMABODA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53252-2023</t>
        </is>
      </c>
      <c r="B463" s="1" t="n">
        <v>45229.52315972222</v>
      </c>
      <c r="C463" s="1" t="n">
        <v>45958</v>
      </c>
      <c r="D463" t="inlineStr">
        <is>
          <t>KALMAR LÄN</t>
        </is>
      </c>
      <c r="E463" t="inlineStr">
        <is>
          <t>EMMABODA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33606-2023</t>
        </is>
      </c>
      <c r="B464" s="1" t="n">
        <v>45132</v>
      </c>
      <c r="C464" s="1" t="n">
        <v>45958</v>
      </c>
      <c r="D464" t="inlineStr">
        <is>
          <t>KALMAR LÄN</t>
        </is>
      </c>
      <c r="E464" t="inlineStr">
        <is>
          <t>EMMABODA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56549-2022</t>
        </is>
      </c>
      <c r="B465" s="1" t="n">
        <v>44893.48324074074</v>
      </c>
      <c r="C465" s="1" t="n">
        <v>45958</v>
      </c>
      <c r="D465" t="inlineStr">
        <is>
          <t>KALMAR LÄN</t>
        </is>
      </c>
      <c r="E465" t="inlineStr">
        <is>
          <t>EMMABODA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50541-2025</t>
        </is>
      </c>
      <c r="B466" s="1" t="n">
        <v>45945.49400462963</v>
      </c>
      <c r="C466" s="1" t="n">
        <v>45958</v>
      </c>
      <c r="D466" t="inlineStr">
        <is>
          <t>KALMAR LÄN</t>
        </is>
      </c>
      <c r="E466" t="inlineStr">
        <is>
          <t>EMMABODA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24795-2023</t>
        </is>
      </c>
      <c r="B467" s="1" t="n">
        <v>45084</v>
      </c>
      <c r="C467" s="1" t="n">
        <v>45958</v>
      </c>
      <c r="D467" t="inlineStr">
        <is>
          <t>KALMAR LÄN</t>
        </is>
      </c>
      <c r="E467" t="inlineStr">
        <is>
          <t>EMMABODA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14547-2025</t>
        </is>
      </c>
      <c r="B468" s="1" t="n">
        <v>45741.70216435185</v>
      </c>
      <c r="C468" s="1" t="n">
        <v>45958</v>
      </c>
      <c r="D468" t="inlineStr">
        <is>
          <t>KALMAR LÄN</t>
        </is>
      </c>
      <c r="E468" t="inlineStr">
        <is>
          <t>EMMABODA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33345-2025</t>
        </is>
      </c>
      <c r="B469" s="1" t="n">
        <v>45841.36670138889</v>
      </c>
      <c r="C469" s="1" t="n">
        <v>45958</v>
      </c>
      <c r="D469" t="inlineStr">
        <is>
          <t>KALMAR LÄN</t>
        </is>
      </c>
      <c r="E469" t="inlineStr">
        <is>
          <t>EMMABODA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38104-2021</t>
        </is>
      </c>
      <c r="B470" s="1" t="n">
        <v>44405.3347337963</v>
      </c>
      <c r="C470" s="1" t="n">
        <v>45958</v>
      </c>
      <c r="D470" t="inlineStr">
        <is>
          <t>KALMAR LÄN</t>
        </is>
      </c>
      <c r="E470" t="inlineStr">
        <is>
          <t>EMMABODA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20679-2025</t>
        </is>
      </c>
      <c r="B471" s="1" t="n">
        <v>45776</v>
      </c>
      <c r="C471" s="1" t="n">
        <v>45958</v>
      </c>
      <c r="D471" t="inlineStr">
        <is>
          <t>KALMAR LÄN</t>
        </is>
      </c>
      <c r="E471" t="inlineStr">
        <is>
          <t>EMMABODA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20682-2025</t>
        </is>
      </c>
      <c r="B472" s="1" t="n">
        <v>45776</v>
      </c>
      <c r="C472" s="1" t="n">
        <v>45958</v>
      </c>
      <c r="D472" t="inlineStr">
        <is>
          <t>KALMAR LÄN</t>
        </is>
      </c>
      <c r="E472" t="inlineStr">
        <is>
          <t>EMMABODA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26111-2025</t>
        </is>
      </c>
      <c r="B473" s="1" t="n">
        <v>45805</v>
      </c>
      <c r="C473" s="1" t="n">
        <v>45958</v>
      </c>
      <c r="D473" t="inlineStr">
        <is>
          <t>KALMAR LÄN</t>
        </is>
      </c>
      <c r="E473" t="inlineStr">
        <is>
          <t>EMMABODA</t>
        </is>
      </c>
      <c r="G473" t="n">
        <v>12.5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50812-2025</t>
        </is>
      </c>
      <c r="B474" s="1" t="n">
        <v>45946.52302083333</v>
      </c>
      <c r="C474" s="1" t="n">
        <v>45958</v>
      </c>
      <c r="D474" t="inlineStr">
        <is>
          <t>KALMAR LÄN</t>
        </is>
      </c>
      <c r="E474" t="inlineStr">
        <is>
          <t>EMMABODA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50755-2025</t>
        </is>
      </c>
      <c r="B475" s="1" t="n">
        <v>45946.40648148148</v>
      </c>
      <c r="C475" s="1" t="n">
        <v>45958</v>
      </c>
      <c r="D475" t="inlineStr">
        <is>
          <t>KALMAR LÄN</t>
        </is>
      </c>
      <c r="E475" t="inlineStr">
        <is>
          <t>EMMABODA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66333-2021</t>
        </is>
      </c>
      <c r="B476" s="1" t="n">
        <v>44518</v>
      </c>
      <c r="C476" s="1" t="n">
        <v>45958</v>
      </c>
      <c r="D476" t="inlineStr">
        <is>
          <t>KALMAR LÄN</t>
        </is>
      </c>
      <c r="E476" t="inlineStr">
        <is>
          <t>EMMABODA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33655-2025</t>
        </is>
      </c>
      <c r="B477" s="1" t="n">
        <v>45841.65936342593</v>
      </c>
      <c r="C477" s="1" t="n">
        <v>45958</v>
      </c>
      <c r="D477" t="inlineStr">
        <is>
          <t>KALMAR LÄN</t>
        </is>
      </c>
      <c r="E477" t="inlineStr">
        <is>
          <t>EMMABODA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24776-2022</t>
        </is>
      </c>
      <c r="B478" s="1" t="n">
        <v>44728.36712962963</v>
      </c>
      <c r="C478" s="1" t="n">
        <v>45958</v>
      </c>
      <c r="D478" t="inlineStr">
        <is>
          <t>KALMAR LÄN</t>
        </is>
      </c>
      <c r="E478" t="inlineStr">
        <is>
          <t>EMMABODA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33425-2025</t>
        </is>
      </c>
      <c r="B479" s="1" t="n">
        <v>45841.44533564815</v>
      </c>
      <c r="C479" s="1" t="n">
        <v>45958</v>
      </c>
      <c r="D479" t="inlineStr">
        <is>
          <t>KALMAR LÄN</t>
        </is>
      </c>
      <c r="E479" t="inlineStr">
        <is>
          <t>EMMABODA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33429-2025</t>
        </is>
      </c>
      <c r="B480" s="1" t="n">
        <v>45841.44762731482</v>
      </c>
      <c r="C480" s="1" t="n">
        <v>45958</v>
      </c>
      <c r="D480" t="inlineStr">
        <is>
          <t>KALMAR LÄN</t>
        </is>
      </c>
      <c r="E480" t="inlineStr">
        <is>
          <t>EMMABODA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14096-2023</t>
        </is>
      </c>
      <c r="B481" s="1" t="n">
        <v>45009.36045138889</v>
      </c>
      <c r="C481" s="1" t="n">
        <v>45958</v>
      </c>
      <c r="D481" t="inlineStr">
        <is>
          <t>KALMAR LÄN</t>
        </is>
      </c>
      <c r="E481" t="inlineStr">
        <is>
          <t>EMMABODA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14112-2023</t>
        </is>
      </c>
      <c r="B482" s="1" t="n">
        <v>45009.40710648148</v>
      </c>
      <c r="C482" s="1" t="n">
        <v>45958</v>
      </c>
      <c r="D482" t="inlineStr">
        <is>
          <t>KALMAR LÄN</t>
        </is>
      </c>
      <c r="E482" t="inlineStr">
        <is>
          <t>EMMABODA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14138-2023</t>
        </is>
      </c>
      <c r="B483" s="1" t="n">
        <v>45009.46947916667</v>
      </c>
      <c r="C483" s="1" t="n">
        <v>45958</v>
      </c>
      <c r="D483" t="inlineStr">
        <is>
          <t>KALMAR LÄN</t>
        </is>
      </c>
      <c r="E483" t="inlineStr">
        <is>
          <t>EMMABODA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14140-2023</t>
        </is>
      </c>
      <c r="B484" s="1" t="n">
        <v>45009</v>
      </c>
      <c r="C484" s="1" t="n">
        <v>45958</v>
      </c>
      <c r="D484" t="inlineStr">
        <is>
          <t>KALMAR LÄN</t>
        </is>
      </c>
      <c r="E484" t="inlineStr">
        <is>
          <t>EMMABODA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66662-2021</t>
        </is>
      </c>
      <c r="B485" s="1" t="n">
        <v>44519</v>
      </c>
      <c r="C485" s="1" t="n">
        <v>45958</v>
      </c>
      <c r="D485" t="inlineStr">
        <is>
          <t>KALMAR LÄN</t>
        </is>
      </c>
      <c r="E485" t="inlineStr">
        <is>
          <t>EMMABODA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34055-2025</t>
        </is>
      </c>
      <c r="B486" s="1" t="n">
        <v>45845.41</v>
      </c>
      <c r="C486" s="1" t="n">
        <v>45958</v>
      </c>
      <c r="D486" t="inlineStr">
        <is>
          <t>KALMAR LÄN</t>
        </is>
      </c>
      <c r="E486" t="inlineStr">
        <is>
          <t>EMMABODA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17481-2021</t>
        </is>
      </c>
      <c r="B487" s="1" t="n">
        <v>44299</v>
      </c>
      <c r="C487" s="1" t="n">
        <v>45958</v>
      </c>
      <c r="D487" t="inlineStr">
        <is>
          <t>KALMAR LÄN</t>
        </is>
      </c>
      <c r="E487" t="inlineStr">
        <is>
          <t>EMMABODA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42424-2025</t>
        </is>
      </c>
      <c r="B488" s="1" t="n">
        <v>45905.41212962963</v>
      </c>
      <c r="C488" s="1" t="n">
        <v>45958</v>
      </c>
      <c r="D488" t="inlineStr">
        <is>
          <t>KALMAR LÄN</t>
        </is>
      </c>
      <c r="E488" t="inlineStr">
        <is>
          <t>EMMABODA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55604-2024</t>
        </is>
      </c>
      <c r="B489" s="1" t="n">
        <v>45621</v>
      </c>
      <c r="C489" s="1" t="n">
        <v>45958</v>
      </c>
      <c r="D489" t="inlineStr">
        <is>
          <t>KALMAR LÄN</t>
        </is>
      </c>
      <c r="E489" t="inlineStr">
        <is>
          <t>EMMABODA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28437-2023</t>
        </is>
      </c>
      <c r="B490" s="1" t="n">
        <v>45102</v>
      </c>
      <c r="C490" s="1" t="n">
        <v>45958</v>
      </c>
      <c r="D490" t="inlineStr">
        <is>
          <t>KALMAR LÄN</t>
        </is>
      </c>
      <c r="E490" t="inlineStr">
        <is>
          <t>EMMABODA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28441-2023</t>
        </is>
      </c>
      <c r="B491" s="1" t="n">
        <v>45102</v>
      </c>
      <c r="C491" s="1" t="n">
        <v>45958</v>
      </c>
      <c r="D491" t="inlineStr">
        <is>
          <t>KALMAR LÄN</t>
        </is>
      </c>
      <c r="E491" t="inlineStr">
        <is>
          <t>EMMABODA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42165-2025</t>
        </is>
      </c>
      <c r="B492" s="1" t="n">
        <v>45904.42120370371</v>
      </c>
      <c r="C492" s="1" t="n">
        <v>45958</v>
      </c>
      <c r="D492" t="inlineStr">
        <is>
          <t>KALMAR LÄN</t>
        </is>
      </c>
      <c r="E492" t="inlineStr">
        <is>
          <t>EMMABODA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51077-2025</t>
        </is>
      </c>
      <c r="B493" s="1" t="n">
        <v>45947.46266203704</v>
      </c>
      <c r="C493" s="1" t="n">
        <v>45958</v>
      </c>
      <c r="D493" t="inlineStr">
        <is>
          <t>KALMAR LÄN</t>
        </is>
      </c>
      <c r="E493" t="inlineStr">
        <is>
          <t>EMMABODA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11758-2025</t>
        </is>
      </c>
      <c r="B494" s="1" t="n">
        <v>45727.64369212963</v>
      </c>
      <c r="C494" s="1" t="n">
        <v>45958</v>
      </c>
      <c r="D494" t="inlineStr">
        <is>
          <t>KALMAR LÄN</t>
        </is>
      </c>
      <c r="E494" t="inlineStr">
        <is>
          <t>EMMABODA</t>
        </is>
      </c>
      <c r="G494" t="n">
        <v>9.300000000000001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34100-2025</t>
        </is>
      </c>
      <c r="B495" s="1" t="n">
        <v>45845</v>
      </c>
      <c r="C495" s="1" t="n">
        <v>45958</v>
      </c>
      <c r="D495" t="inlineStr">
        <is>
          <t>KALMAR LÄN</t>
        </is>
      </c>
      <c r="E495" t="inlineStr">
        <is>
          <t>EMMABODA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44067-2022</t>
        </is>
      </c>
      <c r="B496" s="1" t="n">
        <v>44839</v>
      </c>
      <c r="C496" s="1" t="n">
        <v>45958</v>
      </c>
      <c r="D496" t="inlineStr">
        <is>
          <t>KALMAR LÄN</t>
        </is>
      </c>
      <c r="E496" t="inlineStr">
        <is>
          <t>EMMABODA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61791-2022</t>
        </is>
      </c>
      <c r="B497" s="1" t="n">
        <v>44911</v>
      </c>
      <c r="C497" s="1" t="n">
        <v>45958</v>
      </c>
      <c r="D497" t="inlineStr">
        <is>
          <t>KALMAR LÄN</t>
        </is>
      </c>
      <c r="E497" t="inlineStr">
        <is>
          <t>EMMABODA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37630-2023</t>
        </is>
      </c>
      <c r="B498" s="1" t="n">
        <v>45159.4650925926</v>
      </c>
      <c r="C498" s="1" t="n">
        <v>45958</v>
      </c>
      <c r="D498" t="inlineStr">
        <is>
          <t>KALMAR LÄN</t>
        </is>
      </c>
      <c r="E498" t="inlineStr">
        <is>
          <t>EMMABODA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34352-2025</t>
        </is>
      </c>
      <c r="B499" s="1" t="n">
        <v>45846</v>
      </c>
      <c r="C499" s="1" t="n">
        <v>45958</v>
      </c>
      <c r="D499" t="inlineStr">
        <is>
          <t>KALMAR LÄN</t>
        </is>
      </c>
      <c r="E499" t="inlineStr">
        <is>
          <t>EMMABODA</t>
        </is>
      </c>
      <c r="G499" t="n">
        <v>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40116-2024</t>
        </is>
      </c>
      <c r="B500" s="1" t="n">
        <v>45554</v>
      </c>
      <c r="C500" s="1" t="n">
        <v>45958</v>
      </c>
      <c r="D500" t="inlineStr">
        <is>
          <t>KALMAR LÄN</t>
        </is>
      </c>
      <c r="E500" t="inlineStr">
        <is>
          <t>EMMABODA</t>
        </is>
      </c>
      <c r="F500" t="inlineStr">
        <is>
          <t>Kyrkan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40141-2024</t>
        </is>
      </c>
      <c r="B501" s="1" t="n">
        <v>45554</v>
      </c>
      <c r="C501" s="1" t="n">
        <v>45958</v>
      </c>
      <c r="D501" t="inlineStr">
        <is>
          <t>KALMAR LÄN</t>
        </is>
      </c>
      <c r="E501" t="inlineStr">
        <is>
          <t>EMMABODA</t>
        </is>
      </c>
      <c r="F501" t="inlineStr">
        <is>
          <t>Kyrkan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3290-2024</t>
        </is>
      </c>
      <c r="B502" s="1" t="n">
        <v>45317.44828703703</v>
      </c>
      <c r="C502" s="1" t="n">
        <v>45958</v>
      </c>
      <c r="D502" t="inlineStr">
        <is>
          <t>KALMAR LÄN</t>
        </is>
      </c>
      <c r="E502" t="inlineStr">
        <is>
          <t>EMMABODA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46187-2023</t>
        </is>
      </c>
      <c r="B503" s="1" t="n">
        <v>45196.6208449074</v>
      </c>
      <c r="C503" s="1" t="n">
        <v>45958</v>
      </c>
      <c r="D503" t="inlineStr">
        <is>
          <t>KALMAR LÄN</t>
        </is>
      </c>
      <c r="E503" t="inlineStr">
        <is>
          <t>EMMABODA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28230-2025</t>
        </is>
      </c>
      <c r="B504" s="1" t="n">
        <v>45818</v>
      </c>
      <c r="C504" s="1" t="n">
        <v>45958</v>
      </c>
      <c r="D504" t="inlineStr">
        <is>
          <t>KALMAR LÄN</t>
        </is>
      </c>
      <c r="E504" t="inlineStr">
        <is>
          <t>EMMABODA</t>
        </is>
      </c>
      <c r="G504" t="n">
        <v>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23938-2023</t>
        </is>
      </c>
      <c r="B505" s="1" t="n">
        <v>45078.59818287037</v>
      </c>
      <c r="C505" s="1" t="n">
        <v>45958</v>
      </c>
      <c r="D505" t="inlineStr">
        <is>
          <t>KALMAR LÄN</t>
        </is>
      </c>
      <c r="E505" t="inlineStr">
        <is>
          <t>EMMABODA</t>
        </is>
      </c>
      <c r="F505" t="inlineStr">
        <is>
          <t>Sveaskog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42845-2025</t>
        </is>
      </c>
      <c r="B506" s="1" t="n">
        <v>45908</v>
      </c>
      <c r="C506" s="1" t="n">
        <v>45958</v>
      </c>
      <c r="D506" t="inlineStr">
        <is>
          <t>KALMAR LÄN</t>
        </is>
      </c>
      <c r="E506" t="inlineStr">
        <is>
          <t>EMMABODA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34878-2025</t>
        </is>
      </c>
      <c r="B507" s="1" t="n">
        <v>45849.46575231481</v>
      </c>
      <c r="C507" s="1" t="n">
        <v>45958</v>
      </c>
      <c r="D507" t="inlineStr">
        <is>
          <t>KALMAR LÄN</t>
        </is>
      </c>
      <c r="E507" t="inlineStr">
        <is>
          <t>EMMABODA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42964-2025</t>
        </is>
      </c>
      <c r="B508" s="1" t="n">
        <v>45909.37060185185</v>
      </c>
      <c r="C508" s="1" t="n">
        <v>45958</v>
      </c>
      <c r="D508" t="inlineStr">
        <is>
          <t>KALMAR LÄN</t>
        </is>
      </c>
      <c r="E508" t="inlineStr">
        <is>
          <t>EMMABODA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35151-2025</t>
        </is>
      </c>
      <c r="B509" s="1" t="n">
        <v>45852</v>
      </c>
      <c r="C509" s="1" t="n">
        <v>45958</v>
      </c>
      <c r="D509" t="inlineStr">
        <is>
          <t>KALMAR LÄN</t>
        </is>
      </c>
      <c r="E509" t="inlineStr">
        <is>
          <t>EMMABODA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35115-2025</t>
        </is>
      </c>
      <c r="B510" s="1" t="n">
        <v>45852.5841087963</v>
      </c>
      <c r="C510" s="1" t="n">
        <v>45958</v>
      </c>
      <c r="D510" t="inlineStr">
        <is>
          <t>KALMAR LÄN</t>
        </is>
      </c>
      <c r="E510" t="inlineStr">
        <is>
          <t>EMMABODA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3754-2025</t>
        </is>
      </c>
      <c r="B511" s="1" t="n">
        <v>45681.58681712963</v>
      </c>
      <c r="C511" s="1" t="n">
        <v>45958</v>
      </c>
      <c r="D511" t="inlineStr">
        <is>
          <t>KALMAR LÄN</t>
        </is>
      </c>
      <c r="E511" t="inlineStr">
        <is>
          <t>EMMABODA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32661-2024</t>
        </is>
      </c>
      <c r="B512" s="1" t="n">
        <v>45514.3787037037</v>
      </c>
      <c r="C512" s="1" t="n">
        <v>45958</v>
      </c>
      <c r="D512" t="inlineStr">
        <is>
          <t>KALMAR LÄN</t>
        </is>
      </c>
      <c r="E512" t="inlineStr">
        <is>
          <t>EMMABODA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32665-2024</t>
        </is>
      </c>
      <c r="B513" s="1" t="n">
        <v>45514.3809375</v>
      </c>
      <c r="C513" s="1" t="n">
        <v>45958</v>
      </c>
      <c r="D513" t="inlineStr">
        <is>
          <t>KALMAR LÄN</t>
        </is>
      </c>
      <c r="E513" t="inlineStr">
        <is>
          <t>EMMABODA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32666-2024</t>
        </is>
      </c>
      <c r="B514" s="1" t="n">
        <v>45514.38158564815</v>
      </c>
      <c r="C514" s="1" t="n">
        <v>45958</v>
      </c>
      <c r="D514" t="inlineStr">
        <is>
          <t>KALMAR LÄN</t>
        </is>
      </c>
      <c r="E514" t="inlineStr">
        <is>
          <t>EMMABODA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39566-2021</t>
        </is>
      </c>
      <c r="B515" s="1" t="n">
        <v>44416</v>
      </c>
      <c r="C515" s="1" t="n">
        <v>45958</v>
      </c>
      <c r="D515" t="inlineStr">
        <is>
          <t>KALMAR LÄN</t>
        </is>
      </c>
      <c r="E515" t="inlineStr">
        <is>
          <t>EMMABODA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63187-2021</t>
        </is>
      </c>
      <c r="B516" s="1" t="n">
        <v>44507</v>
      </c>
      <c r="C516" s="1" t="n">
        <v>45958</v>
      </c>
      <c r="D516" t="inlineStr">
        <is>
          <t>KALMAR LÄN</t>
        </is>
      </c>
      <c r="E516" t="inlineStr">
        <is>
          <t>EMMABODA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35113-2025</t>
        </is>
      </c>
      <c r="B517" s="1" t="n">
        <v>45852.58133101852</v>
      </c>
      <c r="C517" s="1" t="n">
        <v>45958</v>
      </c>
      <c r="D517" t="inlineStr">
        <is>
          <t>KALMAR LÄN</t>
        </is>
      </c>
      <c r="E517" t="inlineStr">
        <is>
          <t>EMMABODA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20511-2025</t>
        </is>
      </c>
      <c r="B518" s="1" t="n">
        <v>45775.59498842592</v>
      </c>
      <c r="C518" s="1" t="n">
        <v>45958</v>
      </c>
      <c r="D518" t="inlineStr">
        <is>
          <t>KALMAR LÄN</t>
        </is>
      </c>
      <c r="E518" t="inlineStr">
        <is>
          <t>EMMABODA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9715-2025</t>
        </is>
      </c>
      <c r="B519" s="1" t="n">
        <v>45716.39373842593</v>
      </c>
      <c r="C519" s="1" t="n">
        <v>45958</v>
      </c>
      <c r="D519" t="inlineStr">
        <is>
          <t>KALMAR LÄN</t>
        </is>
      </c>
      <c r="E519" t="inlineStr">
        <is>
          <t>EMMABODA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35020-2025</t>
        </is>
      </c>
      <c r="B520" s="1" t="n">
        <v>45851.91112268518</v>
      </c>
      <c r="C520" s="1" t="n">
        <v>45958</v>
      </c>
      <c r="D520" t="inlineStr">
        <is>
          <t>KALMAR LÄN</t>
        </is>
      </c>
      <c r="E520" t="inlineStr">
        <is>
          <t>EMMABODA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35021-2025</t>
        </is>
      </c>
      <c r="B521" s="1" t="n">
        <v>45851.91469907408</v>
      </c>
      <c r="C521" s="1" t="n">
        <v>45958</v>
      </c>
      <c r="D521" t="inlineStr">
        <is>
          <t>KALMAR LÄN</t>
        </is>
      </c>
      <c r="E521" t="inlineStr">
        <is>
          <t>EMMABODA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28206-2025</t>
        </is>
      </c>
      <c r="B522" s="1" t="n">
        <v>45818</v>
      </c>
      <c r="C522" s="1" t="n">
        <v>45958</v>
      </c>
      <c r="D522" t="inlineStr">
        <is>
          <t>KALMAR LÄN</t>
        </is>
      </c>
      <c r="E522" t="inlineStr">
        <is>
          <t>EMMABODA</t>
        </is>
      </c>
      <c r="G522" t="n">
        <v>16.7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20053-2025</t>
        </is>
      </c>
      <c r="B523" s="1" t="n">
        <v>45772.39609953704</v>
      </c>
      <c r="C523" s="1" t="n">
        <v>45958</v>
      </c>
      <c r="D523" t="inlineStr">
        <is>
          <t>KALMAR LÄN</t>
        </is>
      </c>
      <c r="E523" t="inlineStr">
        <is>
          <t>EMMABODA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47291-2023</t>
        </is>
      </c>
      <c r="B524" s="1" t="n">
        <v>45202.46894675926</v>
      </c>
      <c r="C524" s="1" t="n">
        <v>45958</v>
      </c>
      <c r="D524" t="inlineStr">
        <is>
          <t>KALMAR LÄN</t>
        </is>
      </c>
      <c r="E524" t="inlineStr">
        <is>
          <t>EMMABODA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8974-2023</t>
        </is>
      </c>
      <c r="B525" s="1" t="n">
        <v>44979.50945601852</v>
      </c>
      <c r="C525" s="1" t="n">
        <v>45958</v>
      </c>
      <c r="D525" t="inlineStr">
        <is>
          <t>KALMAR LÄN</t>
        </is>
      </c>
      <c r="E525" t="inlineStr">
        <is>
          <t>EMMABODA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9688-2025</t>
        </is>
      </c>
      <c r="B526" s="1" t="n">
        <v>45716.35474537037</v>
      </c>
      <c r="C526" s="1" t="n">
        <v>45958</v>
      </c>
      <c r="D526" t="inlineStr">
        <is>
          <t>KALMAR LÄN</t>
        </is>
      </c>
      <c r="E526" t="inlineStr">
        <is>
          <t>EMMABODA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42967-2025</t>
        </is>
      </c>
      <c r="B527" s="1" t="n">
        <v>45909.39206018519</v>
      </c>
      <c r="C527" s="1" t="n">
        <v>45958</v>
      </c>
      <c r="D527" t="inlineStr">
        <is>
          <t>KALMAR LÄN</t>
        </is>
      </c>
      <c r="E527" t="inlineStr">
        <is>
          <t>EMMABODA</t>
        </is>
      </c>
      <c r="G527" t="n">
        <v>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35481-2025</t>
        </is>
      </c>
      <c r="B528" s="1" t="n">
        <v>45855.72674768518</v>
      </c>
      <c r="C528" s="1" t="n">
        <v>45958</v>
      </c>
      <c r="D528" t="inlineStr">
        <is>
          <t>KALMAR LÄN</t>
        </is>
      </c>
      <c r="E528" t="inlineStr">
        <is>
          <t>EMMABODA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42833-2025</t>
        </is>
      </c>
      <c r="B529" s="1" t="n">
        <v>45908</v>
      </c>
      <c r="C529" s="1" t="n">
        <v>45958</v>
      </c>
      <c r="D529" t="inlineStr">
        <is>
          <t>KALMAR LÄN</t>
        </is>
      </c>
      <c r="E529" t="inlineStr">
        <is>
          <t>EMMABODA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35592-2025</t>
        </is>
      </c>
      <c r="B530" s="1" t="n">
        <v>45857</v>
      </c>
      <c r="C530" s="1" t="n">
        <v>45958</v>
      </c>
      <c r="D530" t="inlineStr">
        <is>
          <t>KALMAR LÄN</t>
        </is>
      </c>
      <c r="E530" t="inlineStr">
        <is>
          <t>EMMABODA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45958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52274-2025</t>
        </is>
      </c>
      <c r="B532" s="1" t="n">
        <v>45953.54827546296</v>
      </c>
      <c r="C532" s="1" t="n">
        <v>45958</v>
      </c>
      <c r="D532" t="inlineStr">
        <is>
          <t>KALMAR LÄN</t>
        </is>
      </c>
      <c r="E532" t="inlineStr">
        <is>
          <t>EMMABODA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52154-2025</t>
        </is>
      </c>
      <c r="B533" s="1" t="n">
        <v>45953.3506712963</v>
      </c>
      <c r="C533" s="1" t="n">
        <v>45958</v>
      </c>
      <c r="D533" t="inlineStr">
        <is>
          <t>KALMAR LÄN</t>
        </is>
      </c>
      <c r="E533" t="inlineStr">
        <is>
          <t>EMMABODA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26971-2023</t>
        </is>
      </c>
      <c r="B534" s="1" t="n">
        <v>45091</v>
      </c>
      <c r="C534" s="1" t="n">
        <v>45958</v>
      </c>
      <c r="D534" t="inlineStr">
        <is>
          <t>KALMAR LÄN</t>
        </is>
      </c>
      <c r="E534" t="inlineStr">
        <is>
          <t>EMMABODA</t>
        </is>
      </c>
      <c r="G534" t="n">
        <v>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35542-2025</t>
        </is>
      </c>
      <c r="B535" s="1" t="n">
        <v>45856.47141203703</v>
      </c>
      <c r="C535" s="1" t="n">
        <v>45958</v>
      </c>
      <c r="D535" t="inlineStr">
        <is>
          <t>KALMAR LÄN</t>
        </is>
      </c>
      <c r="E535" t="inlineStr">
        <is>
          <t>EMMABODA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52182-2025</t>
        </is>
      </c>
      <c r="B536" s="1" t="n">
        <v>45953.38135416667</v>
      </c>
      <c r="C536" s="1" t="n">
        <v>45958</v>
      </c>
      <c r="D536" t="inlineStr">
        <is>
          <t>KALMAR LÄN</t>
        </is>
      </c>
      <c r="E536" t="inlineStr">
        <is>
          <t>EMMABODA</t>
        </is>
      </c>
      <c r="G536" t="n">
        <v>7.6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9864-2025</t>
        </is>
      </c>
      <c r="B537" s="1" t="n">
        <v>45716</v>
      </c>
      <c r="C537" s="1" t="n">
        <v>45958</v>
      </c>
      <c r="D537" t="inlineStr">
        <is>
          <t>KALMAR LÄN</t>
        </is>
      </c>
      <c r="E537" t="inlineStr">
        <is>
          <t>EMMABODA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9867-2025</t>
        </is>
      </c>
      <c r="B538" s="1" t="n">
        <v>45716</v>
      </c>
      <c r="C538" s="1" t="n">
        <v>45958</v>
      </c>
      <c r="D538" t="inlineStr">
        <is>
          <t>KALMAR LÄN</t>
        </is>
      </c>
      <c r="E538" t="inlineStr">
        <is>
          <t>EMMABODA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43135-2025</t>
        </is>
      </c>
      <c r="B539" s="1" t="n">
        <v>45909.83339120371</v>
      </c>
      <c r="C539" s="1" t="n">
        <v>45958</v>
      </c>
      <c r="D539" t="inlineStr">
        <is>
          <t>KALMAR LÄN</t>
        </is>
      </c>
      <c r="E539" t="inlineStr">
        <is>
          <t>EMMABODA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51837-2025</t>
        </is>
      </c>
      <c r="B540" s="1" t="n">
        <v>45952.33828703704</v>
      </c>
      <c r="C540" s="1" t="n">
        <v>45958</v>
      </c>
      <c r="D540" t="inlineStr">
        <is>
          <t>KALMAR LÄN</t>
        </is>
      </c>
      <c r="E540" t="inlineStr">
        <is>
          <t>EMMABODA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36012-2025</t>
        </is>
      </c>
      <c r="B541" s="1" t="n">
        <v>45863</v>
      </c>
      <c r="C541" s="1" t="n">
        <v>45958</v>
      </c>
      <c r="D541" t="inlineStr">
        <is>
          <t>KALMAR LÄN</t>
        </is>
      </c>
      <c r="E541" t="inlineStr">
        <is>
          <t>EMMABODA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51982-2025</t>
        </is>
      </c>
      <c r="B542" s="1" t="n">
        <v>45952.57393518519</v>
      </c>
      <c r="C542" s="1" t="n">
        <v>45958</v>
      </c>
      <c r="D542" t="inlineStr">
        <is>
          <t>KALMAR LÄN</t>
        </is>
      </c>
      <c r="E542" t="inlineStr">
        <is>
          <t>EMMABODA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32656-2023</t>
        </is>
      </c>
      <c r="B543" s="1" t="n">
        <v>45121</v>
      </c>
      <c r="C543" s="1" t="n">
        <v>45958</v>
      </c>
      <c r="D543" t="inlineStr">
        <is>
          <t>KALMAR LÄN</t>
        </is>
      </c>
      <c r="E543" t="inlineStr">
        <is>
          <t>EMMABODA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45226-2023</t>
        </is>
      </c>
      <c r="B544" s="1" t="n">
        <v>45191.58287037037</v>
      </c>
      <c r="C544" s="1" t="n">
        <v>45958</v>
      </c>
      <c r="D544" t="inlineStr">
        <is>
          <t>KALMAR LÄN</t>
        </is>
      </c>
      <c r="E544" t="inlineStr">
        <is>
          <t>EMMABODA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52701-2025</t>
        </is>
      </c>
      <c r="B545" s="1" t="n">
        <v>45956.79643518518</v>
      </c>
      <c r="C545" s="1" t="n">
        <v>45958</v>
      </c>
      <c r="D545" t="inlineStr">
        <is>
          <t>KALMAR LÄN</t>
        </is>
      </c>
      <c r="E545" t="inlineStr">
        <is>
          <t>EMMABODA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22183-2021</t>
        </is>
      </c>
      <c r="B546" s="1" t="n">
        <v>44326.32891203704</v>
      </c>
      <c r="C546" s="1" t="n">
        <v>45958</v>
      </c>
      <c r="D546" t="inlineStr">
        <is>
          <t>KALMAR LÄN</t>
        </is>
      </c>
      <c r="E546" t="inlineStr">
        <is>
          <t>EMMABODA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22197-2021</t>
        </is>
      </c>
      <c r="B547" s="1" t="n">
        <v>44326.34681712963</v>
      </c>
      <c r="C547" s="1" t="n">
        <v>45958</v>
      </c>
      <c r="D547" t="inlineStr">
        <is>
          <t>KALMAR LÄN</t>
        </is>
      </c>
      <c r="E547" t="inlineStr">
        <is>
          <t>EMMABODA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44093-2025</t>
        </is>
      </c>
      <c r="B548" s="1" t="n">
        <v>45915.56016203704</v>
      </c>
      <c r="C548" s="1" t="n">
        <v>45958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8971-2023</t>
        </is>
      </c>
      <c r="B549" s="1" t="n">
        <v>44979.50762731482</v>
      </c>
      <c r="C549" s="1" t="n">
        <v>45958</v>
      </c>
      <c r="D549" t="inlineStr">
        <is>
          <t>KALMAR LÄN</t>
        </is>
      </c>
      <c r="E549" t="inlineStr">
        <is>
          <t>EMMABODA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31070-2023</t>
        </is>
      </c>
      <c r="B550" s="1" t="n">
        <v>45113.63261574074</v>
      </c>
      <c r="C550" s="1" t="n">
        <v>45958</v>
      </c>
      <c r="D550" t="inlineStr">
        <is>
          <t>KALMAR LÄN</t>
        </is>
      </c>
      <c r="E550" t="inlineStr">
        <is>
          <t>EMMABODA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31078-2023</t>
        </is>
      </c>
      <c r="B551" s="1" t="n">
        <v>45113.64193287037</v>
      </c>
      <c r="C551" s="1" t="n">
        <v>45958</v>
      </c>
      <c r="D551" t="inlineStr">
        <is>
          <t>KALMAR LÄN</t>
        </is>
      </c>
      <c r="E551" t="inlineStr">
        <is>
          <t>EMMABODA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16273-2025</t>
        </is>
      </c>
      <c r="B552" s="1" t="n">
        <v>45750.91766203703</v>
      </c>
      <c r="C552" s="1" t="n">
        <v>45958</v>
      </c>
      <c r="D552" t="inlineStr">
        <is>
          <t>KALMAR LÄN</t>
        </is>
      </c>
      <c r="E552" t="inlineStr">
        <is>
          <t>EMMABODA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28461-2024</t>
        </is>
      </c>
      <c r="B553" s="1" t="n">
        <v>45477.69497685185</v>
      </c>
      <c r="C553" s="1" t="n">
        <v>45958</v>
      </c>
      <c r="D553" t="inlineStr">
        <is>
          <t>KALMAR LÄN</t>
        </is>
      </c>
      <c r="E553" t="inlineStr">
        <is>
          <t>EMMABODA</t>
        </is>
      </c>
      <c r="F553" t="inlineStr">
        <is>
          <t>Sveaskog</t>
        </is>
      </c>
      <c r="G553" t="n">
        <v>6.1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22899-2025</t>
        </is>
      </c>
      <c r="B554" s="1" t="n">
        <v>45790.40994212963</v>
      </c>
      <c r="C554" s="1" t="n">
        <v>45958</v>
      </c>
      <c r="D554" t="inlineStr">
        <is>
          <t>KALMAR LÄN</t>
        </is>
      </c>
      <c r="E554" t="inlineStr">
        <is>
          <t>EMMABODA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44167-2025</t>
        </is>
      </c>
      <c r="B555" s="1" t="n">
        <v>45915</v>
      </c>
      <c r="C555" s="1" t="n">
        <v>45958</v>
      </c>
      <c r="D555" t="inlineStr">
        <is>
          <t>KALMAR LÄN</t>
        </is>
      </c>
      <c r="E555" t="inlineStr">
        <is>
          <t>EMMABODA</t>
        </is>
      </c>
      <c r="F555" t="inlineStr">
        <is>
          <t>Övriga Aktiebolag</t>
        </is>
      </c>
      <c r="G555" t="n">
        <v>7.1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39736-2023</t>
        </is>
      </c>
      <c r="B556" s="1" t="n">
        <v>45167.65172453703</v>
      </c>
      <c r="C556" s="1" t="n">
        <v>45958</v>
      </c>
      <c r="D556" t="inlineStr">
        <is>
          <t>KALMAR LÄN</t>
        </is>
      </c>
      <c r="E556" t="inlineStr">
        <is>
          <t>EMMABODA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59224-2024</t>
        </is>
      </c>
      <c r="B557" s="1" t="n">
        <v>45637.57834490741</v>
      </c>
      <c r="C557" s="1" t="n">
        <v>45958</v>
      </c>
      <c r="D557" t="inlineStr">
        <is>
          <t>KALMAR LÄN</t>
        </is>
      </c>
      <c r="E557" t="inlineStr">
        <is>
          <t>EMMABODA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44114-2025</t>
        </is>
      </c>
      <c r="B558" s="1" t="n">
        <v>45915</v>
      </c>
      <c r="C558" s="1" t="n">
        <v>45958</v>
      </c>
      <c r="D558" t="inlineStr">
        <is>
          <t>KALMAR LÄN</t>
        </is>
      </c>
      <c r="E558" t="inlineStr">
        <is>
          <t>EMMABODA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34212-2024</t>
        </is>
      </c>
      <c r="B559" s="1" t="n">
        <v>45524.50288194444</v>
      </c>
      <c r="C559" s="1" t="n">
        <v>45958</v>
      </c>
      <c r="D559" t="inlineStr">
        <is>
          <t>KALMAR LÄN</t>
        </is>
      </c>
      <c r="E559" t="inlineStr">
        <is>
          <t>EMMABODA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44097-2025</t>
        </is>
      </c>
      <c r="B560" s="1" t="n">
        <v>45915.56546296296</v>
      </c>
      <c r="C560" s="1" t="n">
        <v>45958</v>
      </c>
      <c r="D560" t="inlineStr">
        <is>
          <t>KALMAR LÄN</t>
        </is>
      </c>
      <c r="E560" t="inlineStr">
        <is>
          <t>EMMABODA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44089-2025</t>
        </is>
      </c>
      <c r="B561" s="1" t="n">
        <v>45915.55810185185</v>
      </c>
      <c r="C561" s="1" t="n">
        <v>45958</v>
      </c>
      <c r="D561" t="inlineStr">
        <is>
          <t>KALMAR LÄN</t>
        </is>
      </c>
      <c r="E561" t="inlineStr">
        <is>
          <t>EMMABODA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33061-2023</t>
        </is>
      </c>
      <c r="B562" s="1" t="n">
        <v>45126</v>
      </c>
      <c r="C562" s="1" t="n">
        <v>45958</v>
      </c>
      <c r="D562" t="inlineStr">
        <is>
          <t>KALMAR LÄN</t>
        </is>
      </c>
      <c r="E562" t="inlineStr">
        <is>
          <t>EMMABODA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33060-2023</t>
        </is>
      </c>
      <c r="B563" s="1" t="n">
        <v>45126.36510416667</v>
      </c>
      <c r="C563" s="1" t="n">
        <v>45958</v>
      </c>
      <c r="D563" t="inlineStr">
        <is>
          <t>KALMAR LÄN</t>
        </is>
      </c>
      <c r="E563" t="inlineStr">
        <is>
          <t>EMMABODA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33083-2023</t>
        </is>
      </c>
      <c r="B564" s="1" t="n">
        <v>45126.47646990741</v>
      </c>
      <c r="C564" s="1" t="n">
        <v>45958</v>
      </c>
      <c r="D564" t="inlineStr">
        <is>
          <t>KALMAR LÄN</t>
        </is>
      </c>
      <c r="E564" t="inlineStr">
        <is>
          <t>EMMABODA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44183-2025</t>
        </is>
      </c>
      <c r="B565" s="1" t="n">
        <v>45915</v>
      </c>
      <c r="C565" s="1" t="n">
        <v>45958</v>
      </c>
      <c r="D565" t="inlineStr">
        <is>
          <t>KALMAR LÄN</t>
        </is>
      </c>
      <c r="E565" t="inlineStr">
        <is>
          <t>EMMABODA</t>
        </is>
      </c>
      <c r="F565" t="inlineStr">
        <is>
          <t>Övriga Aktiebolag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22099-2023</t>
        </is>
      </c>
      <c r="B566" s="1" t="n">
        <v>45069</v>
      </c>
      <c r="C566" s="1" t="n">
        <v>45958</v>
      </c>
      <c r="D566" t="inlineStr">
        <is>
          <t>KALMAR LÄN</t>
        </is>
      </c>
      <c r="E566" t="inlineStr">
        <is>
          <t>EMMABODA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22117-2023</t>
        </is>
      </c>
      <c r="B567" s="1" t="n">
        <v>45069</v>
      </c>
      <c r="C567" s="1" t="n">
        <v>45958</v>
      </c>
      <c r="D567" t="inlineStr">
        <is>
          <t>KALMAR LÄN</t>
        </is>
      </c>
      <c r="E567" t="inlineStr">
        <is>
          <t>EMMABODA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37199-2023</t>
        </is>
      </c>
      <c r="B568" s="1" t="n">
        <v>45155</v>
      </c>
      <c r="C568" s="1" t="n">
        <v>45958</v>
      </c>
      <c r="D568" t="inlineStr">
        <is>
          <t>KALMAR LÄN</t>
        </is>
      </c>
      <c r="E568" t="inlineStr">
        <is>
          <t>EMMABODA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15446-2024</t>
        </is>
      </c>
      <c r="B569" s="1" t="n">
        <v>45401.4321412037</v>
      </c>
      <c r="C569" s="1" t="n">
        <v>45958</v>
      </c>
      <c r="D569" t="inlineStr">
        <is>
          <t>KALMAR LÄN</t>
        </is>
      </c>
      <c r="E569" t="inlineStr">
        <is>
          <t>EMMABODA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34245-2024</t>
        </is>
      </c>
      <c r="B570" s="1" t="n">
        <v>45524.58461805555</v>
      </c>
      <c r="C570" s="1" t="n">
        <v>45958</v>
      </c>
      <c r="D570" t="inlineStr">
        <is>
          <t>KALMAR LÄN</t>
        </is>
      </c>
      <c r="E570" t="inlineStr">
        <is>
          <t>EMMABODA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7568-2024</t>
        </is>
      </c>
      <c r="B571" s="1" t="n">
        <v>45348.45074074074</v>
      </c>
      <c r="C571" s="1" t="n">
        <v>45958</v>
      </c>
      <c r="D571" t="inlineStr">
        <is>
          <t>KALMAR LÄN</t>
        </is>
      </c>
      <c r="E571" t="inlineStr">
        <is>
          <t>EMMABODA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16521-2024</t>
        </is>
      </c>
      <c r="B572" s="1" t="n">
        <v>45408</v>
      </c>
      <c r="C572" s="1" t="n">
        <v>45958</v>
      </c>
      <c r="D572" t="inlineStr">
        <is>
          <t>KALMAR LÄN</t>
        </is>
      </c>
      <c r="E572" t="inlineStr">
        <is>
          <t>EMMABODA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61143-2024</t>
        </is>
      </c>
      <c r="B573" s="1" t="n">
        <v>45645.58637731482</v>
      </c>
      <c r="C573" s="1" t="n">
        <v>45958</v>
      </c>
      <c r="D573" t="inlineStr">
        <is>
          <t>KALMAR LÄN</t>
        </is>
      </c>
      <c r="E573" t="inlineStr">
        <is>
          <t>EMMABODA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11941-2024</t>
        </is>
      </c>
      <c r="B574" s="1" t="n">
        <v>45376.6791087963</v>
      </c>
      <c r="C574" s="1" t="n">
        <v>45958</v>
      </c>
      <c r="D574" t="inlineStr">
        <is>
          <t>KALMAR LÄN</t>
        </is>
      </c>
      <c r="E574" t="inlineStr">
        <is>
          <t>EMMABODA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46507-2021</t>
        </is>
      </c>
      <c r="B575" s="1" t="n">
        <v>44445</v>
      </c>
      <c r="C575" s="1" t="n">
        <v>45958</v>
      </c>
      <c r="D575" t="inlineStr">
        <is>
          <t>KALMAR LÄN</t>
        </is>
      </c>
      <c r="E575" t="inlineStr">
        <is>
          <t>EMMABODA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58990-2024</t>
        </is>
      </c>
      <c r="B576" s="1" t="n">
        <v>45636.63569444444</v>
      </c>
      <c r="C576" s="1" t="n">
        <v>45958</v>
      </c>
      <c r="D576" t="inlineStr">
        <is>
          <t>KALMAR LÄN</t>
        </is>
      </c>
      <c r="E576" t="inlineStr">
        <is>
          <t>EMMABODA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17934-2022</t>
        </is>
      </c>
      <c r="B577" s="1" t="n">
        <v>44683</v>
      </c>
      <c r="C577" s="1" t="n">
        <v>45958</v>
      </c>
      <c r="D577" t="inlineStr">
        <is>
          <t>KALMAR LÄN</t>
        </is>
      </c>
      <c r="E577" t="inlineStr">
        <is>
          <t>EMMABODA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57183-2024</t>
        </is>
      </c>
      <c r="B578" s="1" t="n">
        <v>45629.44709490741</v>
      </c>
      <c r="C578" s="1" t="n">
        <v>45958</v>
      </c>
      <c r="D578" t="inlineStr">
        <is>
          <t>KALMAR LÄN</t>
        </is>
      </c>
      <c r="E578" t="inlineStr">
        <is>
          <t>EMMABODA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4173-2023</t>
        </is>
      </c>
      <c r="B579" s="1" t="n">
        <v>44953</v>
      </c>
      <c r="C579" s="1" t="n">
        <v>45958</v>
      </c>
      <c r="D579" t="inlineStr">
        <is>
          <t>KALMAR LÄN</t>
        </is>
      </c>
      <c r="E579" t="inlineStr">
        <is>
          <t>EMMABODA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24867-2024</t>
        </is>
      </c>
      <c r="B580" s="1" t="n">
        <v>45461.49600694444</v>
      </c>
      <c r="C580" s="1" t="n">
        <v>45958</v>
      </c>
      <c r="D580" t="inlineStr">
        <is>
          <t>KALMAR LÄN</t>
        </is>
      </c>
      <c r="E580" t="inlineStr">
        <is>
          <t>EMMABODA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7842-2024</t>
        </is>
      </c>
      <c r="B581" s="1" t="n">
        <v>45349.90940972222</v>
      </c>
      <c r="C581" s="1" t="n">
        <v>45958</v>
      </c>
      <c r="D581" t="inlineStr">
        <is>
          <t>KALMAR LÄN</t>
        </is>
      </c>
      <c r="E581" t="inlineStr">
        <is>
          <t>EMMABODA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9812-2024</t>
        </is>
      </c>
      <c r="B582" s="1" t="n">
        <v>45362.96539351852</v>
      </c>
      <c r="C582" s="1" t="n">
        <v>45958</v>
      </c>
      <c r="D582" t="inlineStr">
        <is>
          <t>KALMAR LÄN</t>
        </is>
      </c>
      <c r="E582" t="inlineStr">
        <is>
          <t>EMMABODA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16134-2022</t>
        </is>
      </c>
      <c r="B583" s="1" t="n">
        <v>44665.90422453704</v>
      </c>
      <c r="C583" s="1" t="n">
        <v>45958</v>
      </c>
      <c r="D583" t="inlineStr">
        <is>
          <t>KALMAR LÄN</t>
        </is>
      </c>
      <c r="E583" t="inlineStr">
        <is>
          <t>EMMABODA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58640-2024</t>
        </is>
      </c>
      <c r="B584" s="1" t="n">
        <v>45632</v>
      </c>
      <c r="C584" s="1" t="n">
        <v>45958</v>
      </c>
      <c r="D584" t="inlineStr">
        <is>
          <t>KALMAR LÄN</t>
        </is>
      </c>
      <c r="E584" t="inlineStr">
        <is>
          <t>EMMABODA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26227-2021</t>
        </is>
      </c>
      <c r="B585" s="1" t="n">
        <v>44347.43795138889</v>
      </c>
      <c r="C585" s="1" t="n">
        <v>45958</v>
      </c>
      <c r="D585" t="inlineStr">
        <is>
          <t>KALMAR LÄN</t>
        </is>
      </c>
      <c r="E585" t="inlineStr">
        <is>
          <t>EMMABODA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62143-2020</t>
        </is>
      </c>
      <c r="B586" s="1" t="n">
        <v>44159</v>
      </c>
      <c r="C586" s="1" t="n">
        <v>45958</v>
      </c>
      <c r="D586" t="inlineStr">
        <is>
          <t>KALMAR LÄN</t>
        </is>
      </c>
      <c r="E586" t="inlineStr">
        <is>
          <t>EMMABODA</t>
        </is>
      </c>
      <c r="G586" t="n">
        <v>8.1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8058-2025</t>
        </is>
      </c>
      <c r="B587" s="1" t="n">
        <v>45707</v>
      </c>
      <c r="C587" s="1" t="n">
        <v>45958</v>
      </c>
      <c r="D587" t="inlineStr">
        <is>
          <t>KALMAR LÄN</t>
        </is>
      </c>
      <c r="E587" t="inlineStr">
        <is>
          <t>EMMABODA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67543-2021</t>
        </is>
      </c>
      <c r="B588" s="1" t="n">
        <v>44524</v>
      </c>
      <c r="C588" s="1" t="n">
        <v>45958</v>
      </c>
      <c r="D588" t="inlineStr">
        <is>
          <t>KALMAR LÄN</t>
        </is>
      </c>
      <c r="E588" t="inlineStr">
        <is>
          <t>EMMABODA</t>
        </is>
      </c>
      <c r="G588" t="n">
        <v>4.7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26254-2023</t>
        </is>
      </c>
      <c r="B589" s="1" t="n">
        <v>45091.60043981481</v>
      </c>
      <c r="C589" s="1" t="n">
        <v>45958</v>
      </c>
      <c r="D589" t="inlineStr">
        <is>
          <t>KALMAR LÄN</t>
        </is>
      </c>
      <c r="E589" t="inlineStr">
        <is>
          <t>EMMABODA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20648-2022</t>
        </is>
      </c>
      <c r="B590" s="1" t="n">
        <v>44700.61766203704</v>
      </c>
      <c r="C590" s="1" t="n">
        <v>45958</v>
      </c>
      <c r="D590" t="inlineStr">
        <is>
          <t>KALMAR LÄN</t>
        </is>
      </c>
      <c r="E590" t="inlineStr">
        <is>
          <t>EMMABODA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45809-2025</t>
        </is>
      </c>
      <c r="B591" s="1" t="n">
        <v>45923.58583333333</v>
      </c>
      <c r="C591" s="1" t="n">
        <v>45958</v>
      </c>
      <c r="D591" t="inlineStr">
        <is>
          <t>KALMAR LÄN</t>
        </is>
      </c>
      <c r="E591" t="inlineStr">
        <is>
          <t>EMMABODA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45706-2025</t>
        </is>
      </c>
      <c r="B592" s="1" t="n">
        <v>45923.41541666666</v>
      </c>
      <c r="C592" s="1" t="n">
        <v>45958</v>
      </c>
      <c r="D592" t="inlineStr">
        <is>
          <t>KALMAR LÄN</t>
        </is>
      </c>
      <c r="E592" t="inlineStr">
        <is>
          <t>EMMABODA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45704-2025</t>
        </is>
      </c>
      <c r="B593" s="1" t="n">
        <v>45923.41280092593</v>
      </c>
      <c r="C593" s="1" t="n">
        <v>45958</v>
      </c>
      <c r="D593" t="inlineStr">
        <is>
          <t>KALMAR LÄN</t>
        </is>
      </c>
      <c r="E593" t="inlineStr">
        <is>
          <t>EMMABODA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44145-2025</t>
        </is>
      </c>
      <c r="B594" s="1" t="n">
        <v>45915</v>
      </c>
      <c r="C594" s="1" t="n">
        <v>45958</v>
      </c>
      <c r="D594" t="inlineStr">
        <is>
          <t>KALMAR LÄN</t>
        </is>
      </c>
      <c r="E594" t="inlineStr">
        <is>
          <t>EMMABODA</t>
        </is>
      </c>
      <c r="F594" t="inlineStr">
        <is>
          <t>Övriga Aktiebolag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37831-2025</t>
        </is>
      </c>
      <c r="B595" s="1" t="n">
        <v>45881.41793981481</v>
      </c>
      <c r="C595" s="1" t="n">
        <v>45958</v>
      </c>
      <c r="D595" t="inlineStr">
        <is>
          <t>KALMAR LÄN</t>
        </is>
      </c>
      <c r="E595" t="inlineStr">
        <is>
          <t>EMMABODA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57791-2022</t>
        </is>
      </c>
      <c r="B596" s="1" t="n">
        <v>44897.65846064815</v>
      </c>
      <c r="C596" s="1" t="n">
        <v>45958</v>
      </c>
      <c r="D596" t="inlineStr">
        <is>
          <t>KALMAR LÄN</t>
        </is>
      </c>
      <c r="E596" t="inlineStr">
        <is>
          <t>EMMABODA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37812-2025</t>
        </is>
      </c>
      <c r="B597" s="1" t="n">
        <v>45881.37207175926</v>
      </c>
      <c r="C597" s="1" t="n">
        <v>45958</v>
      </c>
      <c r="D597" t="inlineStr">
        <is>
          <t>KALMAR LÄN</t>
        </is>
      </c>
      <c r="E597" t="inlineStr">
        <is>
          <t>EMMABODA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31093-2023</t>
        </is>
      </c>
      <c r="B598" s="1" t="n">
        <v>45113</v>
      </c>
      <c r="C598" s="1" t="n">
        <v>45958</v>
      </c>
      <c r="D598" t="inlineStr">
        <is>
          <t>KALMAR LÄN</t>
        </is>
      </c>
      <c r="E598" t="inlineStr">
        <is>
          <t>EMMABODA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6787-2021</t>
        </is>
      </c>
      <c r="B599" s="1" t="n">
        <v>44236.8744212963</v>
      </c>
      <c r="C599" s="1" t="n">
        <v>45958</v>
      </c>
      <c r="D599" t="inlineStr">
        <is>
          <t>KALMAR LÄN</t>
        </is>
      </c>
      <c r="E599" t="inlineStr">
        <is>
          <t>EMMABODA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45705-2025</t>
        </is>
      </c>
      <c r="B600" s="1" t="n">
        <v>45923.41530092592</v>
      </c>
      <c r="C600" s="1" t="n">
        <v>45958</v>
      </c>
      <c r="D600" t="inlineStr">
        <is>
          <t>KALMAR LÄN</t>
        </is>
      </c>
      <c r="E600" t="inlineStr">
        <is>
          <t>EMMABODA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6485-2021</t>
        </is>
      </c>
      <c r="B601" s="1" t="n">
        <v>44235</v>
      </c>
      <c r="C601" s="1" t="n">
        <v>45958</v>
      </c>
      <c r="D601" t="inlineStr">
        <is>
          <t>KALMAR LÄN</t>
        </is>
      </c>
      <c r="E601" t="inlineStr">
        <is>
          <t>EMMABODA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45306-2025</t>
        </is>
      </c>
      <c r="B602" s="1" t="n">
        <v>45921.69402777778</v>
      </c>
      <c r="C602" s="1" t="n">
        <v>45958</v>
      </c>
      <c r="D602" t="inlineStr">
        <is>
          <t>KALMAR LÄN</t>
        </is>
      </c>
      <c r="E602" t="inlineStr">
        <is>
          <t>EMMABODA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45315-2025</t>
        </is>
      </c>
      <c r="B603" s="1" t="n">
        <v>45921.83252314815</v>
      </c>
      <c r="C603" s="1" t="n">
        <v>45958</v>
      </c>
      <c r="D603" t="inlineStr">
        <is>
          <t>KALMAR LÄN</t>
        </is>
      </c>
      <c r="E603" t="inlineStr">
        <is>
          <t>EMMABODA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14970-2025</t>
        </is>
      </c>
      <c r="B604" s="1" t="n">
        <v>45743</v>
      </c>
      <c r="C604" s="1" t="n">
        <v>45958</v>
      </c>
      <c r="D604" t="inlineStr">
        <is>
          <t>KALMAR LÄN</t>
        </is>
      </c>
      <c r="E604" t="inlineStr">
        <is>
          <t>EMMABODA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391-2024</t>
        </is>
      </c>
      <c r="B605" s="1" t="n">
        <v>45296</v>
      </c>
      <c r="C605" s="1" t="n">
        <v>45958</v>
      </c>
      <c r="D605" t="inlineStr">
        <is>
          <t>KALMAR LÄN</t>
        </is>
      </c>
      <c r="E605" t="inlineStr">
        <is>
          <t>EMMABODA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68947-2021</t>
        </is>
      </c>
      <c r="B606" s="1" t="n">
        <v>44530.53258101852</v>
      </c>
      <c r="C606" s="1" t="n">
        <v>45958</v>
      </c>
      <c r="D606" t="inlineStr">
        <is>
          <t>KALMAR LÄN</t>
        </is>
      </c>
      <c r="E606" t="inlineStr">
        <is>
          <t>EMMABODA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5846-2024</t>
        </is>
      </c>
      <c r="B607" s="1" t="n">
        <v>45335</v>
      </c>
      <c r="C607" s="1" t="n">
        <v>45958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5880-2024</t>
        </is>
      </c>
      <c r="B608" s="1" t="n">
        <v>45335.67450231482</v>
      </c>
      <c r="C608" s="1" t="n">
        <v>45958</v>
      </c>
      <c r="D608" t="inlineStr">
        <is>
          <t>KALMAR LÄN</t>
        </is>
      </c>
      <c r="E608" t="inlineStr">
        <is>
          <t>EMMABODA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46862-2023</t>
        </is>
      </c>
      <c r="B609" s="1" t="n">
        <v>45200.41958333334</v>
      </c>
      <c r="C609" s="1" t="n">
        <v>45958</v>
      </c>
      <c r="D609" t="inlineStr">
        <is>
          <t>KALMAR LÄN</t>
        </is>
      </c>
      <c r="E609" t="inlineStr">
        <is>
          <t>EMMABODA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31860-2022</t>
        </is>
      </c>
      <c r="B610" s="1" t="n">
        <v>44777</v>
      </c>
      <c r="C610" s="1" t="n">
        <v>45958</v>
      </c>
      <c r="D610" t="inlineStr">
        <is>
          <t>KALMAR LÄN</t>
        </is>
      </c>
      <c r="E610" t="inlineStr">
        <is>
          <t>EMMABODA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60674-2024</t>
        </is>
      </c>
      <c r="B611" s="1" t="n">
        <v>45644.45738425926</v>
      </c>
      <c r="C611" s="1" t="n">
        <v>45958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17001-2025</t>
        </is>
      </c>
      <c r="B612" s="1" t="n">
        <v>45755.52962962963</v>
      </c>
      <c r="C612" s="1" t="n">
        <v>45958</v>
      </c>
      <c r="D612" t="inlineStr">
        <is>
          <t>KALMAR LÄN</t>
        </is>
      </c>
      <c r="E612" t="inlineStr">
        <is>
          <t>EMMABODA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42684-2023</t>
        </is>
      </c>
      <c r="B613" s="1" t="n">
        <v>45181.58443287037</v>
      </c>
      <c r="C613" s="1" t="n">
        <v>45958</v>
      </c>
      <c r="D613" t="inlineStr">
        <is>
          <t>KALMAR LÄN</t>
        </is>
      </c>
      <c r="E613" t="inlineStr">
        <is>
          <t>EMMABODA</t>
        </is>
      </c>
      <c r="G613" t="n">
        <v>5.3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22390-2023</t>
        </is>
      </c>
      <c r="B614" s="1" t="n">
        <v>45070.62878472222</v>
      </c>
      <c r="C614" s="1" t="n">
        <v>45958</v>
      </c>
      <c r="D614" t="inlineStr">
        <is>
          <t>KALMAR LÄN</t>
        </is>
      </c>
      <c r="E614" t="inlineStr">
        <is>
          <t>EMMABODA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3886-2021</t>
        </is>
      </c>
      <c r="B615" s="1" t="n">
        <v>44222</v>
      </c>
      <c r="C615" s="1" t="n">
        <v>45958</v>
      </c>
      <c r="D615" t="inlineStr">
        <is>
          <t>KALMAR LÄN</t>
        </is>
      </c>
      <c r="E615" t="inlineStr">
        <is>
          <t>EMMABODA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57973-2020</t>
        </is>
      </c>
      <c r="B616" s="1" t="n">
        <v>44143</v>
      </c>
      <c r="C616" s="1" t="n">
        <v>45958</v>
      </c>
      <c r="D616" t="inlineStr">
        <is>
          <t>KALMAR LÄN</t>
        </is>
      </c>
      <c r="E616" t="inlineStr">
        <is>
          <t>EMMABODA</t>
        </is>
      </c>
      <c r="F616" t="inlineStr">
        <is>
          <t>Sveaskog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4142-2021</t>
        </is>
      </c>
      <c r="B617" s="1" t="n">
        <v>44223</v>
      </c>
      <c r="C617" s="1" t="n">
        <v>45958</v>
      </c>
      <c r="D617" t="inlineStr">
        <is>
          <t>KALMAR LÄN</t>
        </is>
      </c>
      <c r="E617" t="inlineStr">
        <is>
          <t>EMMABODA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49624-2023</t>
        </is>
      </c>
      <c r="B618" s="1" t="n">
        <v>45211</v>
      </c>
      <c r="C618" s="1" t="n">
        <v>45958</v>
      </c>
      <c r="D618" t="inlineStr">
        <is>
          <t>KALMAR LÄN</t>
        </is>
      </c>
      <c r="E618" t="inlineStr">
        <is>
          <t>EMMABODA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6790-2021</t>
        </is>
      </c>
      <c r="B619" s="1" t="n">
        <v>44236.88402777778</v>
      </c>
      <c r="C619" s="1" t="n">
        <v>45958</v>
      </c>
      <c r="D619" t="inlineStr">
        <is>
          <t>KALMAR LÄN</t>
        </is>
      </c>
      <c r="E619" t="inlineStr">
        <is>
          <t>EMMABODA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58996-2024</t>
        </is>
      </c>
      <c r="B620" s="1" t="n">
        <v>45636.63883101852</v>
      </c>
      <c r="C620" s="1" t="n">
        <v>45958</v>
      </c>
      <c r="D620" t="inlineStr">
        <is>
          <t>KALMAR LÄN</t>
        </is>
      </c>
      <c r="E620" t="inlineStr">
        <is>
          <t>EMMABODA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39100-2023</t>
        </is>
      </c>
      <c r="B621" s="1" t="n">
        <v>45164.64133101852</v>
      </c>
      <c r="C621" s="1" t="n">
        <v>45958</v>
      </c>
      <c r="D621" t="inlineStr">
        <is>
          <t>KALMAR LÄN</t>
        </is>
      </c>
      <c r="E621" t="inlineStr">
        <is>
          <t>EMMABODA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51488-2023</t>
        </is>
      </c>
      <c r="B622" s="1" t="n">
        <v>45222</v>
      </c>
      <c r="C622" s="1" t="n">
        <v>45958</v>
      </c>
      <c r="D622" t="inlineStr">
        <is>
          <t>KALMAR LÄN</t>
        </is>
      </c>
      <c r="E622" t="inlineStr">
        <is>
          <t>EMMABODA</t>
        </is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46141-2023</t>
        </is>
      </c>
      <c r="B623" s="1" t="n">
        <v>45190</v>
      </c>
      <c r="C623" s="1" t="n">
        <v>45958</v>
      </c>
      <c r="D623" t="inlineStr">
        <is>
          <t>KALMAR LÄN</t>
        </is>
      </c>
      <c r="E623" t="inlineStr">
        <is>
          <t>EMMABODA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2643-2023</t>
        </is>
      </c>
      <c r="B624" s="1" t="n">
        <v>44944</v>
      </c>
      <c r="C624" s="1" t="n">
        <v>45958</v>
      </c>
      <c r="D624" t="inlineStr">
        <is>
          <t>KALMAR LÄN</t>
        </is>
      </c>
      <c r="E624" t="inlineStr">
        <is>
          <t>EMMABODA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11434-2023</t>
        </is>
      </c>
      <c r="B625" s="1" t="n">
        <v>44993</v>
      </c>
      <c r="C625" s="1" t="n">
        <v>45958</v>
      </c>
      <c r="D625" t="inlineStr">
        <is>
          <t>KALMAR LÄN</t>
        </is>
      </c>
      <c r="E625" t="inlineStr">
        <is>
          <t>EMMABODA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10157-2025</t>
        </is>
      </c>
      <c r="B626" s="1" t="n">
        <v>45719</v>
      </c>
      <c r="C626" s="1" t="n">
        <v>45958</v>
      </c>
      <c r="D626" t="inlineStr">
        <is>
          <t>KALMAR LÄN</t>
        </is>
      </c>
      <c r="E626" t="inlineStr">
        <is>
          <t>EMMABODA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10167-2025</t>
        </is>
      </c>
      <c r="B627" s="1" t="n">
        <v>45719</v>
      </c>
      <c r="C627" s="1" t="n">
        <v>45958</v>
      </c>
      <c r="D627" t="inlineStr">
        <is>
          <t>KALMAR LÄN</t>
        </is>
      </c>
      <c r="E627" t="inlineStr">
        <is>
          <t>EMMABODA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7808-2024</t>
        </is>
      </c>
      <c r="B628" s="1" t="n">
        <v>45349.64855324074</v>
      </c>
      <c r="C628" s="1" t="n">
        <v>45958</v>
      </c>
      <c r="D628" t="inlineStr">
        <is>
          <t>KALMAR LÄN</t>
        </is>
      </c>
      <c r="E628" t="inlineStr">
        <is>
          <t>EMMABODA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35382-2024</t>
        </is>
      </c>
      <c r="B629" s="1" t="n">
        <v>45531.38554398148</v>
      </c>
      <c r="C629" s="1" t="n">
        <v>45958</v>
      </c>
      <c r="D629" t="inlineStr">
        <is>
          <t>KALMAR LÄN</t>
        </is>
      </c>
      <c r="E629" t="inlineStr">
        <is>
          <t>EMMABODA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11061-2024</t>
        </is>
      </c>
      <c r="B630" s="1" t="n">
        <v>45370.74839120371</v>
      </c>
      <c r="C630" s="1" t="n">
        <v>45958</v>
      </c>
      <c r="D630" t="inlineStr">
        <is>
          <t>KALMAR LÄN</t>
        </is>
      </c>
      <c r="E630" t="inlineStr">
        <is>
          <t>EMMABODA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15329-2024</t>
        </is>
      </c>
      <c r="B631" s="1" t="n">
        <v>45400.68645833333</v>
      </c>
      <c r="C631" s="1" t="n">
        <v>45958</v>
      </c>
      <c r="D631" t="inlineStr">
        <is>
          <t>KALMAR LÄN</t>
        </is>
      </c>
      <c r="E631" t="inlineStr">
        <is>
          <t>EMMABODA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45640-2024</t>
        </is>
      </c>
      <c r="B632" s="1" t="n">
        <v>45579.47649305555</v>
      </c>
      <c r="C632" s="1" t="n">
        <v>45958</v>
      </c>
      <c r="D632" t="inlineStr">
        <is>
          <t>KALMAR LÄN</t>
        </is>
      </c>
      <c r="E632" t="inlineStr">
        <is>
          <t>EMMABODA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33082-2023</t>
        </is>
      </c>
      <c r="B633" s="1" t="n">
        <v>45126.475625</v>
      </c>
      <c r="C633" s="1" t="n">
        <v>45958</v>
      </c>
      <c r="D633" t="inlineStr">
        <is>
          <t>KALMAR LÄN</t>
        </is>
      </c>
      <c r="E633" t="inlineStr">
        <is>
          <t>EMMABODA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50500-2022</t>
        </is>
      </c>
      <c r="B634" s="1" t="n">
        <v>44861</v>
      </c>
      <c r="C634" s="1" t="n">
        <v>45958</v>
      </c>
      <c r="D634" t="inlineStr">
        <is>
          <t>KALMAR LÄN</t>
        </is>
      </c>
      <c r="E634" t="inlineStr">
        <is>
          <t>EMMABODA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15699-2023</t>
        </is>
      </c>
      <c r="B635" s="1" t="n">
        <v>45021.50722222222</v>
      </c>
      <c r="C635" s="1" t="n">
        <v>45958</v>
      </c>
      <c r="D635" t="inlineStr">
        <is>
          <t>KALMAR LÄN</t>
        </is>
      </c>
      <c r="E635" t="inlineStr">
        <is>
          <t>EMMABODA</t>
        </is>
      </c>
      <c r="G635" t="n">
        <v>5.3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20051-2025</t>
        </is>
      </c>
      <c r="B636" s="1" t="n">
        <v>45772.39268518519</v>
      </c>
      <c r="C636" s="1" t="n">
        <v>45958</v>
      </c>
      <c r="D636" t="inlineStr">
        <is>
          <t>KALMAR LÄN</t>
        </is>
      </c>
      <c r="E636" t="inlineStr">
        <is>
          <t>EMMABODA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48233-2023</t>
        </is>
      </c>
      <c r="B637" s="1" t="n">
        <v>45205.49876157408</v>
      </c>
      <c r="C637" s="1" t="n">
        <v>45958</v>
      </c>
      <c r="D637" t="inlineStr">
        <is>
          <t>KALMAR LÄN</t>
        </is>
      </c>
      <c r="E637" t="inlineStr">
        <is>
          <t>EMMABODA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27488-2024</t>
        </is>
      </c>
      <c r="B638" s="1" t="n">
        <v>45474.4828587963</v>
      </c>
      <c r="C638" s="1" t="n">
        <v>45958</v>
      </c>
      <c r="D638" t="inlineStr">
        <is>
          <t>KALMAR LÄN</t>
        </is>
      </c>
      <c r="E638" t="inlineStr">
        <is>
          <t>EMMABODA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24782-2023</t>
        </is>
      </c>
      <c r="B639" s="1" t="n">
        <v>45084</v>
      </c>
      <c r="C639" s="1" t="n">
        <v>45958</v>
      </c>
      <c r="D639" t="inlineStr">
        <is>
          <t>KALMAR LÄN</t>
        </is>
      </c>
      <c r="E639" t="inlineStr">
        <is>
          <t>EMMABODA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59764-2022</t>
        </is>
      </c>
      <c r="B640" s="1" t="n">
        <v>44900</v>
      </c>
      <c r="C640" s="1" t="n">
        <v>45958</v>
      </c>
      <c r="D640" t="inlineStr">
        <is>
          <t>KALMAR LÄN</t>
        </is>
      </c>
      <c r="E640" t="inlineStr">
        <is>
          <t>EMMABODA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11414-2025</t>
        </is>
      </c>
      <c r="B641" s="1" t="n">
        <v>45726.59443287037</v>
      </c>
      <c r="C641" s="1" t="n">
        <v>45958</v>
      </c>
      <c r="D641" t="inlineStr">
        <is>
          <t>KALMAR LÄN</t>
        </is>
      </c>
      <c r="E641" t="inlineStr">
        <is>
          <t>EMMABODA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62197-2022</t>
        </is>
      </c>
      <c r="B642" s="1" t="n">
        <v>44922.58392361111</v>
      </c>
      <c r="C642" s="1" t="n">
        <v>45958</v>
      </c>
      <c r="D642" t="inlineStr">
        <is>
          <t>KALMAR LÄN</t>
        </is>
      </c>
      <c r="E642" t="inlineStr">
        <is>
          <t>EMMABODA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37996-2021</t>
        </is>
      </c>
      <c r="B643" s="1" t="n">
        <v>44404</v>
      </c>
      <c r="C643" s="1" t="n">
        <v>45958</v>
      </c>
      <c r="D643" t="inlineStr">
        <is>
          <t>KALMAR LÄN</t>
        </is>
      </c>
      <c r="E643" t="inlineStr">
        <is>
          <t>EMMABODA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7516-2021</t>
        </is>
      </c>
      <c r="B644" s="1" t="n">
        <v>44239</v>
      </c>
      <c r="C644" s="1" t="n">
        <v>45958</v>
      </c>
      <c r="D644" t="inlineStr">
        <is>
          <t>KALMAR LÄN</t>
        </is>
      </c>
      <c r="E644" t="inlineStr">
        <is>
          <t>EMMABODA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33084-2023</t>
        </is>
      </c>
      <c r="B645" s="1" t="n">
        <v>45126.47756944445</v>
      </c>
      <c r="C645" s="1" t="n">
        <v>45958</v>
      </c>
      <c r="D645" t="inlineStr">
        <is>
          <t>KALMAR LÄN</t>
        </is>
      </c>
      <c r="E645" t="inlineStr">
        <is>
          <t>EMMABODA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32242-2022</t>
        </is>
      </c>
      <c r="B646" s="1" t="n">
        <v>44781</v>
      </c>
      <c r="C646" s="1" t="n">
        <v>45958</v>
      </c>
      <c r="D646" t="inlineStr">
        <is>
          <t>KALMAR LÄN</t>
        </is>
      </c>
      <c r="E646" t="inlineStr">
        <is>
          <t>EMMABODA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25783-2024</t>
        </is>
      </c>
      <c r="B647" s="1" t="n">
        <v>45466.85056712963</v>
      </c>
      <c r="C647" s="1" t="n">
        <v>45958</v>
      </c>
      <c r="D647" t="inlineStr">
        <is>
          <t>KALMAR LÄN</t>
        </is>
      </c>
      <c r="E647" t="inlineStr">
        <is>
          <t>EMMABODA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610-2021</t>
        </is>
      </c>
      <c r="B648" s="1" t="n">
        <v>44203.61291666667</v>
      </c>
      <c r="C648" s="1" t="n">
        <v>45958</v>
      </c>
      <c r="D648" t="inlineStr">
        <is>
          <t>KALMAR LÄN</t>
        </is>
      </c>
      <c r="E648" t="inlineStr">
        <is>
          <t>EMMABODA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44490-2024</t>
        </is>
      </c>
      <c r="B649" s="1" t="n">
        <v>45574.38966435185</v>
      </c>
      <c r="C649" s="1" t="n">
        <v>45958</v>
      </c>
      <c r="D649" t="inlineStr">
        <is>
          <t>KALMAR LÄN</t>
        </is>
      </c>
      <c r="E649" t="inlineStr">
        <is>
          <t>EMMABODA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48918-2023</t>
        </is>
      </c>
      <c r="B650" s="1" t="n">
        <v>45204</v>
      </c>
      <c r="C650" s="1" t="n">
        <v>45958</v>
      </c>
      <c r="D650" t="inlineStr">
        <is>
          <t>KALMAR LÄN</t>
        </is>
      </c>
      <c r="E650" t="inlineStr">
        <is>
          <t>EMMABODA</t>
        </is>
      </c>
      <c r="F650" t="inlineStr">
        <is>
          <t>Övriga Aktiebolag</t>
        </is>
      </c>
      <c r="G650" t="n">
        <v>5.9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9684-2025</t>
        </is>
      </c>
      <c r="B651" s="1" t="n">
        <v>45716.34990740741</v>
      </c>
      <c r="C651" s="1" t="n">
        <v>45958</v>
      </c>
      <c r="D651" t="inlineStr">
        <is>
          <t>KALMAR LÄN</t>
        </is>
      </c>
      <c r="E651" t="inlineStr">
        <is>
          <t>EMMABODA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54230-2023</t>
        </is>
      </c>
      <c r="B652" s="1" t="n">
        <v>45232</v>
      </c>
      <c r="C652" s="1" t="n">
        <v>45958</v>
      </c>
      <c r="D652" t="inlineStr">
        <is>
          <t>KALMAR LÄN</t>
        </is>
      </c>
      <c r="E652" t="inlineStr">
        <is>
          <t>EMMABODA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4400-2024</t>
        </is>
      </c>
      <c r="B653" s="1" t="n">
        <v>45327.39255787037</v>
      </c>
      <c r="C653" s="1" t="n">
        <v>45958</v>
      </c>
      <c r="D653" t="inlineStr">
        <is>
          <t>KALMAR LÄN</t>
        </is>
      </c>
      <c r="E653" t="inlineStr">
        <is>
          <t>EMMABODA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4139-2024</t>
        </is>
      </c>
      <c r="B654" s="1" t="n">
        <v>45323.75855324074</v>
      </c>
      <c r="C654" s="1" t="n">
        <v>45958</v>
      </c>
      <c r="D654" t="inlineStr">
        <is>
          <t>KALMAR LÄN</t>
        </is>
      </c>
      <c r="E654" t="inlineStr">
        <is>
          <t>EMMABODA</t>
        </is>
      </c>
      <c r="F654" t="inlineStr">
        <is>
          <t>Sveaskog</t>
        </is>
      </c>
      <c r="G654" t="n">
        <v>5.4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52206-2023</t>
        </is>
      </c>
      <c r="B655" s="1" t="n">
        <v>45217</v>
      </c>
      <c r="C655" s="1" t="n">
        <v>45958</v>
      </c>
      <c r="D655" t="inlineStr">
        <is>
          <t>KALMAR LÄN</t>
        </is>
      </c>
      <c r="E655" t="inlineStr">
        <is>
          <t>EMMABODA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27996-2023</t>
        </is>
      </c>
      <c r="B656" s="1" t="n">
        <v>45098.91159722222</v>
      </c>
      <c r="C656" s="1" t="n">
        <v>45958</v>
      </c>
      <c r="D656" t="inlineStr">
        <is>
          <t>KALMAR LÄN</t>
        </is>
      </c>
      <c r="E656" t="inlineStr">
        <is>
          <t>EMMABODA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18478-2024</t>
        </is>
      </c>
      <c r="B657" s="1" t="n">
        <v>45425.51765046296</v>
      </c>
      <c r="C657" s="1" t="n">
        <v>45958</v>
      </c>
      <c r="D657" t="inlineStr">
        <is>
          <t>KALMAR LÄN</t>
        </is>
      </c>
      <c r="E657" t="inlineStr">
        <is>
          <t>EMMABODA</t>
        </is>
      </c>
      <c r="G657" t="n">
        <v>6.3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14071-2024</t>
        </is>
      </c>
      <c r="B658" s="1" t="n">
        <v>45392.5746412037</v>
      </c>
      <c r="C658" s="1" t="n">
        <v>45958</v>
      </c>
      <c r="D658" t="inlineStr">
        <is>
          <t>KALMAR LÄN</t>
        </is>
      </c>
      <c r="E658" t="inlineStr">
        <is>
          <t>EMMABODA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3871-2023</t>
        </is>
      </c>
      <c r="B659" s="1" t="n">
        <v>44951</v>
      </c>
      <c r="C659" s="1" t="n">
        <v>45958</v>
      </c>
      <c r="D659" t="inlineStr">
        <is>
          <t>KALMAR LÄN</t>
        </is>
      </c>
      <c r="E659" t="inlineStr">
        <is>
          <t>EMMABODA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14163-2025</t>
        </is>
      </c>
      <c r="B660" s="1" t="n">
        <v>45740.50775462963</v>
      </c>
      <c r="C660" s="1" t="n">
        <v>45958</v>
      </c>
      <c r="D660" t="inlineStr">
        <is>
          <t>KALMAR LÄN</t>
        </is>
      </c>
      <c r="E660" t="inlineStr">
        <is>
          <t>EMMABODA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6532-2024</t>
        </is>
      </c>
      <c r="B661" s="1" t="n">
        <v>45341.37961805556</v>
      </c>
      <c r="C661" s="1" t="n">
        <v>45958</v>
      </c>
      <c r="D661" t="inlineStr">
        <is>
          <t>KALMAR LÄN</t>
        </is>
      </c>
      <c r="E661" t="inlineStr">
        <is>
          <t>EMMABODA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11975-2023</t>
        </is>
      </c>
      <c r="B662" s="1" t="n">
        <v>44995.57965277778</v>
      </c>
      <c r="C662" s="1" t="n">
        <v>45958</v>
      </c>
      <c r="D662" t="inlineStr">
        <is>
          <t>KALMAR LÄN</t>
        </is>
      </c>
      <c r="E662" t="inlineStr">
        <is>
          <t>EMMABODA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28159-2023</t>
        </is>
      </c>
      <c r="B663" s="1" t="n">
        <v>45099.49768518518</v>
      </c>
      <c r="C663" s="1" t="n">
        <v>45958</v>
      </c>
      <c r="D663" t="inlineStr">
        <is>
          <t>KALMAR LÄN</t>
        </is>
      </c>
      <c r="E663" t="inlineStr">
        <is>
          <t>EMMABODA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13276-2023</t>
        </is>
      </c>
      <c r="B664" s="1" t="n">
        <v>45003.90380787037</v>
      </c>
      <c r="C664" s="1" t="n">
        <v>45958</v>
      </c>
      <c r="D664" t="inlineStr">
        <is>
          <t>KALMAR LÄN</t>
        </is>
      </c>
      <c r="E664" t="inlineStr">
        <is>
          <t>EMMABODA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20363-2021</t>
        </is>
      </c>
      <c r="B665" s="1" t="n">
        <v>44315</v>
      </c>
      <c r="C665" s="1" t="n">
        <v>45958</v>
      </c>
      <c r="D665" t="inlineStr">
        <is>
          <t>KALMAR LÄN</t>
        </is>
      </c>
      <c r="E665" t="inlineStr">
        <is>
          <t>EMMABODA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48957-2023</t>
        </is>
      </c>
      <c r="B666" s="1" t="n">
        <v>45204</v>
      </c>
      <c r="C666" s="1" t="n">
        <v>45958</v>
      </c>
      <c r="D666" t="inlineStr">
        <is>
          <t>KALMAR LÄN</t>
        </is>
      </c>
      <c r="E666" t="inlineStr">
        <is>
          <t>EMMABODA</t>
        </is>
      </c>
      <c r="F666" t="inlineStr">
        <is>
          <t>Övriga Aktiebolag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28323-2024</t>
        </is>
      </c>
      <c r="B667" s="1" t="n">
        <v>45477.50987268519</v>
      </c>
      <c r="C667" s="1" t="n">
        <v>45958</v>
      </c>
      <c r="D667" t="inlineStr">
        <is>
          <t>KALMAR LÄN</t>
        </is>
      </c>
      <c r="E667" t="inlineStr">
        <is>
          <t>EMMABODA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41948-2024</t>
        </is>
      </c>
      <c r="B668" s="1" t="n">
        <v>45561</v>
      </c>
      <c r="C668" s="1" t="n">
        <v>45958</v>
      </c>
      <c r="D668" t="inlineStr">
        <is>
          <t>KALMAR LÄN</t>
        </is>
      </c>
      <c r="E668" t="inlineStr">
        <is>
          <t>EMMABODA</t>
        </is>
      </c>
      <c r="F668" t="inlineStr">
        <is>
          <t>Övriga Aktiebolag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12014-2023</t>
        </is>
      </c>
      <c r="B669" s="1" t="n">
        <v>44995</v>
      </c>
      <c r="C669" s="1" t="n">
        <v>45958</v>
      </c>
      <c r="D669" t="inlineStr">
        <is>
          <t>KALMAR LÄN</t>
        </is>
      </c>
      <c r="E669" t="inlineStr">
        <is>
          <t>EMMABODA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14069-2024</t>
        </is>
      </c>
      <c r="B670" s="1" t="n">
        <v>45392.57234953704</v>
      </c>
      <c r="C670" s="1" t="n">
        <v>45958</v>
      </c>
      <c r="D670" t="inlineStr">
        <is>
          <t>KALMAR LÄN</t>
        </is>
      </c>
      <c r="E670" t="inlineStr">
        <is>
          <t>EMMABODA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14080-2024</t>
        </is>
      </c>
      <c r="B671" s="1" t="n">
        <v>45392.58719907407</v>
      </c>
      <c r="C671" s="1" t="n">
        <v>45958</v>
      </c>
      <c r="D671" t="inlineStr">
        <is>
          <t>KALMAR LÄN</t>
        </is>
      </c>
      <c r="E671" t="inlineStr">
        <is>
          <t>EMMABODA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43616-2021</t>
        </is>
      </c>
      <c r="B672" s="1" t="n">
        <v>44433</v>
      </c>
      <c r="C672" s="1" t="n">
        <v>45958</v>
      </c>
      <c r="D672" t="inlineStr">
        <is>
          <t>KALMAR LÄN</t>
        </is>
      </c>
      <c r="E672" t="inlineStr">
        <is>
          <t>EMMABODA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60142-2023</t>
        </is>
      </c>
      <c r="B673" s="1" t="n">
        <v>45258</v>
      </c>
      <c r="C673" s="1" t="n">
        <v>45958</v>
      </c>
      <c r="D673" t="inlineStr">
        <is>
          <t>KALMAR LÄN</t>
        </is>
      </c>
      <c r="E673" t="inlineStr">
        <is>
          <t>EMMABODA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11616-2025</t>
        </is>
      </c>
      <c r="B674" s="1" t="n">
        <v>45727.45094907407</v>
      </c>
      <c r="C674" s="1" t="n">
        <v>45958</v>
      </c>
      <c r="D674" t="inlineStr">
        <is>
          <t>KALMAR LÄN</t>
        </is>
      </c>
      <c r="E674" t="inlineStr">
        <is>
          <t>EMMABODA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33050-2023</t>
        </is>
      </c>
      <c r="B675" s="1" t="n">
        <v>45126</v>
      </c>
      <c r="C675" s="1" t="n">
        <v>45958</v>
      </c>
      <c r="D675" t="inlineStr">
        <is>
          <t>KALMAR LÄN</t>
        </is>
      </c>
      <c r="E675" t="inlineStr">
        <is>
          <t>EMMABODA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32663-2024</t>
        </is>
      </c>
      <c r="B676" s="1" t="n">
        <v>45514.38017361111</v>
      </c>
      <c r="C676" s="1" t="n">
        <v>45958</v>
      </c>
      <c r="D676" t="inlineStr">
        <is>
          <t>KALMAR LÄN</t>
        </is>
      </c>
      <c r="E676" t="inlineStr">
        <is>
          <t>EMMABODA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7834-2024</t>
        </is>
      </c>
      <c r="B677" s="1" t="n">
        <v>45349.81209490741</v>
      </c>
      <c r="C677" s="1" t="n">
        <v>45958</v>
      </c>
      <c r="D677" t="inlineStr">
        <is>
          <t>KALMAR LÄN</t>
        </is>
      </c>
      <c r="E677" t="inlineStr">
        <is>
          <t>EMMABODA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35306-2023</t>
        </is>
      </c>
      <c r="B678" s="1" t="n">
        <v>45146.35854166667</v>
      </c>
      <c r="C678" s="1" t="n">
        <v>45958</v>
      </c>
      <c r="D678" t="inlineStr">
        <is>
          <t>KALMAR LÄN</t>
        </is>
      </c>
      <c r="E678" t="inlineStr">
        <is>
          <t>EMMABODA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2350-2024</t>
        </is>
      </c>
      <c r="B679" s="1" t="n">
        <v>45310.58383101852</v>
      </c>
      <c r="C679" s="1" t="n">
        <v>45958</v>
      </c>
      <c r="D679" t="inlineStr">
        <is>
          <t>KALMAR LÄN</t>
        </is>
      </c>
      <c r="E679" t="inlineStr">
        <is>
          <t>EMMABODA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14167-2025</t>
        </is>
      </c>
      <c r="B680" s="1" t="n">
        <v>45740.51246527778</v>
      </c>
      <c r="C680" s="1" t="n">
        <v>45958</v>
      </c>
      <c r="D680" t="inlineStr">
        <is>
          <t>KALMAR LÄN</t>
        </is>
      </c>
      <c r="E680" t="inlineStr">
        <is>
          <t>EMMABODA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44215-2024</t>
        </is>
      </c>
      <c r="B681" s="1" t="n">
        <v>45573.3758912037</v>
      </c>
      <c r="C681" s="1" t="n">
        <v>45958</v>
      </c>
      <c r="D681" t="inlineStr">
        <is>
          <t>KALMAR LÄN</t>
        </is>
      </c>
      <c r="E681" t="inlineStr">
        <is>
          <t>EMMABODA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13009-2021</t>
        </is>
      </c>
      <c r="B682" s="1" t="n">
        <v>44271</v>
      </c>
      <c r="C682" s="1" t="n">
        <v>45958</v>
      </c>
      <c r="D682" t="inlineStr">
        <is>
          <t>KALMAR LÄN</t>
        </is>
      </c>
      <c r="E682" t="inlineStr">
        <is>
          <t>EMMABODA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5345-2023</t>
        </is>
      </c>
      <c r="B683" s="1" t="n">
        <v>44959</v>
      </c>
      <c r="C683" s="1" t="n">
        <v>45958</v>
      </c>
      <c r="D683" t="inlineStr">
        <is>
          <t>KALMAR LÄN</t>
        </is>
      </c>
      <c r="E683" t="inlineStr">
        <is>
          <t>EMMABODA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14962-2025</t>
        </is>
      </c>
      <c r="B684" s="1" t="n">
        <v>45743</v>
      </c>
      <c r="C684" s="1" t="n">
        <v>45958</v>
      </c>
      <c r="D684" t="inlineStr">
        <is>
          <t>KALMAR LÄN</t>
        </is>
      </c>
      <c r="E684" t="inlineStr">
        <is>
          <t>EMMABODA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21844-2023</t>
        </is>
      </c>
      <c r="B685" s="1" t="n">
        <v>45068.41424768518</v>
      </c>
      <c r="C685" s="1" t="n">
        <v>45958</v>
      </c>
      <c r="D685" t="inlineStr">
        <is>
          <t>KALMAR LÄN</t>
        </is>
      </c>
      <c r="E685" t="inlineStr">
        <is>
          <t>EMMABODA</t>
        </is>
      </c>
      <c r="F685" t="inlineStr">
        <is>
          <t>Kommuner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8112-2025</t>
        </is>
      </c>
      <c r="B686" s="1" t="n">
        <v>45707</v>
      </c>
      <c r="C686" s="1" t="n">
        <v>45958</v>
      </c>
      <c r="D686" t="inlineStr">
        <is>
          <t>KALMAR LÄN</t>
        </is>
      </c>
      <c r="E686" t="inlineStr">
        <is>
          <t>EMMABODA</t>
        </is>
      </c>
      <c r="G686" t="n">
        <v>5.5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46728-2022</t>
        </is>
      </c>
      <c r="B687" s="1" t="n">
        <v>44851.4281712963</v>
      </c>
      <c r="C687" s="1" t="n">
        <v>45958</v>
      </c>
      <c r="D687" t="inlineStr">
        <is>
          <t>KALMAR LÄN</t>
        </is>
      </c>
      <c r="E687" t="inlineStr">
        <is>
          <t>EMMABODA</t>
        </is>
      </c>
      <c r="G687" t="n">
        <v>3.1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7760-2022</t>
        </is>
      </c>
      <c r="B688" s="1" t="n">
        <v>44608</v>
      </c>
      <c r="C688" s="1" t="n">
        <v>45958</v>
      </c>
      <c r="D688" t="inlineStr">
        <is>
          <t>KALMAR LÄN</t>
        </is>
      </c>
      <c r="E688" t="inlineStr">
        <is>
          <t>EMMABODA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27028-2023</t>
        </is>
      </c>
      <c r="B689" s="1" t="n">
        <v>45095</v>
      </c>
      <c r="C689" s="1" t="n">
        <v>45958</v>
      </c>
      <c r="D689" t="inlineStr">
        <is>
          <t>KALMAR LÄN</t>
        </is>
      </c>
      <c r="E689" t="inlineStr">
        <is>
          <t>EMMABODA</t>
        </is>
      </c>
      <c r="G689" t="n">
        <v>11.3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2713-2022</t>
        </is>
      </c>
      <c r="B690" s="1" t="n">
        <v>44580.64971064815</v>
      </c>
      <c r="C690" s="1" t="n">
        <v>45958</v>
      </c>
      <c r="D690" t="inlineStr">
        <is>
          <t>KALMAR LÄN</t>
        </is>
      </c>
      <c r="E690" t="inlineStr">
        <is>
          <t>EMMABODA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29859-2023</t>
        </is>
      </c>
      <c r="B691" s="1" t="n">
        <v>45107.60460648148</v>
      </c>
      <c r="C691" s="1" t="n">
        <v>45958</v>
      </c>
      <c r="D691" t="inlineStr">
        <is>
          <t>KALMAR LÄN</t>
        </is>
      </c>
      <c r="E691" t="inlineStr">
        <is>
          <t>EMMABODA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11636-2024</t>
        </is>
      </c>
      <c r="B692" s="1" t="n">
        <v>45373.48118055556</v>
      </c>
      <c r="C692" s="1" t="n">
        <v>45958</v>
      </c>
      <c r="D692" t="inlineStr">
        <is>
          <t>KALMAR LÄN</t>
        </is>
      </c>
      <c r="E692" t="inlineStr">
        <is>
          <t>EMMABODA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38115-2023</t>
        </is>
      </c>
      <c r="B693" s="1" t="n">
        <v>45161.329375</v>
      </c>
      <c r="C693" s="1" t="n">
        <v>45958</v>
      </c>
      <c r="D693" t="inlineStr">
        <is>
          <t>KALMAR LÄN</t>
        </is>
      </c>
      <c r="E693" t="inlineStr">
        <is>
          <t>EMMABODA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9755-2023</t>
        </is>
      </c>
      <c r="B694" s="1" t="n">
        <v>44984.56648148148</v>
      </c>
      <c r="C694" s="1" t="n">
        <v>45958</v>
      </c>
      <c r="D694" t="inlineStr">
        <is>
          <t>KALMAR LÄN</t>
        </is>
      </c>
      <c r="E694" t="inlineStr">
        <is>
          <t>EMMABODA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58839-2023</t>
        </is>
      </c>
      <c r="B695" s="1" t="n">
        <v>45252.41863425926</v>
      </c>
      <c r="C695" s="1" t="n">
        <v>45958</v>
      </c>
      <c r="D695" t="inlineStr">
        <is>
          <t>KALMAR LÄN</t>
        </is>
      </c>
      <c r="E695" t="inlineStr">
        <is>
          <t>EMMABODA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30460-2022</t>
        </is>
      </c>
      <c r="B696" s="1" t="n">
        <v>44761.65730324074</v>
      </c>
      <c r="C696" s="1" t="n">
        <v>45958</v>
      </c>
      <c r="D696" t="inlineStr">
        <is>
          <t>KALMAR LÄN</t>
        </is>
      </c>
      <c r="E696" t="inlineStr">
        <is>
          <t>EMMABODA</t>
        </is>
      </c>
      <c r="G696" t="n">
        <v>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36043-2022</t>
        </is>
      </c>
      <c r="B697" s="1" t="n">
        <v>44802.69710648148</v>
      </c>
      <c r="C697" s="1" t="n">
        <v>45958</v>
      </c>
      <c r="D697" t="inlineStr">
        <is>
          <t>KALMAR LÄN</t>
        </is>
      </c>
      <c r="E697" t="inlineStr">
        <is>
          <t>EMMABODA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11876-2025</t>
        </is>
      </c>
      <c r="B698" s="1" t="n">
        <v>45728</v>
      </c>
      <c r="C698" s="1" t="n">
        <v>45958</v>
      </c>
      <c r="D698" t="inlineStr">
        <is>
          <t>KALMAR LÄN</t>
        </is>
      </c>
      <c r="E698" t="inlineStr">
        <is>
          <t>EMMABODA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18310-2024</t>
        </is>
      </c>
      <c r="B699" s="1" t="n">
        <v>45422.47181712963</v>
      </c>
      <c r="C699" s="1" t="n">
        <v>45958</v>
      </c>
      <c r="D699" t="inlineStr">
        <is>
          <t>KALMAR LÄN</t>
        </is>
      </c>
      <c r="E699" t="inlineStr">
        <is>
          <t>EMMABODA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37296-2022</t>
        </is>
      </c>
      <c r="B700" s="1" t="n">
        <v>44808.80826388889</v>
      </c>
      <c r="C700" s="1" t="n">
        <v>45958</v>
      </c>
      <c r="D700" t="inlineStr">
        <is>
          <t>KALMAR LÄN</t>
        </is>
      </c>
      <c r="E700" t="inlineStr">
        <is>
          <t>EMMABODA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1835-2021</t>
        </is>
      </c>
      <c r="B701" s="1" t="n">
        <v>44210</v>
      </c>
      <c r="C701" s="1" t="n">
        <v>45958</v>
      </c>
      <c r="D701" t="inlineStr">
        <is>
          <t>KALMAR LÄN</t>
        </is>
      </c>
      <c r="E701" t="inlineStr">
        <is>
          <t>EMMABODA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48113-2021</t>
        </is>
      </c>
      <c r="B702" s="1" t="n">
        <v>44449</v>
      </c>
      <c r="C702" s="1" t="n">
        <v>45958</v>
      </c>
      <c r="D702" t="inlineStr">
        <is>
          <t>KALMAR LÄN</t>
        </is>
      </c>
      <c r="E702" t="inlineStr">
        <is>
          <t>EMMABODA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44542-2023</t>
        </is>
      </c>
      <c r="B703" s="1" t="n">
        <v>45189.50895833333</v>
      </c>
      <c r="C703" s="1" t="n">
        <v>45958</v>
      </c>
      <c r="D703" t="inlineStr">
        <is>
          <t>KALMAR LÄN</t>
        </is>
      </c>
      <c r="E703" t="inlineStr">
        <is>
          <t>EMMABODA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20052-2025</t>
        </is>
      </c>
      <c r="B704" s="1" t="n">
        <v>45772.39434027778</v>
      </c>
      <c r="C704" s="1" t="n">
        <v>45958</v>
      </c>
      <c r="D704" t="inlineStr">
        <is>
          <t>KALMAR LÄN</t>
        </is>
      </c>
      <c r="E704" t="inlineStr">
        <is>
          <t>EMMABODA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19359-2023</t>
        </is>
      </c>
      <c r="B705" s="1" t="n">
        <v>45049.61376157407</v>
      </c>
      <c r="C705" s="1" t="n">
        <v>45958</v>
      </c>
      <c r="D705" t="inlineStr">
        <is>
          <t>KALMAR LÄN</t>
        </is>
      </c>
      <c r="E705" t="inlineStr">
        <is>
          <t>EMMABODA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69464-2021</t>
        </is>
      </c>
      <c r="B706" s="1" t="n">
        <v>44531.67679398148</v>
      </c>
      <c r="C706" s="1" t="n">
        <v>45958</v>
      </c>
      <c r="D706" t="inlineStr">
        <is>
          <t>KALMAR LÄN</t>
        </is>
      </c>
      <c r="E706" t="inlineStr">
        <is>
          <t>EMMABODA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19686-2023</t>
        </is>
      </c>
      <c r="B707" s="1" t="n">
        <v>45051</v>
      </c>
      <c r="C707" s="1" t="n">
        <v>45958</v>
      </c>
      <c r="D707" t="inlineStr">
        <is>
          <t>KALMAR LÄN</t>
        </is>
      </c>
      <c r="E707" t="inlineStr">
        <is>
          <t>EMMABODA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19695-2023</t>
        </is>
      </c>
      <c r="B708" s="1" t="n">
        <v>45051.4380787037</v>
      </c>
      <c r="C708" s="1" t="n">
        <v>45958</v>
      </c>
      <c r="D708" t="inlineStr">
        <is>
          <t>KALMAR LÄN</t>
        </is>
      </c>
      <c r="E708" t="inlineStr">
        <is>
          <t>EMMABODA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33067-2023</t>
        </is>
      </c>
      <c r="B709" s="1" t="n">
        <v>45126.38699074074</v>
      </c>
      <c r="C709" s="1" t="n">
        <v>45958</v>
      </c>
      <c r="D709" t="inlineStr">
        <is>
          <t>KALMAR LÄN</t>
        </is>
      </c>
      <c r="E709" t="inlineStr">
        <is>
          <t>EMMABODA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33081-2023</t>
        </is>
      </c>
      <c r="B710" s="1" t="n">
        <v>45126.47204861111</v>
      </c>
      <c r="C710" s="1" t="n">
        <v>45958</v>
      </c>
      <c r="D710" t="inlineStr">
        <is>
          <t>KALMAR LÄN</t>
        </is>
      </c>
      <c r="E710" t="inlineStr">
        <is>
          <t>EMMABODA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4031-2024</t>
        </is>
      </c>
      <c r="B711" s="1" t="n">
        <v>45323.40695601852</v>
      </c>
      <c r="C711" s="1" t="n">
        <v>45958</v>
      </c>
      <c r="D711" t="inlineStr">
        <is>
          <t>KALMAR LÄN</t>
        </is>
      </c>
      <c r="E711" t="inlineStr">
        <is>
          <t>EMMABODA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16703-2022</t>
        </is>
      </c>
      <c r="B712" s="1" t="n">
        <v>44673.38012731481</v>
      </c>
      <c r="C712" s="1" t="n">
        <v>45958</v>
      </c>
      <c r="D712" t="inlineStr">
        <is>
          <t>KALMAR LÄN</t>
        </is>
      </c>
      <c r="E712" t="inlineStr">
        <is>
          <t>EMMABODA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49726-2024</t>
        </is>
      </c>
      <c r="B713" s="1" t="n">
        <v>45596.75166666666</v>
      </c>
      <c r="C713" s="1" t="n">
        <v>45958</v>
      </c>
      <c r="D713" t="inlineStr">
        <is>
          <t>KALMAR LÄN</t>
        </is>
      </c>
      <c r="E713" t="inlineStr">
        <is>
          <t>EMMABODA</t>
        </is>
      </c>
      <c r="G713" t="n">
        <v>5.9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56606-2022</t>
        </is>
      </c>
      <c r="B714" s="1" t="n">
        <v>44893.57989583333</v>
      </c>
      <c r="C714" s="1" t="n">
        <v>45958</v>
      </c>
      <c r="D714" t="inlineStr">
        <is>
          <t>KALMAR LÄN</t>
        </is>
      </c>
      <c r="E714" t="inlineStr">
        <is>
          <t>EMMABODA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1417-2025</t>
        </is>
      </c>
      <c r="B715" s="1" t="n">
        <v>45668.41509259259</v>
      </c>
      <c r="C715" s="1" t="n">
        <v>45958</v>
      </c>
      <c r="D715" t="inlineStr">
        <is>
          <t>KALMAR LÄN</t>
        </is>
      </c>
      <c r="E715" t="inlineStr">
        <is>
          <t>EMMABODA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30262-2022</t>
        </is>
      </c>
      <c r="B716" s="1" t="n">
        <v>44759.39475694444</v>
      </c>
      <c r="C716" s="1" t="n">
        <v>45958</v>
      </c>
      <c r="D716" t="inlineStr">
        <is>
          <t>KALMAR LÄN</t>
        </is>
      </c>
      <c r="E716" t="inlineStr">
        <is>
          <t>EMMABODA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26881-2021</t>
        </is>
      </c>
      <c r="B717" s="1" t="n">
        <v>44349.62881944444</v>
      </c>
      <c r="C717" s="1" t="n">
        <v>45958</v>
      </c>
      <c r="D717" t="inlineStr">
        <is>
          <t>KALMAR LÄN</t>
        </is>
      </c>
      <c r="E717" t="inlineStr">
        <is>
          <t>EMMABODA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5182-2022</t>
        </is>
      </c>
      <c r="B718" s="1" t="n">
        <v>44594</v>
      </c>
      <c r="C718" s="1" t="n">
        <v>45958</v>
      </c>
      <c r="D718" t="inlineStr">
        <is>
          <t>KALMAR LÄN</t>
        </is>
      </c>
      <c r="E718" t="inlineStr">
        <is>
          <t>EMMABODA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4024-2024</t>
        </is>
      </c>
      <c r="B719" s="1" t="n">
        <v>45323.39561342593</v>
      </c>
      <c r="C719" s="1" t="n">
        <v>45958</v>
      </c>
      <c r="D719" t="inlineStr">
        <is>
          <t>KALMAR LÄN</t>
        </is>
      </c>
      <c r="E719" t="inlineStr">
        <is>
          <t>EMMABODA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47149-2022</t>
        </is>
      </c>
      <c r="B720" s="1" t="n">
        <v>44852.57822916667</v>
      </c>
      <c r="C720" s="1" t="n">
        <v>45958</v>
      </c>
      <c r="D720" t="inlineStr">
        <is>
          <t>KALMAR LÄN</t>
        </is>
      </c>
      <c r="E720" t="inlineStr">
        <is>
          <t>EMMABODA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23459-2023</t>
        </is>
      </c>
      <c r="B721" s="1" t="n">
        <v>45072</v>
      </c>
      <c r="C721" s="1" t="n">
        <v>45958</v>
      </c>
      <c r="D721" t="inlineStr">
        <is>
          <t>KALMAR LÄN</t>
        </is>
      </c>
      <c r="E721" t="inlineStr">
        <is>
          <t>EMMABODA</t>
        </is>
      </c>
      <c r="G721" t="n">
        <v>4.6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36009-2023</t>
        </is>
      </c>
      <c r="B722" s="1" t="n">
        <v>45149.35745370371</v>
      </c>
      <c r="C722" s="1" t="n">
        <v>45958</v>
      </c>
      <c r="D722" t="inlineStr">
        <is>
          <t>KALMAR LÄN</t>
        </is>
      </c>
      <c r="E722" t="inlineStr">
        <is>
          <t>EMMABODA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30515-2023</t>
        </is>
      </c>
      <c r="B723" s="1" t="n">
        <v>45111.65074074074</v>
      </c>
      <c r="C723" s="1" t="n">
        <v>45958</v>
      </c>
      <c r="D723" t="inlineStr">
        <is>
          <t>KALMAR LÄN</t>
        </is>
      </c>
      <c r="E723" t="inlineStr">
        <is>
          <t>EMMABODA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2354-2024</t>
        </is>
      </c>
      <c r="B724" s="1" t="n">
        <v>45310.58832175926</v>
      </c>
      <c r="C724" s="1" t="n">
        <v>45958</v>
      </c>
      <c r="D724" t="inlineStr">
        <is>
          <t>KALMAR LÄN</t>
        </is>
      </c>
      <c r="E724" t="inlineStr">
        <is>
          <t>EMMABODA</t>
        </is>
      </c>
      <c r="G724" t="n">
        <v>5.7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7330-2021</t>
        </is>
      </c>
      <c r="B725" s="1" t="n">
        <v>44239</v>
      </c>
      <c r="C725" s="1" t="n">
        <v>45958</v>
      </c>
      <c r="D725" t="inlineStr">
        <is>
          <t>KALMAR LÄN</t>
        </is>
      </c>
      <c r="E725" t="inlineStr">
        <is>
          <t>EMMABODA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48926-2023</t>
        </is>
      </c>
      <c r="B726" s="1" t="n">
        <v>45204</v>
      </c>
      <c r="C726" s="1" t="n">
        <v>45958</v>
      </c>
      <c r="D726" t="inlineStr">
        <is>
          <t>KALMAR LÄN</t>
        </is>
      </c>
      <c r="E726" t="inlineStr">
        <is>
          <t>EMMABODA</t>
        </is>
      </c>
      <c r="F726" t="inlineStr">
        <is>
          <t>Övriga Aktiebolag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21291-2023</t>
        </is>
      </c>
      <c r="B727" s="1" t="n">
        <v>45062.65315972222</v>
      </c>
      <c r="C727" s="1" t="n">
        <v>45958</v>
      </c>
      <c r="D727" t="inlineStr">
        <is>
          <t>KALMAR LÄN</t>
        </is>
      </c>
      <c r="E727" t="inlineStr">
        <is>
          <t>EMMABODA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14295-2021</t>
        </is>
      </c>
      <c r="B728" s="1" t="n">
        <v>44278</v>
      </c>
      <c r="C728" s="1" t="n">
        <v>45958</v>
      </c>
      <c r="D728" t="inlineStr">
        <is>
          <t>KALMAR LÄN</t>
        </is>
      </c>
      <c r="E728" t="inlineStr">
        <is>
          <t>EMMABODA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42194-2024</t>
        </is>
      </c>
      <c r="B729" s="1" t="n">
        <v>45562.50462962963</v>
      </c>
      <c r="C729" s="1" t="n">
        <v>45958</v>
      </c>
      <c r="D729" t="inlineStr">
        <is>
          <t>KALMAR LÄN</t>
        </is>
      </c>
      <c r="E729" t="inlineStr">
        <is>
          <t>EMMABODA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28681-2023</t>
        </is>
      </c>
      <c r="B730" s="1" t="n">
        <v>45103.68170138889</v>
      </c>
      <c r="C730" s="1" t="n">
        <v>45958</v>
      </c>
      <c r="D730" t="inlineStr">
        <is>
          <t>KALMAR LÄN</t>
        </is>
      </c>
      <c r="E730" t="inlineStr">
        <is>
          <t>EMMABODA</t>
        </is>
      </c>
      <c r="G730" t="n">
        <v>4.6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5192-2025</t>
        </is>
      </c>
      <c r="B731" s="1" t="n">
        <v>45688</v>
      </c>
      <c r="C731" s="1" t="n">
        <v>45958</v>
      </c>
      <c r="D731" t="inlineStr">
        <is>
          <t>KALMAR LÄN</t>
        </is>
      </c>
      <c r="E731" t="inlineStr">
        <is>
          <t>EMMABODA</t>
        </is>
      </c>
      <c r="G731" t="n">
        <v>3.6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4387-2022</t>
        </is>
      </c>
      <c r="B732" s="1" t="n">
        <v>44589.42831018518</v>
      </c>
      <c r="C732" s="1" t="n">
        <v>45958</v>
      </c>
      <c r="D732" t="inlineStr">
        <is>
          <t>KALMAR LÄN</t>
        </is>
      </c>
      <c r="E732" t="inlineStr">
        <is>
          <t>EMMABODA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24460-2022</t>
        </is>
      </c>
      <c r="B733" s="1" t="n">
        <v>44726</v>
      </c>
      <c r="C733" s="1" t="n">
        <v>45958</v>
      </c>
      <c r="D733" t="inlineStr">
        <is>
          <t>KALMAR LÄN</t>
        </is>
      </c>
      <c r="E733" t="inlineStr">
        <is>
          <t>EMMABODA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14792-2025</t>
        </is>
      </c>
      <c r="B734" s="1" t="n">
        <v>45742.80981481481</v>
      </c>
      <c r="C734" s="1" t="n">
        <v>45958</v>
      </c>
      <c r="D734" t="inlineStr">
        <is>
          <t>KALMAR LÄN</t>
        </is>
      </c>
      <c r="E734" t="inlineStr">
        <is>
          <t>EMMABODA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14035-2025</t>
        </is>
      </c>
      <c r="B735" s="1" t="n">
        <v>45740.36450231481</v>
      </c>
      <c r="C735" s="1" t="n">
        <v>45958</v>
      </c>
      <c r="D735" t="inlineStr">
        <is>
          <t>KALMAR LÄN</t>
        </is>
      </c>
      <c r="E735" t="inlineStr">
        <is>
          <t>EMMABODA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67538-2021</t>
        </is>
      </c>
      <c r="B736" s="1" t="n">
        <v>44524</v>
      </c>
      <c r="C736" s="1" t="n">
        <v>45958</v>
      </c>
      <c r="D736" t="inlineStr">
        <is>
          <t>KALMAR LÄN</t>
        </is>
      </c>
      <c r="E736" t="inlineStr">
        <is>
          <t>EMMABODA</t>
        </is>
      </c>
      <c r="G736" t="n">
        <v>11.6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24983-2022</t>
        </is>
      </c>
      <c r="B737" s="1" t="n">
        <v>44728.83686342592</v>
      </c>
      <c r="C737" s="1" t="n">
        <v>45958</v>
      </c>
      <c r="D737" t="inlineStr">
        <is>
          <t>KALMAR LÄN</t>
        </is>
      </c>
      <c r="E737" t="inlineStr">
        <is>
          <t>EMMABODA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31713-2023</t>
        </is>
      </c>
      <c r="B738" s="1" t="n">
        <v>45117</v>
      </c>
      <c r="C738" s="1" t="n">
        <v>45958</v>
      </c>
      <c r="D738" t="inlineStr">
        <is>
          <t>KALMAR LÄN</t>
        </is>
      </c>
      <c r="E738" t="inlineStr">
        <is>
          <t>EMMABODA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42943-2023</t>
        </is>
      </c>
      <c r="B739" s="1" t="n">
        <v>45182.57702546296</v>
      </c>
      <c r="C739" s="1" t="n">
        <v>45958</v>
      </c>
      <c r="D739" t="inlineStr">
        <is>
          <t>KALMAR LÄN</t>
        </is>
      </c>
      <c r="E739" t="inlineStr">
        <is>
          <t>EMMABODA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38924-2022</t>
        </is>
      </c>
      <c r="B740" s="1" t="n">
        <v>44816.64091435185</v>
      </c>
      <c r="C740" s="1" t="n">
        <v>45958</v>
      </c>
      <c r="D740" t="inlineStr">
        <is>
          <t>KALMAR LÄN</t>
        </is>
      </c>
      <c r="E740" t="inlineStr">
        <is>
          <t>EMMABODA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5020-2025</t>
        </is>
      </c>
      <c r="B741" s="1" t="n">
        <v>45691.394375</v>
      </c>
      <c r="C741" s="1" t="n">
        <v>45958</v>
      </c>
      <c r="D741" t="inlineStr">
        <is>
          <t>KALMAR LÄN</t>
        </is>
      </c>
      <c r="E741" t="inlineStr">
        <is>
          <t>EMMABODA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44924-2022</t>
        </is>
      </c>
      <c r="B742" s="1" t="n">
        <v>44840</v>
      </c>
      <c r="C742" s="1" t="n">
        <v>45958</v>
      </c>
      <c r="D742" t="inlineStr">
        <is>
          <t>KALMAR LÄN</t>
        </is>
      </c>
      <c r="E742" t="inlineStr">
        <is>
          <t>EMMABODA</t>
        </is>
      </c>
      <c r="F742" t="inlineStr">
        <is>
          <t>Övriga Aktiebolag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49284-2024</t>
        </is>
      </c>
      <c r="B743" s="1" t="n">
        <v>45595.51280092593</v>
      </c>
      <c r="C743" s="1" t="n">
        <v>45958</v>
      </c>
      <c r="D743" t="inlineStr">
        <is>
          <t>KALMAR LÄN</t>
        </is>
      </c>
      <c r="E743" t="inlineStr">
        <is>
          <t>EMMABODA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2343-2025</t>
        </is>
      </c>
      <c r="B744" s="1" t="n">
        <v>45673.67064814815</v>
      </c>
      <c r="C744" s="1" t="n">
        <v>45958</v>
      </c>
      <c r="D744" t="inlineStr">
        <is>
          <t>KALMAR LÄN</t>
        </is>
      </c>
      <c r="E744" t="inlineStr">
        <is>
          <t>EMMABODA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57794-2022</t>
        </is>
      </c>
      <c r="B745" s="1" t="n">
        <v>44897.66574074074</v>
      </c>
      <c r="C745" s="1" t="n">
        <v>45958</v>
      </c>
      <c r="D745" t="inlineStr">
        <is>
          <t>KALMAR LÄN</t>
        </is>
      </c>
      <c r="E745" t="inlineStr">
        <is>
          <t>EMMABODA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63215-2023</t>
        </is>
      </c>
      <c r="B746" s="1" t="n">
        <v>45273.62567129629</v>
      </c>
      <c r="C746" s="1" t="n">
        <v>45958</v>
      </c>
      <c r="D746" t="inlineStr">
        <is>
          <t>KALMAR LÄN</t>
        </is>
      </c>
      <c r="E746" t="inlineStr">
        <is>
          <t>EMMABODA</t>
        </is>
      </c>
      <c r="F746" t="inlineStr">
        <is>
          <t>Kommuner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7839-2024</t>
        </is>
      </c>
      <c r="B747" s="1" t="n">
        <v>45349.85878472222</v>
      </c>
      <c r="C747" s="1" t="n">
        <v>45958</v>
      </c>
      <c r="D747" t="inlineStr">
        <is>
          <t>KALMAR LÄN</t>
        </is>
      </c>
      <c r="E747" t="inlineStr">
        <is>
          <t>EMMABODA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41545-2022</t>
        </is>
      </c>
      <c r="B748" s="1" t="n">
        <v>44827</v>
      </c>
      <c r="C748" s="1" t="n">
        <v>45958</v>
      </c>
      <c r="D748" t="inlineStr">
        <is>
          <t>KALMAR LÄN</t>
        </is>
      </c>
      <c r="E748" t="inlineStr">
        <is>
          <t>EMMABODA</t>
        </is>
      </c>
      <c r="G748" t="n">
        <v>3.8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27414-2023</t>
        </is>
      </c>
      <c r="B749" s="1" t="n">
        <v>45092</v>
      </c>
      <c r="C749" s="1" t="n">
        <v>45958</v>
      </c>
      <c r="D749" t="inlineStr">
        <is>
          <t>KALMAR LÄN</t>
        </is>
      </c>
      <c r="E749" t="inlineStr">
        <is>
          <t>EMMABODA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27416-2023</t>
        </is>
      </c>
      <c r="B750" s="1" t="n">
        <v>45092</v>
      </c>
      <c r="C750" s="1" t="n">
        <v>45958</v>
      </c>
      <c r="D750" t="inlineStr">
        <is>
          <t>KALMAR LÄN</t>
        </is>
      </c>
      <c r="E750" t="inlineStr">
        <is>
          <t>EMMABODA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392-2024</t>
        </is>
      </c>
      <c r="B751" s="1" t="n">
        <v>45296</v>
      </c>
      <c r="C751" s="1" t="n">
        <v>45958</v>
      </c>
      <c r="D751" t="inlineStr">
        <is>
          <t>KALMAR LÄN</t>
        </is>
      </c>
      <c r="E751" t="inlineStr">
        <is>
          <t>EMMABODA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33185-2021</t>
        </is>
      </c>
      <c r="B752" s="1" t="n">
        <v>44376.82413194444</v>
      </c>
      <c r="C752" s="1" t="n">
        <v>45958</v>
      </c>
      <c r="D752" t="inlineStr">
        <is>
          <t>KALMAR LÄN</t>
        </is>
      </c>
      <c r="E752" t="inlineStr">
        <is>
          <t>EMMABODA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73058-2021</t>
        </is>
      </c>
      <c r="B753" s="1" t="n">
        <v>44550.40824074074</v>
      </c>
      <c r="C753" s="1" t="n">
        <v>45958</v>
      </c>
      <c r="D753" t="inlineStr">
        <is>
          <t>KALMAR LÄN</t>
        </is>
      </c>
      <c r="E753" t="inlineStr">
        <is>
          <t>EMMABODA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23437-2023</t>
        </is>
      </c>
      <c r="B754" s="1" t="n">
        <v>45076.58376157407</v>
      </c>
      <c r="C754" s="1" t="n">
        <v>45958</v>
      </c>
      <c r="D754" t="inlineStr">
        <is>
          <t>KALMAR LÄN</t>
        </is>
      </c>
      <c r="E754" t="inlineStr">
        <is>
          <t>EMMABODA</t>
        </is>
      </c>
      <c r="G754" t="n">
        <v>2.4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12959-2024</t>
        </is>
      </c>
      <c r="B755" s="1" t="n">
        <v>45385.48972222222</v>
      </c>
      <c r="C755" s="1" t="n">
        <v>45958</v>
      </c>
      <c r="D755" t="inlineStr">
        <is>
          <t>KALMAR LÄN</t>
        </is>
      </c>
      <c r="E755" t="inlineStr">
        <is>
          <t>EMMABODA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14123-2021</t>
        </is>
      </c>
      <c r="B756" s="1" t="n">
        <v>44278.36359953704</v>
      </c>
      <c r="C756" s="1" t="n">
        <v>45958</v>
      </c>
      <c r="D756" t="inlineStr">
        <is>
          <t>KALMAR LÄN</t>
        </is>
      </c>
      <c r="E756" t="inlineStr">
        <is>
          <t>EMMABODA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9681-2025</t>
        </is>
      </c>
      <c r="B757" s="1" t="n">
        <v>45716.34835648148</v>
      </c>
      <c r="C757" s="1" t="n">
        <v>45958</v>
      </c>
      <c r="D757" t="inlineStr">
        <is>
          <t>KALMAR LÄN</t>
        </is>
      </c>
      <c r="E757" t="inlineStr">
        <is>
          <t>EMMABODA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32687-2024</t>
        </is>
      </c>
      <c r="B758" s="1" t="n">
        <v>45515.76115740741</v>
      </c>
      <c r="C758" s="1" t="n">
        <v>45958</v>
      </c>
      <c r="D758" t="inlineStr">
        <is>
          <t>KALMAR LÄN</t>
        </is>
      </c>
      <c r="E758" t="inlineStr">
        <is>
          <t>EMMABODA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1702-2024</t>
        </is>
      </c>
      <c r="B759" s="1" t="n">
        <v>45307.37699074074</v>
      </c>
      <c r="C759" s="1" t="n">
        <v>45958</v>
      </c>
      <c r="D759" t="inlineStr">
        <is>
          <t>KALMAR LÄN</t>
        </is>
      </c>
      <c r="E759" t="inlineStr">
        <is>
          <t>EMMABODA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3288-2024</t>
        </is>
      </c>
      <c r="B760" s="1" t="n">
        <v>45317.44657407407</v>
      </c>
      <c r="C760" s="1" t="n">
        <v>45958</v>
      </c>
      <c r="D760" t="inlineStr">
        <is>
          <t>KALMAR LÄN</t>
        </is>
      </c>
      <c r="E760" t="inlineStr">
        <is>
          <t>EMMABODA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43719-2023</t>
        </is>
      </c>
      <c r="B761" s="1" t="n">
        <v>45187.44503472222</v>
      </c>
      <c r="C761" s="1" t="n">
        <v>45958</v>
      </c>
      <c r="D761" t="inlineStr">
        <is>
          <t>KALMAR LÄN</t>
        </is>
      </c>
      <c r="E761" t="inlineStr">
        <is>
          <t>EMMABODA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28600-2022</t>
        </is>
      </c>
      <c r="B762" s="1" t="n">
        <v>44748.54626157408</v>
      </c>
      <c r="C762" s="1" t="n">
        <v>45958</v>
      </c>
      <c r="D762" t="inlineStr">
        <is>
          <t>KALMAR LÄN</t>
        </is>
      </c>
      <c r="E762" t="inlineStr">
        <is>
          <t>EMMABODA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20505-2022</t>
        </is>
      </c>
      <c r="B763" s="1" t="n">
        <v>44699.83489583333</v>
      </c>
      <c r="C763" s="1" t="n">
        <v>45958</v>
      </c>
      <c r="D763" t="inlineStr">
        <is>
          <t>KALMAR LÄN</t>
        </is>
      </c>
      <c r="E763" t="inlineStr">
        <is>
          <t>EMMABODA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15362-2024</t>
        </is>
      </c>
      <c r="B764" s="1" t="n">
        <v>45400.91444444445</v>
      </c>
      <c r="C764" s="1" t="n">
        <v>45958</v>
      </c>
      <c r="D764" t="inlineStr">
        <is>
          <t>KALMAR LÄN</t>
        </is>
      </c>
      <c r="E764" t="inlineStr">
        <is>
          <t>EMMABODA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31608-2023</t>
        </is>
      </c>
      <c r="B765" s="1" t="n">
        <v>45117</v>
      </c>
      <c r="C765" s="1" t="n">
        <v>45958</v>
      </c>
      <c r="D765" t="inlineStr">
        <is>
          <t>KALMAR LÄN</t>
        </is>
      </c>
      <c r="E765" t="inlineStr">
        <is>
          <t>EMMABODA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53373-2023</t>
        </is>
      </c>
      <c r="B766" s="1" t="n">
        <v>45229.67283564815</v>
      </c>
      <c r="C766" s="1" t="n">
        <v>45958</v>
      </c>
      <c r="D766" t="inlineStr">
        <is>
          <t>KALMAR LÄN</t>
        </is>
      </c>
      <c r="E766" t="inlineStr">
        <is>
          <t>EMMABODA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45293-2023</t>
        </is>
      </c>
      <c r="B767" s="1" t="n">
        <v>45188</v>
      </c>
      <c r="C767" s="1" t="n">
        <v>45958</v>
      </c>
      <c r="D767" t="inlineStr">
        <is>
          <t>KALMAR LÄN</t>
        </is>
      </c>
      <c r="E767" t="inlineStr">
        <is>
          <t>EMMABODA</t>
        </is>
      </c>
      <c r="F767" t="inlineStr">
        <is>
          <t>Kyrkan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19350-2025</t>
        </is>
      </c>
      <c r="B768" s="1" t="n">
        <v>45769.60783564814</v>
      </c>
      <c r="C768" s="1" t="n">
        <v>45958</v>
      </c>
      <c r="D768" t="inlineStr">
        <is>
          <t>KALMAR LÄN</t>
        </is>
      </c>
      <c r="E768" t="inlineStr">
        <is>
          <t>EMMABODA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9544-2025</t>
        </is>
      </c>
      <c r="B769" s="1" t="n">
        <v>45714</v>
      </c>
      <c r="C769" s="1" t="n">
        <v>45958</v>
      </c>
      <c r="D769" t="inlineStr">
        <is>
          <t>KALMAR LÄN</t>
        </is>
      </c>
      <c r="E769" t="inlineStr">
        <is>
          <t>EMMABODA</t>
        </is>
      </c>
      <c r="G769" t="n">
        <v>7.4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31070-2022</t>
        </is>
      </c>
      <c r="B770" s="1" t="n">
        <v>44769.56326388889</v>
      </c>
      <c r="C770" s="1" t="n">
        <v>45958</v>
      </c>
      <c r="D770" t="inlineStr">
        <is>
          <t>KALMAR LÄN</t>
        </is>
      </c>
      <c r="E770" t="inlineStr">
        <is>
          <t>EMMABODA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58592-2021</t>
        </is>
      </c>
      <c r="B771" s="1" t="n">
        <v>44488</v>
      </c>
      <c r="C771" s="1" t="n">
        <v>45958</v>
      </c>
      <c r="D771" t="inlineStr">
        <is>
          <t>KALMAR LÄN</t>
        </is>
      </c>
      <c r="E771" t="inlineStr">
        <is>
          <t>EMMABODA</t>
        </is>
      </c>
      <c r="F771" t="inlineStr">
        <is>
          <t>Kommuner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19151-2025</t>
        </is>
      </c>
      <c r="B772" s="1" t="n">
        <v>45769.35443287037</v>
      </c>
      <c r="C772" s="1" t="n">
        <v>45958</v>
      </c>
      <c r="D772" t="inlineStr">
        <is>
          <t>KALMAR LÄN</t>
        </is>
      </c>
      <c r="E772" t="inlineStr">
        <is>
          <t>EMMABODA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2025-10-28T10:26:56Z</dcterms:created>
  <dcterms:modified xmlns:dcterms="http://purl.org/dc/terms/" xmlns:xsi="http://www.w3.org/2001/XMLSchema-instance" xsi:type="dcterms:W3CDTF">2025-10-28T10:26:56Z</dcterms:modified>
</cp:coreProperties>
</file>