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14150-2023</t>
        </is>
      </c>
      <c r="B2" s="1" t="n">
        <v>45009</v>
      </c>
      <c r="C2" s="1" t="n">
        <v>45947</v>
      </c>
      <c r="D2" t="inlineStr">
        <is>
          <t>SKÅNE LÄN</t>
        </is>
      </c>
      <c r="E2" t="inlineStr">
        <is>
          <t>SVEDALA</t>
        </is>
      </c>
      <c r="G2" t="n">
        <v>2.5</v>
      </c>
      <c r="H2" t="n">
        <v>0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Hypoxylon petriniae
Guldlockmossa
Lönnlav
Platt fjädermossa
Tibast</t>
        </is>
      </c>
      <c r="S2">
        <f>HYPERLINK("https://klasma.github.io/Logging_1263/artfynd/A 14150-2023 artfynd.xlsx", "A 14150-2023")</f>
        <v/>
      </c>
      <c r="T2">
        <f>HYPERLINK("https://klasma.github.io/Logging_1263/kartor/A 14150-2023 karta.png", "A 14150-2023")</f>
        <v/>
      </c>
      <c r="V2">
        <f>HYPERLINK("https://klasma.github.io/Logging_1263/klagomål/A 14150-2023 FSC-klagomål.docx", "A 14150-2023")</f>
        <v/>
      </c>
      <c r="W2">
        <f>HYPERLINK("https://klasma.github.io/Logging_1263/klagomålsmail/A 14150-2023 FSC-klagomål mail.docx", "A 14150-2023")</f>
        <v/>
      </c>
      <c r="X2">
        <f>HYPERLINK("https://klasma.github.io/Logging_1263/tillsyn/A 14150-2023 tillsynsbegäran.docx", "A 14150-2023")</f>
        <v/>
      </c>
      <c r="Y2">
        <f>HYPERLINK("https://klasma.github.io/Logging_1263/tillsynsmail/A 14150-2023 tillsynsbegäran mail.docx", "A 14150-2023")</f>
        <v/>
      </c>
    </row>
    <row r="3" ht="15" customHeight="1">
      <c r="A3" t="inlineStr">
        <is>
          <t>A 27244-2024</t>
        </is>
      </c>
      <c r="B3" s="1" t="n">
        <v>45471.66394675926</v>
      </c>
      <c r="C3" s="1" t="n">
        <v>45947</v>
      </c>
      <c r="D3" t="inlineStr">
        <is>
          <t>SKÅNE LÄN</t>
        </is>
      </c>
      <c r="E3" t="inlineStr">
        <is>
          <t>SVEDALA</t>
        </is>
      </c>
      <c r="G3" t="n">
        <v>1.9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Desmeknopp
Svartvit flugsnappare
Stor häxört</t>
        </is>
      </c>
      <c r="S3">
        <f>HYPERLINK("https://klasma.github.io/Logging_1263/artfynd/A 27244-2024 artfynd.xlsx", "A 27244-2024")</f>
        <v/>
      </c>
      <c r="T3">
        <f>HYPERLINK("https://klasma.github.io/Logging_1263/kartor/A 27244-2024 karta.png", "A 27244-2024")</f>
        <v/>
      </c>
      <c r="V3">
        <f>HYPERLINK("https://klasma.github.io/Logging_1263/klagomål/A 27244-2024 FSC-klagomål.docx", "A 27244-2024")</f>
        <v/>
      </c>
      <c r="W3">
        <f>HYPERLINK("https://klasma.github.io/Logging_1263/klagomålsmail/A 27244-2024 FSC-klagomål mail.docx", "A 27244-2024")</f>
        <v/>
      </c>
      <c r="X3">
        <f>HYPERLINK("https://klasma.github.io/Logging_1263/tillsyn/A 27244-2024 tillsynsbegäran.docx", "A 27244-2024")</f>
        <v/>
      </c>
      <c r="Y3">
        <f>HYPERLINK("https://klasma.github.io/Logging_1263/tillsynsmail/A 27244-2024 tillsynsbegäran mail.docx", "A 27244-2024")</f>
        <v/>
      </c>
      <c r="Z3">
        <f>HYPERLINK("https://klasma.github.io/Logging_1263/fåglar/A 27244-2024 prioriterade fågelarter.docx", "A 27244-2024")</f>
        <v/>
      </c>
    </row>
    <row r="4" ht="15" customHeight="1">
      <c r="A4" t="inlineStr">
        <is>
          <t>A 29032-2023</t>
        </is>
      </c>
      <c r="B4" s="1" t="n">
        <v>45104</v>
      </c>
      <c r="C4" s="1" t="n">
        <v>45947</v>
      </c>
      <c r="D4" t="inlineStr">
        <is>
          <t>SKÅNE LÄN</t>
        </is>
      </c>
      <c r="E4" t="inlineStr">
        <is>
          <t>SVEDALA</t>
        </is>
      </c>
      <c r="G4" t="n">
        <v>2</v>
      </c>
      <c r="H4" t="n">
        <v>3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Grönsångare
Åkergroda
Vanlig groda</t>
        </is>
      </c>
      <c r="S4">
        <f>HYPERLINK("https://klasma.github.io/Logging_1263/artfynd/A 29032-2023 artfynd.xlsx", "A 29032-2023")</f>
        <v/>
      </c>
      <c r="T4">
        <f>HYPERLINK("https://klasma.github.io/Logging_1263/kartor/A 29032-2023 karta.png", "A 29032-2023")</f>
        <v/>
      </c>
      <c r="V4">
        <f>HYPERLINK("https://klasma.github.io/Logging_1263/klagomål/A 29032-2023 FSC-klagomål.docx", "A 29032-2023")</f>
        <v/>
      </c>
      <c r="W4">
        <f>HYPERLINK("https://klasma.github.io/Logging_1263/klagomålsmail/A 29032-2023 FSC-klagomål mail.docx", "A 29032-2023")</f>
        <v/>
      </c>
      <c r="X4">
        <f>HYPERLINK("https://klasma.github.io/Logging_1263/tillsyn/A 29032-2023 tillsynsbegäran.docx", "A 29032-2023")</f>
        <v/>
      </c>
      <c r="Y4">
        <f>HYPERLINK("https://klasma.github.io/Logging_1263/tillsynsmail/A 29032-2023 tillsynsbegäran mail.docx", "A 29032-2023")</f>
        <v/>
      </c>
      <c r="Z4">
        <f>HYPERLINK("https://klasma.github.io/Logging_1263/fåglar/A 29032-2023 prioriterade fågelarter.docx", "A 29032-2023")</f>
        <v/>
      </c>
    </row>
    <row r="5" ht="15" customHeight="1">
      <c r="A5" t="inlineStr">
        <is>
          <t>A 5244-2021</t>
        </is>
      </c>
      <c r="B5" s="1" t="n">
        <v>44229</v>
      </c>
      <c r="C5" s="1" t="n">
        <v>45947</v>
      </c>
      <c r="D5" t="inlineStr">
        <is>
          <t>SKÅNE LÄN</t>
        </is>
      </c>
      <c r="E5" t="inlineStr">
        <is>
          <t>SVEDALA</t>
        </is>
      </c>
      <c r="G5" t="n">
        <v>5.3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Koralltaggsvamp
Safsa</t>
        </is>
      </c>
      <c r="S5">
        <f>HYPERLINK("https://klasma.github.io/Logging_1263/artfynd/A 5244-2021 artfynd.xlsx", "A 5244-2021")</f>
        <v/>
      </c>
      <c r="T5">
        <f>HYPERLINK("https://klasma.github.io/Logging_1263/kartor/A 5244-2021 karta.png", "A 5244-2021")</f>
        <v/>
      </c>
      <c r="V5">
        <f>HYPERLINK("https://klasma.github.io/Logging_1263/klagomål/A 5244-2021 FSC-klagomål.docx", "A 5244-2021")</f>
        <v/>
      </c>
      <c r="W5">
        <f>HYPERLINK("https://klasma.github.io/Logging_1263/klagomålsmail/A 5244-2021 FSC-klagomål mail.docx", "A 5244-2021")</f>
        <v/>
      </c>
      <c r="X5">
        <f>HYPERLINK("https://klasma.github.io/Logging_1263/tillsyn/A 5244-2021 tillsynsbegäran.docx", "A 5244-2021")</f>
        <v/>
      </c>
      <c r="Y5">
        <f>HYPERLINK("https://klasma.github.io/Logging_1263/tillsynsmail/A 5244-2021 tillsynsbegäran mail.docx", "A 5244-2021")</f>
        <v/>
      </c>
    </row>
    <row r="6" ht="15" customHeight="1">
      <c r="A6" t="inlineStr">
        <is>
          <t>A 16122-2024</t>
        </is>
      </c>
      <c r="B6" s="1" t="n">
        <v>45406.50112268519</v>
      </c>
      <c r="C6" s="1" t="n">
        <v>45947</v>
      </c>
      <c r="D6" t="inlineStr">
        <is>
          <t>SKÅNE LÄN</t>
        </is>
      </c>
      <c r="E6" t="inlineStr">
        <is>
          <t>SVEDALA</t>
        </is>
      </c>
      <c r="G6" t="n">
        <v>15.2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Oxtungssvamp
Myskmadra</t>
        </is>
      </c>
      <c r="S6">
        <f>HYPERLINK("https://klasma.github.io/Logging_1263/artfynd/A 16122-2024 artfynd.xlsx", "A 16122-2024")</f>
        <v/>
      </c>
      <c r="T6">
        <f>HYPERLINK("https://klasma.github.io/Logging_1263/kartor/A 16122-2024 karta.png", "A 16122-2024")</f>
        <v/>
      </c>
      <c r="V6">
        <f>HYPERLINK("https://klasma.github.io/Logging_1263/klagomål/A 16122-2024 FSC-klagomål.docx", "A 16122-2024")</f>
        <v/>
      </c>
      <c r="W6">
        <f>HYPERLINK("https://klasma.github.io/Logging_1263/klagomålsmail/A 16122-2024 FSC-klagomål mail.docx", "A 16122-2024")</f>
        <v/>
      </c>
      <c r="X6">
        <f>HYPERLINK("https://klasma.github.io/Logging_1263/tillsyn/A 16122-2024 tillsynsbegäran.docx", "A 16122-2024")</f>
        <v/>
      </c>
      <c r="Y6">
        <f>HYPERLINK("https://klasma.github.io/Logging_1263/tillsynsmail/A 16122-2024 tillsynsbegäran mail.docx", "A 16122-2024")</f>
        <v/>
      </c>
    </row>
    <row r="7" ht="15" customHeight="1">
      <c r="A7" t="inlineStr">
        <is>
          <t>A 31697-2023</t>
        </is>
      </c>
      <c r="B7" s="1" t="n">
        <v>45117</v>
      </c>
      <c r="C7" s="1" t="n">
        <v>45947</v>
      </c>
      <c r="D7" t="inlineStr">
        <is>
          <t>SKÅNE LÄN</t>
        </is>
      </c>
      <c r="E7" t="inlineStr">
        <is>
          <t>SVEDALA</t>
        </is>
      </c>
      <c r="G7" t="n">
        <v>2.2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Lövgroda
Större vattensalamander</t>
        </is>
      </c>
      <c r="S7">
        <f>HYPERLINK("https://klasma.github.io/Logging_1263/artfynd/A 31697-2023 artfynd.xlsx", "A 31697-2023")</f>
        <v/>
      </c>
      <c r="T7">
        <f>HYPERLINK("https://klasma.github.io/Logging_1263/kartor/A 31697-2023 karta.png", "A 31697-2023")</f>
        <v/>
      </c>
      <c r="V7">
        <f>HYPERLINK("https://klasma.github.io/Logging_1263/klagomål/A 31697-2023 FSC-klagomål.docx", "A 31697-2023")</f>
        <v/>
      </c>
      <c r="W7">
        <f>HYPERLINK("https://klasma.github.io/Logging_1263/klagomålsmail/A 31697-2023 FSC-klagomål mail.docx", "A 31697-2023")</f>
        <v/>
      </c>
      <c r="X7">
        <f>HYPERLINK("https://klasma.github.io/Logging_1263/tillsyn/A 31697-2023 tillsynsbegäran.docx", "A 31697-2023")</f>
        <v/>
      </c>
      <c r="Y7">
        <f>HYPERLINK("https://klasma.github.io/Logging_1263/tillsynsmail/A 31697-2023 tillsynsbegäran mail.docx", "A 31697-2023")</f>
        <v/>
      </c>
    </row>
    <row r="8" ht="15" customHeight="1">
      <c r="A8" t="inlineStr">
        <is>
          <t>A 28247-2025</t>
        </is>
      </c>
      <c r="B8" s="1" t="n">
        <v>45818</v>
      </c>
      <c r="C8" s="1" t="n">
        <v>45947</v>
      </c>
      <c r="D8" t="inlineStr">
        <is>
          <t>SKÅNE LÄN</t>
        </is>
      </c>
      <c r="E8" t="inlineStr">
        <is>
          <t>SVEDALA</t>
        </is>
      </c>
      <c r="G8" t="n">
        <v>6.2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Skugglosta
Nästrot</t>
        </is>
      </c>
      <c r="S8">
        <f>HYPERLINK("https://klasma.github.io/Logging_1263/artfynd/A 28247-2025 artfynd.xlsx", "A 28247-2025")</f>
        <v/>
      </c>
      <c r="T8">
        <f>HYPERLINK("https://klasma.github.io/Logging_1263/kartor/A 28247-2025 karta.png", "A 28247-2025")</f>
        <v/>
      </c>
      <c r="V8">
        <f>HYPERLINK("https://klasma.github.io/Logging_1263/klagomål/A 28247-2025 FSC-klagomål.docx", "A 28247-2025")</f>
        <v/>
      </c>
      <c r="W8">
        <f>HYPERLINK("https://klasma.github.io/Logging_1263/klagomålsmail/A 28247-2025 FSC-klagomål mail.docx", "A 28247-2025")</f>
        <v/>
      </c>
      <c r="X8">
        <f>HYPERLINK("https://klasma.github.io/Logging_1263/tillsyn/A 28247-2025 tillsynsbegäran.docx", "A 28247-2025")</f>
        <v/>
      </c>
      <c r="Y8">
        <f>HYPERLINK("https://klasma.github.io/Logging_1263/tillsynsmail/A 28247-2025 tillsynsbegäran mail.docx", "A 28247-2025")</f>
        <v/>
      </c>
    </row>
    <row r="9" ht="15" customHeight="1">
      <c r="A9" t="inlineStr">
        <is>
          <t>A 15571-2024</t>
        </is>
      </c>
      <c r="B9" s="1" t="n">
        <v>45401</v>
      </c>
      <c r="C9" s="1" t="n">
        <v>45947</v>
      </c>
      <c r="D9" t="inlineStr">
        <is>
          <t>SKÅNE LÄN</t>
        </is>
      </c>
      <c r="E9" t="inlineStr">
        <is>
          <t>SVEDALA</t>
        </is>
      </c>
      <c r="G9" t="n">
        <v>11.1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Oxtungssvamp
Guldlockmossa</t>
        </is>
      </c>
      <c r="S9">
        <f>HYPERLINK("https://klasma.github.io/Logging_1263/artfynd/A 15571-2024 artfynd.xlsx", "A 15571-2024")</f>
        <v/>
      </c>
      <c r="T9">
        <f>HYPERLINK("https://klasma.github.io/Logging_1263/kartor/A 15571-2024 karta.png", "A 15571-2024")</f>
        <v/>
      </c>
      <c r="V9">
        <f>HYPERLINK("https://klasma.github.io/Logging_1263/klagomål/A 15571-2024 FSC-klagomål.docx", "A 15571-2024")</f>
        <v/>
      </c>
      <c r="W9">
        <f>HYPERLINK("https://klasma.github.io/Logging_1263/klagomålsmail/A 15571-2024 FSC-klagomål mail.docx", "A 15571-2024")</f>
        <v/>
      </c>
      <c r="X9">
        <f>HYPERLINK("https://klasma.github.io/Logging_1263/tillsyn/A 15571-2024 tillsynsbegäran.docx", "A 15571-2024")</f>
        <v/>
      </c>
      <c r="Y9">
        <f>HYPERLINK("https://klasma.github.io/Logging_1263/tillsynsmail/A 15571-2024 tillsynsbegäran mail.docx", "A 15571-2024")</f>
        <v/>
      </c>
    </row>
    <row r="10" ht="15" customHeight="1">
      <c r="A10" t="inlineStr">
        <is>
          <t>A 18464-2022</t>
        </is>
      </c>
      <c r="B10" s="1" t="n">
        <v>44686</v>
      </c>
      <c r="C10" s="1" t="n">
        <v>45947</v>
      </c>
      <c r="D10" t="inlineStr">
        <is>
          <t>SKÅNE LÄN</t>
        </is>
      </c>
      <c r="E10" t="inlineStr">
        <is>
          <t>SVEDALA</t>
        </is>
      </c>
      <c r="G10" t="n">
        <v>1.5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Vanlig groda</t>
        </is>
      </c>
      <c r="S10">
        <f>HYPERLINK("https://klasma.github.io/Logging_1263/artfynd/A 18464-2022 artfynd.xlsx", "A 18464-2022")</f>
        <v/>
      </c>
      <c r="T10">
        <f>HYPERLINK("https://klasma.github.io/Logging_1263/kartor/A 18464-2022 karta.png", "A 18464-2022")</f>
        <v/>
      </c>
      <c r="V10">
        <f>HYPERLINK("https://klasma.github.io/Logging_1263/klagomål/A 18464-2022 FSC-klagomål.docx", "A 18464-2022")</f>
        <v/>
      </c>
      <c r="W10">
        <f>HYPERLINK("https://klasma.github.io/Logging_1263/klagomålsmail/A 18464-2022 FSC-klagomål mail.docx", "A 18464-2022")</f>
        <v/>
      </c>
      <c r="X10">
        <f>HYPERLINK("https://klasma.github.io/Logging_1263/tillsyn/A 18464-2022 tillsynsbegäran.docx", "A 18464-2022")</f>
        <v/>
      </c>
      <c r="Y10">
        <f>HYPERLINK("https://klasma.github.io/Logging_1263/tillsynsmail/A 18464-2022 tillsynsbegäran mail.docx", "A 18464-2022")</f>
        <v/>
      </c>
    </row>
    <row r="11" ht="15" customHeight="1">
      <c r="A11" t="inlineStr">
        <is>
          <t>A 2482-2025</t>
        </is>
      </c>
      <c r="B11" s="1" t="n">
        <v>45674</v>
      </c>
      <c r="C11" s="1" t="n">
        <v>45947</v>
      </c>
      <c r="D11" t="inlineStr">
        <is>
          <t>SKÅNE LÄN</t>
        </is>
      </c>
      <c r="E11" t="inlineStr">
        <is>
          <t>SVEDALA</t>
        </is>
      </c>
      <c r="G11" t="n">
        <v>0.5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Korallticka</t>
        </is>
      </c>
      <c r="S11">
        <f>HYPERLINK("https://klasma.github.io/Logging_1263/artfynd/A 2482-2025 artfynd.xlsx", "A 2482-2025")</f>
        <v/>
      </c>
      <c r="T11">
        <f>HYPERLINK("https://klasma.github.io/Logging_1263/kartor/A 2482-2025 karta.png", "A 2482-2025")</f>
        <v/>
      </c>
      <c r="V11">
        <f>HYPERLINK("https://klasma.github.io/Logging_1263/klagomål/A 2482-2025 FSC-klagomål.docx", "A 2482-2025")</f>
        <v/>
      </c>
      <c r="W11">
        <f>HYPERLINK("https://klasma.github.io/Logging_1263/klagomålsmail/A 2482-2025 FSC-klagomål mail.docx", "A 2482-2025")</f>
        <v/>
      </c>
      <c r="X11">
        <f>HYPERLINK("https://klasma.github.io/Logging_1263/tillsyn/A 2482-2025 tillsynsbegäran.docx", "A 2482-2025")</f>
        <v/>
      </c>
      <c r="Y11">
        <f>HYPERLINK("https://klasma.github.io/Logging_1263/tillsynsmail/A 2482-2025 tillsynsbegäran mail.docx", "A 2482-2025")</f>
        <v/>
      </c>
    </row>
    <row r="12" ht="15" customHeight="1">
      <c r="A12" t="inlineStr">
        <is>
          <t>A 16684-2023</t>
        </is>
      </c>
      <c r="B12" s="1" t="n">
        <v>45030</v>
      </c>
      <c r="C12" s="1" t="n">
        <v>45947</v>
      </c>
      <c r="D12" t="inlineStr">
        <is>
          <t>SKÅNE LÄN</t>
        </is>
      </c>
      <c r="E12" t="inlineStr">
        <is>
          <t>SVEDALA</t>
        </is>
      </c>
      <c r="G12" t="n">
        <v>6.1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Större grynsnäcka</t>
        </is>
      </c>
      <c r="S12">
        <f>HYPERLINK("https://klasma.github.io/Logging_1263/artfynd/A 16684-2023 artfynd.xlsx", "A 16684-2023")</f>
        <v/>
      </c>
      <c r="T12">
        <f>HYPERLINK("https://klasma.github.io/Logging_1263/kartor/A 16684-2023 karta.png", "A 16684-2023")</f>
        <v/>
      </c>
      <c r="V12">
        <f>HYPERLINK("https://klasma.github.io/Logging_1263/klagomål/A 16684-2023 FSC-klagomål.docx", "A 16684-2023")</f>
        <v/>
      </c>
      <c r="W12">
        <f>HYPERLINK("https://klasma.github.io/Logging_1263/klagomålsmail/A 16684-2023 FSC-klagomål mail.docx", "A 16684-2023")</f>
        <v/>
      </c>
      <c r="X12">
        <f>HYPERLINK("https://klasma.github.io/Logging_1263/tillsyn/A 16684-2023 tillsynsbegäran.docx", "A 16684-2023")</f>
        <v/>
      </c>
      <c r="Y12">
        <f>HYPERLINK("https://klasma.github.io/Logging_1263/tillsynsmail/A 16684-2023 tillsynsbegäran mail.docx", "A 16684-2023")</f>
        <v/>
      </c>
    </row>
    <row r="13" ht="15" customHeight="1">
      <c r="A13" t="inlineStr">
        <is>
          <t>A 31700-2023</t>
        </is>
      </c>
      <c r="B13" s="1" t="n">
        <v>45117</v>
      </c>
      <c r="C13" s="1" t="n">
        <v>45947</v>
      </c>
      <c r="D13" t="inlineStr">
        <is>
          <t>SKÅNE LÄN</t>
        </is>
      </c>
      <c r="E13" t="inlineStr">
        <is>
          <t>SVEDALA</t>
        </is>
      </c>
      <c r="G13" t="n">
        <v>1.1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Revig blodrot</t>
        </is>
      </c>
      <c r="S13">
        <f>HYPERLINK("https://klasma.github.io/Logging_1263/artfynd/A 31700-2023 artfynd.xlsx", "A 31700-2023")</f>
        <v/>
      </c>
      <c r="T13">
        <f>HYPERLINK("https://klasma.github.io/Logging_1263/kartor/A 31700-2023 karta.png", "A 31700-2023")</f>
        <v/>
      </c>
      <c r="V13">
        <f>HYPERLINK("https://klasma.github.io/Logging_1263/klagomål/A 31700-2023 FSC-klagomål.docx", "A 31700-2023")</f>
        <v/>
      </c>
      <c r="W13">
        <f>HYPERLINK("https://klasma.github.io/Logging_1263/klagomålsmail/A 31700-2023 FSC-klagomål mail.docx", "A 31700-2023")</f>
        <v/>
      </c>
      <c r="X13">
        <f>HYPERLINK("https://klasma.github.io/Logging_1263/tillsyn/A 31700-2023 tillsynsbegäran.docx", "A 31700-2023")</f>
        <v/>
      </c>
      <c r="Y13">
        <f>HYPERLINK("https://klasma.github.io/Logging_1263/tillsynsmail/A 31700-2023 tillsynsbegäran mail.docx", "A 31700-2023")</f>
        <v/>
      </c>
    </row>
    <row r="14" ht="15" customHeight="1">
      <c r="A14" t="inlineStr">
        <is>
          <t>A 67778-2020</t>
        </is>
      </c>
      <c r="B14" s="1" t="n">
        <v>44182</v>
      </c>
      <c r="C14" s="1" t="n">
        <v>45947</v>
      </c>
      <c r="D14" t="inlineStr">
        <is>
          <t>SKÅNE LÄN</t>
        </is>
      </c>
      <c r="E14" t="inlineStr">
        <is>
          <t>SVEDALA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21072-2022</t>
        </is>
      </c>
      <c r="B15" s="1" t="n">
        <v>44704</v>
      </c>
      <c r="C15" s="1" t="n">
        <v>45947</v>
      </c>
      <c r="D15" t="inlineStr">
        <is>
          <t>SKÅNE LÄN</t>
        </is>
      </c>
      <c r="E15" t="inlineStr">
        <is>
          <t>SVEDALA</t>
        </is>
      </c>
      <c r="G15" t="n">
        <v>3.9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27107-2022</t>
        </is>
      </c>
      <c r="B16" s="1" t="n">
        <v>44741</v>
      </c>
      <c r="C16" s="1" t="n">
        <v>45947</v>
      </c>
      <c r="D16" t="inlineStr">
        <is>
          <t>SKÅNE LÄN</t>
        </is>
      </c>
      <c r="E16" t="inlineStr">
        <is>
          <t>SVEDALA</t>
        </is>
      </c>
      <c r="G16" t="n">
        <v>10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27112-2022</t>
        </is>
      </c>
      <c r="B17" s="1" t="n">
        <v>44741</v>
      </c>
      <c r="C17" s="1" t="n">
        <v>45947</v>
      </c>
      <c r="D17" t="inlineStr">
        <is>
          <t>SKÅNE LÄN</t>
        </is>
      </c>
      <c r="E17" t="inlineStr">
        <is>
          <t>SVEDALA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67456-2021</t>
        </is>
      </c>
      <c r="B18" s="1" t="n">
        <v>44524</v>
      </c>
      <c r="C18" s="1" t="n">
        <v>45947</v>
      </c>
      <c r="D18" t="inlineStr">
        <is>
          <t>SKÅNE LÄN</t>
        </is>
      </c>
      <c r="E18" t="inlineStr">
        <is>
          <t>SVEDALA</t>
        </is>
      </c>
      <c r="G18" t="n">
        <v>8.1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2408-2025</t>
        </is>
      </c>
      <c r="B19" s="1" t="n">
        <v>45674.36113425926</v>
      </c>
      <c r="C19" s="1" t="n">
        <v>45947</v>
      </c>
      <c r="D19" t="inlineStr">
        <is>
          <t>SKÅNE LÄN</t>
        </is>
      </c>
      <c r="E19" t="inlineStr">
        <is>
          <t>SVEDALA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2415-2025</t>
        </is>
      </c>
      <c r="B20" s="1" t="n">
        <v>45674.379375</v>
      </c>
      <c r="C20" s="1" t="n">
        <v>45947</v>
      </c>
      <c r="D20" t="inlineStr">
        <is>
          <t>SKÅNE LÄN</t>
        </is>
      </c>
      <c r="E20" t="inlineStr">
        <is>
          <t>SVEDALA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19268-2024</t>
        </is>
      </c>
      <c r="B21" s="1" t="n">
        <v>45428.63112268518</v>
      </c>
      <c r="C21" s="1" t="n">
        <v>45947</v>
      </c>
      <c r="D21" t="inlineStr">
        <is>
          <t>SKÅNE LÄN</t>
        </is>
      </c>
      <c r="E21" t="inlineStr">
        <is>
          <t>SVEDALA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18888-2024</t>
        </is>
      </c>
      <c r="B22" s="1" t="n">
        <v>45427</v>
      </c>
      <c r="C22" s="1" t="n">
        <v>45947</v>
      </c>
      <c r="D22" t="inlineStr">
        <is>
          <t>SKÅNE LÄN</t>
        </is>
      </c>
      <c r="E22" t="inlineStr">
        <is>
          <t>SVEDALA</t>
        </is>
      </c>
      <c r="G22" t="n">
        <v>3.5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15565-2024</t>
        </is>
      </c>
      <c r="B23" s="1" t="n">
        <v>45401.66103009259</v>
      </c>
      <c r="C23" s="1" t="n">
        <v>45947</v>
      </c>
      <c r="D23" t="inlineStr">
        <is>
          <t>SKÅNE LÄN</t>
        </is>
      </c>
      <c r="E23" t="inlineStr">
        <is>
          <t>SVEDALA</t>
        </is>
      </c>
      <c r="G23" t="n">
        <v>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15582-2024</t>
        </is>
      </c>
      <c r="B24" s="1" t="n">
        <v>45401.69502314815</v>
      </c>
      <c r="C24" s="1" t="n">
        <v>45947</v>
      </c>
      <c r="D24" t="inlineStr">
        <is>
          <t>SKÅNE LÄN</t>
        </is>
      </c>
      <c r="E24" t="inlineStr">
        <is>
          <t>SVEDALA</t>
        </is>
      </c>
      <c r="G24" t="n">
        <v>7.3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54284-2023</t>
        </is>
      </c>
      <c r="B25" s="1" t="n">
        <v>45232</v>
      </c>
      <c r="C25" s="1" t="n">
        <v>45947</v>
      </c>
      <c r="D25" t="inlineStr">
        <is>
          <t>SKÅNE LÄN</t>
        </is>
      </c>
      <c r="E25" t="inlineStr">
        <is>
          <t>SVEDALA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16690-2023</t>
        </is>
      </c>
      <c r="B26" s="1" t="n">
        <v>45030</v>
      </c>
      <c r="C26" s="1" t="n">
        <v>45947</v>
      </c>
      <c r="D26" t="inlineStr">
        <is>
          <t>SKÅNE LÄN</t>
        </is>
      </c>
      <c r="E26" t="inlineStr">
        <is>
          <t>SVEDALA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25603-2024</t>
        </is>
      </c>
      <c r="B27" s="1" t="n">
        <v>45463</v>
      </c>
      <c r="C27" s="1" t="n">
        <v>45947</v>
      </c>
      <c r="D27" t="inlineStr">
        <is>
          <t>SKÅNE LÄN</t>
        </is>
      </c>
      <c r="E27" t="inlineStr">
        <is>
          <t>SVEDALA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56202-2023</t>
        </is>
      </c>
      <c r="B28" s="1" t="n">
        <v>45240</v>
      </c>
      <c r="C28" s="1" t="n">
        <v>45947</v>
      </c>
      <c r="D28" t="inlineStr">
        <is>
          <t>SKÅNE LÄN</t>
        </is>
      </c>
      <c r="E28" t="inlineStr">
        <is>
          <t>SVEDALA</t>
        </is>
      </c>
      <c r="G28" t="n">
        <v>2.8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38011-2023</t>
        </is>
      </c>
      <c r="B29" s="1" t="n">
        <v>45160</v>
      </c>
      <c r="C29" s="1" t="n">
        <v>45947</v>
      </c>
      <c r="D29" t="inlineStr">
        <is>
          <t>SKÅNE LÄN</t>
        </is>
      </c>
      <c r="E29" t="inlineStr">
        <is>
          <t>SVEDALA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31701-2023</t>
        </is>
      </c>
      <c r="B30" s="1" t="n">
        <v>45117</v>
      </c>
      <c r="C30" s="1" t="n">
        <v>45947</v>
      </c>
      <c r="D30" t="inlineStr">
        <is>
          <t>SKÅNE LÄN</t>
        </is>
      </c>
      <c r="E30" t="inlineStr">
        <is>
          <t>SVEDALA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59432-2022</t>
        </is>
      </c>
      <c r="B31" s="1" t="n">
        <v>44907</v>
      </c>
      <c r="C31" s="1" t="n">
        <v>45947</v>
      </c>
      <c r="D31" t="inlineStr">
        <is>
          <t>SKÅNE LÄN</t>
        </is>
      </c>
      <c r="E31" t="inlineStr">
        <is>
          <t>SVEDALA</t>
        </is>
      </c>
      <c r="G31" t="n">
        <v>5.1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62300-2020</t>
        </is>
      </c>
      <c r="B32" s="1" t="n">
        <v>44158</v>
      </c>
      <c r="C32" s="1" t="n">
        <v>45947</v>
      </c>
      <c r="D32" t="inlineStr">
        <is>
          <t>SKÅNE LÄN</t>
        </is>
      </c>
      <c r="E32" t="inlineStr">
        <is>
          <t>SVEDALA</t>
        </is>
      </c>
      <c r="G32" t="n">
        <v>2.8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57798-2022</t>
        </is>
      </c>
      <c r="B33" s="1" t="n">
        <v>44897</v>
      </c>
      <c r="C33" s="1" t="n">
        <v>45947</v>
      </c>
      <c r="D33" t="inlineStr">
        <is>
          <t>SKÅNE LÄN</t>
        </is>
      </c>
      <c r="E33" t="inlineStr">
        <is>
          <t>SVEDALA</t>
        </is>
      </c>
      <c r="G33" t="n">
        <v>8.9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57803-2022</t>
        </is>
      </c>
      <c r="B34" s="1" t="n">
        <v>44897</v>
      </c>
      <c r="C34" s="1" t="n">
        <v>45947</v>
      </c>
      <c r="D34" t="inlineStr">
        <is>
          <t>SKÅNE LÄN</t>
        </is>
      </c>
      <c r="E34" t="inlineStr">
        <is>
          <t>SVEDALA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31393-2021</t>
        </is>
      </c>
      <c r="B35" s="1" t="n">
        <v>44368</v>
      </c>
      <c r="C35" s="1" t="n">
        <v>45947</v>
      </c>
      <c r="D35" t="inlineStr">
        <is>
          <t>SKÅNE LÄN</t>
        </is>
      </c>
      <c r="E35" t="inlineStr">
        <is>
          <t>SVEDALA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54280-2023</t>
        </is>
      </c>
      <c r="B36" s="1" t="n">
        <v>45232.69518518518</v>
      </c>
      <c r="C36" s="1" t="n">
        <v>45947</v>
      </c>
      <c r="D36" t="inlineStr">
        <is>
          <t>SKÅNE LÄN</t>
        </is>
      </c>
      <c r="E36" t="inlineStr">
        <is>
          <t>SVEDALA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31693-2023</t>
        </is>
      </c>
      <c r="B37" s="1" t="n">
        <v>45117</v>
      </c>
      <c r="C37" s="1" t="n">
        <v>45947</v>
      </c>
      <c r="D37" t="inlineStr">
        <is>
          <t>SKÅNE LÄN</t>
        </is>
      </c>
      <c r="E37" t="inlineStr">
        <is>
          <t>SVEDALA</t>
        </is>
      </c>
      <c r="G37" t="n">
        <v>4.1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15577-2024</t>
        </is>
      </c>
      <c r="B38" s="1" t="n">
        <v>45401.68829861111</v>
      </c>
      <c r="C38" s="1" t="n">
        <v>45947</v>
      </c>
      <c r="D38" t="inlineStr">
        <is>
          <t>SKÅNE LÄN</t>
        </is>
      </c>
      <c r="E38" t="inlineStr">
        <is>
          <t>SVEDALA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13344-2023</t>
        </is>
      </c>
      <c r="B39" s="1" t="n">
        <v>45005</v>
      </c>
      <c r="C39" s="1" t="n">
        <v>45947</v>
      </c>
      <c r="D39" t="inlineStr">
        <is>
          <t>SKÅNE LÄN</t>
        </is>
      </c>
      <c r="E39" t="inlineStr">
        <is>
          <t>SVEDALA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29817-2025</t>
        </is>
      </c>
      <c r="B40" s="1" t="n">
        <v>45825</v>
      </c>
      <c r="C40" s="1" t="n">
        <v>45947</v>
      </c>
      <c r="D40" t="inlineStr">
        <is>
          <t>SKÅNE LÄN</t>
        </is>
      </c>
      <c r="E40" t="inlineStr">
        <is>
          <t>SVEDALA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15277-2024</t>
        </is>
      </c>
      <c r="B41" s="1" t="n">
        <v>45400</v>
      </c>
      <c r="C41" s="1" t="n">
        <v>45947</v>
      </c>
      <c r="D41" t="inlineStr">
        <is>
          <t>SKÅNE LÄN</t>
        </is>
      </c>
      <c r="E41" t="inlineStr">
        <is>
          <t>SVEDALA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27113-2022</t>
        </is>
      </c>
      <c r="B42" s="1" t="n">
        <v>44741</v>
      </c>
      <c r="C42" s="1" t="n">
        <v>45947</v>
      </c>
      <c r="D42" t="inlineStr">
        <is>
          <t>SKÅNE LÄN</t>
        </is>
      </c>
      <c r="E42" t="inlineStr">
        <is>
          <t>SVEDALA</t>
        </is>
      </c>
      <c r="G42" t="n">
        <v>8.9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29030-2023</t>
        </is>
      </c>
      <c r="B43" s="1" t="n">
        <v>45104</v>
      </c>
      <c r="C43" s="1" t="n">
        <v>45947</v>
      </c>
      <c r="D43" t="inlineStr">
        <is>
          <t>SKÅNE LÄN</t>
        </is>
      </c>
      <c r="E43" t="inlineStr">
        <is>
          <t>SVEDALA</t>
        </is>
      </c>
      <c r="G43" t="n">
        <v>8.1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19190-2023</t>
        </is>
      </c>
      <c r="B44" s="1" t="n">
        <v>45048</v>
      </c>
      <c r="C44" s="1" t="n">
        <v>45947</v>
      </c>
      <c r="D44" t="inlineStr">
        <is>
          <t>SKÅNE LÄN</t>
        </is>
      </c>
      <c r="E44" t="inlineStr">
        <is>
          <t>SVEDALA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54282-2023</t>
        </is>
      </c>
      <c r="B45" s="1" t="n">
        <v>45232.69699074074</v>
      </c>
      <c r="C45" s="1" t="n">
        <v>45947</v>
      </c>
      <c r="D45" t="inlineStr">
        <is>
          <t>SKÅNE LÄN</t>
        </is>
      </c>
      <c r="E45" t="inlineStr">
        <is>
          <t>SVEDALA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12953-2025</t>
        </is>
      </c>
      <c r="B46" s="1" t="n">
        <v>45734</v>
      </c>
      <c r="C46" s="1" t="n">
        <v>45947</v>
      </c>
      <c r="D46" t="inlineStr">
        <is>
          <t>SKÅNE LÄN</t>
        </is>
      </c>
      <c r="E46" t="inlineStr">
        <is>
          <t>SVEDALA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16199-2024</t>
        </is>
      </c>
      <c r="B47" s="1" t="n">
        <v>45406</v>
      </c>
      <c r="C47" s="1" t="n">
        <v>45947</v>
      </c>
      <c r="D47" t="inlineStr">
        <is>
          <t>SKÅNE LÄN</t>
        </is>
      </c>
      <c r="E47" t="inlineStr">
        <is>
          <t>SVEDALA</t>
        </is>
      </c>
      <c r="G47" t="n">
        <v>13.5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54580-2023</t>
        </is>
      </c>
      <c r="B48" s="1" t="n">
        <v>45233</v>
      </c>
      <c r="C48" s="1" t="n">
        <v>45947</v>
      </c>
      <c r="D48" t="inlineStr">
        <is>
          <t>SKÅNE LÄN</t>
        </is>
      </c>
      <c r="E48" t="inlineStr">
        <is>
          <t>SVEDALA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>
      <c r="A49" t="inlineStr">
        <is>
          <t>A 9277-2025</t>
        </is>
      </c>
      <c r="B49" s="1" t="n">
        <v>45714.63053240741</v>
      </c>
      <c r="C49" s="1" t="n">
        <v>45947</v>
      </c>
      <c r="D49" t="inlineStr">
        <is>
          <t>SKÅNE LÄN</t>
        </is>
      </c>
      <c r="E49" t="inlineStr">
        <is>
          <t>SVEDALA</t>
        </is>
      </c>
      <c r="G49" t="n">
        <v>1.7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2025-10-17T14:24:38Z</dcterms:created>
  <dcterms:modified xmlns:dcterms="http://purl.org/dc/terms/" xmlns:xsi="http://www.w3.org/2001/XMLSchema-instance" xsi:type="dcterms:W3CDTF">2025-10-17T14:24:38Z</dcterms:modified>
</cp:coreProperties>
</file>