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0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34184-2025</t>
        </is>
      </c>
      <c r="B2" s="1" t="n">
        <v>45844</v>
      </c>
      <c r="C2" s="1" t="n">
        <v>45952</v>
      </c>
      <c r="D2" t="inlineStr">
        <is>
          <t>SKÅNE LÄN</t>
        </is>
      </c>
      <c r="E2" t="inlineStr">
        <is>
          <t>OSBY</t>
        </is>
      </c>
      <c r="F2" t="inlineStr">
        <is>
          <t>Naturvårdsverket</t>
        </is>
      </c>
      <c r="G2" t="n">
        <v>12.4</v>
      </c>
      <c r="H2" t="n">
        <v>4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Entita
Skogshare
Spillkråka
Talltita
Blåmossa
Kungsfågel</t>
        </is>
      </c>
      <c r="S2">
        <f>HYPERLINK("https://klasma.github.io/Logging_1273/artfynd/A 34184-2025 artfynd.xlsx", "A 34184-2025")</f>
        <v/>
      </c>
      <c r="T2">
        <f>HYPERLINK("https://klasma.github.io/Logging_1273/kartor/A 34184-2025 karta.png", "A 34184-2025")</f>
        <v/>
      </c>
      <c r="V2">
        <f>HYPERLINK("https://klasma.github.io/Logging_1273/klagomål/A 34184-2025 FSC-klagomål.docx", "A 34184-2025")</f>
        <v/>
      </c>
      <c r="W2">
        <f>HYPERLINK("https://klasma.github.io/Logging_1273/klagomålsmail/A 34184-2025 FSC-klagomål mail.docx", "A 34184-2025")</f>
        <v/>
      </c>
      <c r="X2">
        <f>HYPERLINK("https://klasma.github.io/Logging_1273/tillsyn/A 34184-2025 tillsynsbegäran.docx", "A 34184-2025")</f>
        <v/>
      </c>
      <c r="Y2">
        <f>HYPERLINK("https://klasma.github.io/Logging_1273/tillsynsmail/A 34184-2025 tillsynsbegäran mail.docx", "A 34184-2025")</f>
        <v/>
      </c>
      <c r="Z2">
        <f>HYPERLINK("https://klasma.github.io/Logging_1273/fåglar/A 34184-2025 prioriterade fågelarter.docx", "A 34184-2025")</f>
        <v/>
      </c>
    </row>
    <row r="3" ht="15" customHeight="1">
      <c r="A3" t="inlineStr">
        <is>
          <t>A 1876-2021</t>
        </is>
      </c>
      <c r="B3" s="1" t="n">
        <v>44210</v>
      </c>
      <c r="C3" s="1" t="n">
        <v>45952</v>
      </c>
      <c r="D3" t="inlineStr">
        <is>
          <t>SKÅNE LÄN</t>
        </is>
      </c>
      <c r="E3" t="inlineStr">
        <is>
          <t>OSBY</t>
        </is>
      </c>
      <c r="G3" t="n">
        <v>4.3</v>
      </c>
      <c r="H3" t="n">
        <v>3</v>
      </c>
      <c r="I3" t="n">
        <v>0</v>
      </c>
      <c r="J3" t="n">
        <v>1</v>
      </c>
      <c r="K3" t="n">
        <v>0</v>
      </c>
      <c r="L3" t="n">
        <v>1</v>
      </c>
      <c r="M3" t="n">
        <v>0</v>
      </c>
      <c r="N3" t="n">
        <v>0</v>
      </c>
      <c r="O3" t="n">
        <v>2</v>
      </c>
      <c r="P3" t="n">
        <v>1</v>
      </c>
      <c r="Q3" t="n">
        <v>3</v>
      </c>
      <c r="R3" s="2" t="inlineStr">
        <is>
          <t>Tornseglare
Svartvit flugsnappare
Kungsfågel</t>
        </is>
      </c>
      <c r="S3">
        <f>HYPERLINK("https://klasma.github.io/Logging_1273/artfynd/A 1876-2021 artfynd.xlsx", "A 1876-2021")</f>
        <v/>
      </c>
      <c r="T3">
        <f>HYPERLINK("https://klasma.github.io/Logging_1273/kartor/A 1876-2021 karta.png", "A 1876-2021")</f>
        <v/>
      </c>
      <c r="V3">
        <f>HYPERLINK("https://klasma.github.io/Logging_1273/klagomål/A 1876-2021 FSC-klagomål.docx", "A 1876-2021")</f>
        <v/>
      </c>
      <c r="W3">
        <f>HYPERLINK("https://klasma.github.io/Logging_1273/klagomålsmail/A 1876-2021 FSC-klagomål mail.docx", "A 1876-2021")</f>
        <v/>
      </c>
      <c r="X3">
        <f>HYPERLINK("https://klasma.github.io/Logging_1273/tillsyn/A 1876-2021 tillsynsbegäran.docx", "A 1876-2021")</f>
        <v/>
      </c>
      <c r="Y3">
        <f>HYPERLINK("https://klasma.github.io/Logging_1273/tillsynsmail/A 1876-2021 tillsynsbegäran mail.docx", "A 1876-2021")</f>
        <v/>
      </c>
      <c r="Z3">
        <f>HYPERLINK("https://klasma.github.io/Logging_1273/fåglar/A 1876-2021 prioriterade fågelarter.docx", "A 1876-2021")</f>
        <v/>
      </c>
    </row>
    <row r="4" ht="15" customHeight="1">
      <c r="A4" t="inlineStr">
        <is>
          <t>A 34210-2025</t>
        </is>
      </c>
      <c r="B4" s="1" t="n">
        <v>45844</v>
      </c>
      <c r="C4" s="1" t="n">
        <v>45952</v>
      </c>
      <c r="D4" t="inlineStr">
        <is>
          <t>SKÅNE LÄN</t>
        </is>
      </c>
      <c r="E4" t="inlineStr">
        <is>
          <t>OSBY</t>
        </is>
      </c>
      <c r="F4" t="inlineStr">
        <is>
          <t>Naturvårdsverket</t>
        </is>
      </c>
      <c r="G4" t="n">
        <v>8.6</v>
      </c>
      <c r="H4" t="n">
        <v>2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Spillkråka
Blåmossa
Kungsfågel</t>
        </is>
      </c>
      <c r="S4">
        <f>HYPERLINK("https://klasma.github.io/Logging_1273/artfynd/A 34210-2025 artfynd.xlsx", "A 34210-2025")</f>
        <v/>
      </c>
      <c r="T4">
        <f>HYPERLINK("https://klasma.github.io/Logging_1273/kartor/A 34210-2025 karta.png", "A 34210-2025")</f>
        <v/>
      </c>
      <c r="V4">
        <f>HYPERLINK("https://klasma.github.io/Logging_1273/klagomål/A 34210-2025 FSC-klagomål.docx", "A 34210-2025")</f>
        <v/>
      </c>
      <c r="W4">
        <f>HYPERLINK("https://klasma.github.io/Logging_1273/klagomålsmail/A 34210-2025 FSC-klagomål mail.docx", "A 34210-2025")</f>
        <v/>
      </c>
      <c r="X4">
        <f>HYPERLINK("https://klasma.github.io/Logging_1273/tillsyn/A 34210-2025 tillsynsbegäran.docx", "A 34210-2025")</f>
        <v/>
      </c>
      <c r="Y4">
        <f>HYPERLINK("https://klasma.github.io/Logging_1273/tillsynsmail/A 34210-2025 tillsynsbegäran mail.docx", "A 34210-2025")</f>
        <v/>
      </c>
      <c r="Z4">
        <f>HYPERLINK("https://klasma.github.io/Logging_1273/fåglar/A 34210-2025 prioriterade fågelarter.docx", "A 34210-2025")</f>
        <v/>
      </c>
    </row>
    <row r="5" ht="15" customHeight="1">
      <c r="A5" t="inlineStr">
        <is>
          <t>A 54306-2021</t>
        </is>
      </c>
      <c r="B5" s="1" t="n">
        <v>44472</v>
      </c>
      <c r="C5" s="1" t="n">
        <v>45952</v>
      </c>
      <c r="D5" t="inlineStr">
        <is>
          <t>SKÅNE LÄN</t>
        </is>
      </c>
      <c r="E5" t="inlineStr">
        <is>
          <t>OSBY</t>
        </is>
      </c>
      <c r="G5" t="n">
        <v>2.3</v>
      </c>
      <c r="H5" t="n">
        <v>0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Bårdlav
Fällmossa</t>
        </is>
      </c>
      <c r="S5">
        <f>HYPERLINK("https://klasma.github.io/Logging_1273/artfynd/A 54306-2021 artfynd.xlsx", "A 54306-2021")</f>
        <v/>
      </c>
      <c r="T5">
        <f>HYPERLINK("https://klasma.github.io/Logging_1273/kartor/A 54306-2021 karta.png", "A 54306-2021")</f>
        <v/>
      </c>
      <c r="V5">
        <f>HYPERLINK("https://klasma.github.io/Logging_1273/klagomål/A 54306-2021 FSC-klagomål.docx", "A 54306-2021")</f>
        <v/>
      </c>
      <c r="W5">
        <f>HYPERLINK("https://klasma.github.io/Logging_1273/klagomålsmail/A 54306-2021 FSC-klagomål mail.docx", "A 54306-2021")</f>
        <v/>
      </c>
      <c r="X5">
        <f>HYPERLINK("https://klasma.github.io/Logging_1273/tillsyn/A 54306-2021 tillsynsbegäran.docx", "A 54306-2021")</f>
        <v/>
      </c>
      <c r="Y5">
        <f>HYPERLINK("https://klasma.github.io/Logging_1273/tillsynsmail/A 54306-2021 tillsynsbegäran mail.docx", "A 54306-2021")</f>
        <v/>
      </c>
    </row>
    <row r="6" ht="15" customHeight="1">
      <c r="A6" t="inlineStr">
        <is>
          <t>A 31632-2025</t>
        </is>
      </c>
      <c r="B6" s="1" t="n">
        <v>45834.33671296296</v>
      </c>
      <c r="C6" s="1" t="n">
        <v>45952</v>
      </c>
      <c r="D6" t="inlineStr">
        <is>
          <t>SKÅNE LÄN</t>
        </is>
      </c>
      <c r="E6" t="inlineStr">
        <is>
          <t>OSBY</t>
        </is>
      </c>
      <c r="G6" t="n">
        <v>3.2</v>
      </c>
      <c r="H6" t="n">
        <v>2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Entita
Kungsfågel</t>
        </is>
      </c>
      <c r="S6">
        <f>HYPERLINK("https://klasma.github.io/Logging_1273/artfynd/A 31632-2025 artfynd.xlsx", "A 31632-2025")</f>
        <v/>
      </c>
      <c r="T6">
        <f>HYPERLINK("https://klasma.github.io/Logging_1273/kartor/A 31632-2025 karta.png", "A 31632-2025")</f>
        <v/>
      </c>
      <c r="V6">
        <f>HYPERLINK("https://klasma.github.io/Logging_1273/klagomål/A 31632-2025 FSC-klagomål.docx", "A 31632-2025")</f>
        <v/>
      </c>
      <c r="W6">
        <f>HYPERLINK("https://klasma.github.io/Logging_1273/klagomålsmail/A 31632-2025 FSC-klagomål mail.docx", "A 31632-2025")</f>
        <v/>
      </c>
      <c r="X6">
        <f>HYPERLINK("https://klasma.github.io/Logging_1273/tillsyn/A 31632-2025 tillsynsbegäran.docx", "A 31632-2025")</f>
        <v/>
      </c>
      <c r="Y6">
        <f>HYPERLINK("https://klasma.github.io/Logging_1273/tillsynsmail/A 31632-2025 tillsynsbegäran mail.docx", "A 31632-2025")</f>
        <v/>
      </c>
      <c r="Z6">
        <f>HYPERLINK("https://klasma.github.io/Logging_1273/fåglar/A 31632-2025 prioriterade fågelarter.docx", "A 31632-2025")</f>
        <v/>
      </c>
    </row>
    <row r="7" ht="15" customHeight="1">
      <c r="A7" t="inlineStr">
        <is>
          <t>A 34213-2025</t>
        </is>
      </c>
      <c r="B7" s="1" t="n">
        <v>45844</v>
      </c>
      <c r="C7" s="1" t="n">
        <v>45952</v>
      </c>
      <c r="D7" t="inlineStr">
        <is>
          <t>SKÅNE LÄN</t>
        </is>
      </c>
      <c r="E7" t="inlineStr">
        <is>
          <t>OSBY</t>
        </is>
      </c>
      <c r="F7" t="inlineStr">
        <is>
          <t>Naturvårdsverket</t>
        </is>
      </c>
      <c r="G7" t="n">
        <v>1.5</v>
      </c>
      <c r="H7" t="n">
        <v>1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Blåmossa
Äkta lopplummer</t>
        </is>
      </c>
      <c r="S7">
        <f>HYPERLINK("https://klasma.github.io/Logging_1273/artfynd/A 34213-2025 artfynd.xlsx", "A 34213-2025")</f>
        <v/>
      </c>
      <c r="T7">
        <f>HYPERLINK("https://klasma.github.io/Logging_1273/kartor/A 34213-2025 karta.png", "A 34213-2025")</f>
        <v/>
      </c>
      <c r="V7">
        <f>HYPERLINK("https://klasma.github.io/Logging_1273/klagomål/A 34213-2025 FSC-klagomål.docx", "A 34213-2025")</f>
        <v/>
      </c>
      <c r="W7">
        <f>HYPERLINK("https://klasma.github.io/Logging_1273/klagomålsmail/A 34213-2025 FSC-klagomål mail.docx", "A 34213-2025")</f>
        <v/>
      </c>
      <c r="X7">
        <f>HYPERLINK("https://klasma.github.io/Logging_1273/tillsyn/A 34213-2025 tillsynsbegäran.docx", "A 34213-2025")</f>
        <v/>
      </c>
      <c r="Y7">
        <f>HYPERLINK("https://klasma.github.io/Logging_1273/tillsynsmail/A 34213-2025 tillsynsbegäran mail.docx", "A 34213-2025")</f>
        <v/>
      </c>
    </row>
    <row r="8" ht="15" customHeight="1">
      <c r="A8" t="inlineStr">
        <is>
          <t>A 24388-2023</t>
        </is>
      </c>
      <c r="B8" s="1" t="n">
        <v>45082</v>
      </c>
      <c r="C8" s="1" t="n">
        <v>45952</v>
      </c>
      <c r="D8" t="inlineStr">
        <is>
          <t>SKÅNE LÄN</t>
        </is>
      </c>
      <c r="E8" t="inlineStr">
        <is>
          <t>OSBY</t>
        </is>
      </c>
      <c r="G8" t="n">
        <v>4.1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Havstulpanlav
Vågbandad barkbock</t>
        </is>
      </c>
      <c r="S8">
        <f>HYPERLINK("https://klasma.github.io/Logging_1273/artfynd/A 24388-2023 artfynd.xlsx", "A 24388-2023")</f>
        <v/>
      </c>
      <c r="T8">
        <f>HYPERLINK("https://klasma.github.io/Logging_1273/kartor/A 24388-2023 karta.png", "A 24388-2023")</f>
        <v/>
      </c>
      <c r="V8">
        <f>HYPERLINK("https://klasma.github.io/Logging_1273/klagomål/A 24388-2023 FSC-klagomål.docx", "A 24388-2023")</f>
        <v/>
      </c>
      <c r="W8">
        <f>HYPERLINK("https://klasma.github.io/Logging_1273/klagomålsmail/A 24388-2023 FSC-klagomål mail.docx", "A 24388-2023")</f>
        <v/>
      </c>
      <c r="X8">
        <f>HYPERLINK("https://klasma.github.io/Logging_1273/tillsyn/A 24388-2023 tillsynsbegäran.docx", "A 24388-2023")</f>
        <v/>
      </c>
      <c r="Y8">
        <f>HYPERLINK("https://klasma.github.io/Logging_1273/tillsynsmail/A 24388-2023 tillsynsbegäran mail.docx", "A 24388-2023")</f>
        <v/>
      </c>
    </row>
    <row r="9" ht="15" customHeight="1">
      <c r="A9" t="inlineStr">
        <is>
          <t>A 38643-2022</t>
        </is>
      </c>
      <c r="B9" s="1" t="n">
        <v>44813.65914351852</v>
      </c>
      <c r="C9" s="1" t="n">
        <v>45952</v>
      </c>
      <c r="D9" t="inlineStr">
        <is>
          <t>SKÅNE LÄN</t>
        </is>
      </c>
      <c r="E9" t="inlineStr">
        <is>
          <t>OSBY</t>
        </is>
      </c>
      <c r="F9" t="inlineStr">
        <is>
          <t>Kyrkan</t>
        </is>
      </c>
      <c r="G9" t="n">
        <v>9.5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Havstulpanlav</t>
        </is>
      </c>
      <c r="S9">
        <f>HYPERLINK("https://klasma.github.io/Logging_1273/artfynd/A 38643-2022 artfynd.xlsx", "A 38643-2022")</f>
        <v/>
      </c>
      <c r="T9">
        <f>HYPERLINK("https://klasma.github.io/Logging_1273/kartor/A 38643-2022 karta.png", "A 38643-2022")</f>
        <v/>
      </c>
      <c r="V9">
        <f>HYPERLINK("https://klasma.github.io/Logging_1273/klagomål/A 38643-2022 FSC-klagomål.docx", "A 38643-2022")</f>
        <v/>
      </c>
      <c r="W9">
        <f>HYPERLINK("https://klasma.github.io/Logging_1273/klagomålsmail/A 38643-2022 FSC-klagomål mail.docx", "A 38643-2022")</f>
        <v/>
      </c>
      <c r="X9">
        <f>HYPERLINK("https://klasma.github.io/Logging_1273/tillsyn/A 38643-2022 tillsynsbegäran.docx", "A 38643-2022")</f>
        <v/>
      </c>
      <c r="Y9">
        <f>HYPERLINK("https://klasma.github.io/Logging_1273/tillsynsmail/A 38643-2022 tillsynsbegäran mail.docx", "A 38643-2022")</f>
        <v/>
      </c>
    </row>
    <row r="10" ht="15" customHeight="1">
      <c r="A10" t="inlineStr">
        <is>
          <t>A 47612-2022</t>
        </is>
      </c>
      <c r="B10" s="1" t="n">
        <v>44852</v>
      </c>
      <c r="C10" s="1" t="n">
        <v>45952</v>
      </c>
      <c r="D10" t="inlineStr">
        <is>
          <t>SKÅNE LÄN</t>
        </is>
      </c>
      <c r="E10" t="inlineStr">
        <is>
          <t>OSBY</t>
        </is>
      </c>
      <c r="F10" t="inlineStr">
        <is>
          <t>Kyrkan</t>
        </is>
      </c>
      <c r="G10" t="n">
        <v>16.4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Ärtsångare</t>
        </is>
      </c>
      <c r="S10">
        <f>HYPERLINK("https://klasma.github.io/Logging_1273/artfynd/A 47612-2022 artfynd.xlsx", "A 47612-2022")</f>
        <v/>
      </c>
      <c r="T10">
        <f>HYPERLINK("https://klasma.github.io/Logging_1273/kartor/A 47612-2022 karta.png", "A 47612-2022")</f>
        <v/>
      </c>
      <c r="V10">
        <f>HYPERLINK("https://klasma.github.io/Logging_1273/klagomål/A 47612-2022 FSC-klagomål.docx", "A 47612-2022")</f>
        <v/>
      </c>
      <c r="W10">
        <f>HYPERLINK("https://klasma.github.io/Logging_1273/klagomålsmail/A 47612-2022 FSC-klagomål mail.docx", "A 47612-2022")</f>
        <v/>
      </c>
      <c r="X10">
        <f>HYPERLINK("https://klasma.github.io/Logging_1273/tillsyn/A 47612-2022 tillsynsbegäran.docx", "A 47612-2022")</f>
        <v/>
      </c>
      <c r="Y10">
        <f>HYPERLINK("https://klasma.github.io/Logging_1273/tillsynsmail/A 47612-2022 tillsynsbegäran mail.docx", "A 47612-2022")</f>
        <v/>
      </c>
      <c r="Z10">
        <f>HYPERLINK("https://klasma.github.io/Logging_1273/fåglar/A 47612-2022 prioriterade fågelarter.docx", "A 47612-2022")</f>
        <v/>
      </c>
    </row>
    <row r="11" ht="15" customHeight="1">
      <c r="A11" t="inlineStr">
        <is>
          <t>A 15511-2021</t>
        </is>
      </c>
      <c r="B11" s="1" t="n">
        <v>44285.52417824074</v>
      </c>
      <c r="C11" s="1" t="n">
        <v>45952</v>
      </c>
      <c r="D11" t="inlineStr">
        <is>
          <t>SKÅNE LÄN</t>
        </is>
      </c>
      <c r="E11" t="inlineStr">
        <is>
          <t>OSBY</t>
        </is>
      </c>
      <c r="G11" t="n">
        <v>1.1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Kungsfågel</t>
        </is>
      </c>
      <c r="S11">
        <f>HYPERLINK("https://klasma.github.io/Logging_1273/artfynd/A 15511-2021 artfynd.xlsx", "A 15511-2021")</f>
        <v/>
      </c>
      <c r="T11">
        <f>HYPERLINK("https://klasma.github.io/Logging_1273/kartor/A 15511-2021 karta.png", "A 15511-2021")</f>
        <v/>
      </c>
      <c r="V11">
        <f>HYPERLINK("https://klasma.github.io/Logging_1273/klagomål/A 15511-2021 FSC-klagomål.docx", "A 15511-2021")</f>
        <v/>
      </c>
      <c r="W11">
        <f>HYPERLINK("https://klasma.github.io/Logging_1273/klagomålsmail/A 15511-2021 FSC-klagomål mail.docx", "A 15511-2021")</f>
        <v/>
      </c>
      <c r="X11">
        <f>HYPERLINK("https://klasma.github.io/Logging_1273/tillsyn/A 15511-2021 tillsynsbegäran.docx", "A 15511-2021")</f>
        <v/>
      </c>
      <c r="Y11">
        <f>HYPERLINK("https://klasma.github.io/Logging_1273/tillsynsmail/A 15511-2021 tillsynsbegäran mail.docx", "A 15511-2021")</f>
        <v/>
      </c>
      <c r="Z11">
        <f>HYPERLINK("https://klasma.github.io/Logging_1273/fåglar/A 15511-2021 prioriterade fågelarter.docx", "A 15511-2021")</f>
        <v/>
      </c>
    </row>
    <row r="12" ht="15" customHeight="1">
      <c r="A12" t="inlineStr">
        <is>
          <t>A 33491-2022</t>
        </is>
      </c>
      <c r="B12" s="1" t="n">
        <v>44788.85543981481</v>
      </c>
      <c r="C12" s="1" t="n">
        <v>45952</v>
      </c>
      <c r="D12" t="inlineStr">
        <is>
          <t>SKÅNE LÄN</t>
        </is>
      </c>
      <c r="E12" t="inlineStr">
        <is>
          <t>OSBY</t>
        </is>
      </c>
      <c r="G12" t="n">
        <v>11.8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1</v>
      </c>
      <c r="O12" t="n">
        <v>1</v>
      </c>
      <c r="P12" t="n">
        <v>0</v>
      </c>
      <c r="Q12" t="n">
        <v>1</v>
      </c>
      <c r="R12" s="2" t="inlineStr">
        <is>
          <t>Pimpinellros</t>
        </is>
      </c>
      <c r="S12">
        <f>HYPERLINK("https://klasma.github.io/Logging_1273/artfynd/A 33491-2022 artfynd.xlsx", "A 33491-2022")</f>
        <v/>
      </c>
      <c r="T12">
        <f>HYPERLINK("https://klasma.github.io/Logging_1273/kartor/A 33491-2022 karta.png", "A 33491-2022")</f>
        <v/>
      </c>
      <c r="V12">
        <f>HYPERLINK("https://klasma.github.io/Logging_1273/klagomål/A 33491-2022 FSC-klagomål.docx", "A 33491-2022")</f>
        <v/>
      </c>
      <c r="W12">
        <f>HYPERLINK("https://klasma.github.io/Logging_1273/klagomålsmail/A 33491-2022 FSC-klagomål mail.docx", "A 33491-2022")</f>
        <v/>
      </c>
      <c r="X12">
        <f>HYPERLINK("https://klasma.github.io/Logging_1273/tillsyn/A 33491-2022 tillsynsbegäran.docx", "A 33491-2022")</f>
        <v/>
      </c>
      <c r="Y12">
        <f>HYPERLINK("https://klasma.github.io/Logging_1273/tillsynsmail/A 33491-2022 tillsynsbegäran mail.docx", "A 33491-2022")</f>
        <v/>
      </c>
    </row>
    <row r="13" ht="15" customHeight="1">
      <c r="A13" t="inlineStr">
        <is>
          <t>A 23963-2022</t>
        </is>
      </c>
      <c r="B13" s="1" t="n">
        <v>44722</v>
      </c>
      <c r="C13" s="1" t="n">
        <v>45952</v>
      </c>
      <c r="D13" t="inlineStr">
        <is>
          <t>SKÅNE LÄN</t>
        </is>
      </c>
      <c r="E13" t="inlineStr">
        <is>
          <t>OSBY</t>
        </is>
      </c>
      <c r="F13" t="inlineStr">
        <is>
          <t>Kyrkan</t>
        </is>
      </c>
      <c r="G13" t="n">
        <v>4.5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Kungsfågel</t>
        </is>
      </c>
      <c r="S13">
        <f>HYPERLINK("https://klasma.github.io/Logging_1273/artfynd/A 23963-2022 artfynd.xlsx", "A 23963-2022")</f>
        <v/>
      </c>
      <c r="T13">
        <f>HYPERLINK("https://klasma.github.io/Logging_1273/kartor/A 23963-2022 karta.png", "A 23963-2022")</f>
        <v/>
      </c>
      <c r="V13">
        <f>HYPERLINK("https://klasma.github.io/Logging_1273/klagomål/A 23963-2022 FSC-klagomål.docx", "A 23963-2022")</f>
        <v/>
      </c>
      <c r="W13">
        <f>HYPERLINK("https://klasma.github.io/Logging_1273/klagomålsmail/A 23963-2022 FSC-klagomål mail.docx", "A 23963-2022")</f>
        <v/>
      </c>
      <c r="X13">
        <f>HYPERLINK("https://klasma.github.io/Logging_1273/tillsyn/A 23963-2022 tillsynsbegäran.docx", "A 23963-2022")</f>
        <v/>
      </c>
      <c r="Y13">
        <f>HYPERLINK("https://klasma.github.io/Logging_1273/tillsynsmail/A 23963-2022 tillsynsbegäran mail.docx", "A 23963-2022")</f>
        <v/>
      </c>
      <c r="Z13">
        <f>HYPERLINK("https://klasma.github.io/Logging_1273/fåglar/A 23963-2022 prioriterade fågelarter.docx", "A 23963-2022")</f>
        <v/>
      </c>
    </row>
    <row r="14" ht="15" customHeight="1">
      <c r="A14" t="inlineStr">
        <is>
          <t>A 32766-2021</t>
        </is>
      </c>
      <c r="B14" s="1" t="n">
        <v>44375</v>
      </c>
      <c r="C14" s="1" t="n">
        <v>45952</v>
      </c>
      <c r="D14" t="inlineStr">
        <is>
          <t>SKÅNE LÄN</t>
        </is>
      </c>
      <c r="E14" t="inlineStr">
        <is>
          <t>OSBY</t>
        </is>
      </c>
      <c r="G14" t="n">
        <v>1.9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Smal svampklubba</t>
        </is>
      </c>
      <c r="S14">
        <f>HYPERLINK("https://klasma.github.io/Logging_1273/artfynd/A 32766-2021 artfynd.xlsx", "A 32766-2021")</f>
        <v/>
      </c>
      <c r="T14">
        <f>HYPERLINK("https://klasma.github.io/Logging_1273/kartor/A 32766-2021 karta.png", "A 32766-2021")</f>
        <v/>
      </c>
      <c r="V14">
        <f>HYPERLINK("https://klasma.github.io/Logging_1273/klagomål/A 32766-2021 FSC-klagomål.docx", "A 32766-2021")</f>
        <v/>
      </c>
      <c r="W14">
        <f>HYPERLINK("https://klasma.github.io/Logging_1273/klagomålsmail/A 32766-2021 FSC-klagomål mail.docx", "A 32766-2021")</f>
        <v/>
      </c>
      <c r="X14">
        <f>HYPERLINK("https://klasma.github.io/Logging_1273/tillsyn/A 32766-2021 tillsynsbegäran.docx", "A 32766-2021")</f>
        <v/>
      </c>
      <c r="Y14">
        <f>HYPERLINK("https://klasma.github.io/Logging_1273/tillsynsmail/A 32766-2021 tillsynsbegäran mail.docx", "A 32766-2021")</f>
        <v/>
      </c>
    </row>
    <row r="15" ht="15" customHeight="1">
      <c r="A15" t="inlineStr">
        <is>
          <t>A 31722-2023</t>
        </is>
      </c>
      <c r="B15" s="1" t="n">
        <v>45117.91172453704</v>
      </c>
      <c r="C15" s="1" t="n">
        <v>45952</v>
      </c>
      <c r="D15" t="inlineStr">
        <is>
          <t>SKÅNE LÄN</t>
        </is>
      </c>
      <c r="E15" t="inlineStr">
        <is>
          <t>OSBY</t>
        </is>
      </c>
      <c r="G15" t="n">
        <v>0.6</v>
      </c>
      <c r="H15" t="n">
        <v>1</v>
      </c>
      <c r="I15" t="n">
        <v>0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Klockgentiana</t>
        </is>
      </c>
      <c r="S15">
        <f>HYPERLINK("https://klasma.github.io/Logging_1273/artfynd/A 31722-2023 artfynd.xlsx", "A 31722-2023")</f>
        <v/>
      </c>
      <c r="T15">
        <f>HYPERLINK("https://klasma.github.io/Logging_1273/kartor/A 31722-2023 karta.png", "A 31722-2023")</f>
        <v/>
      </c>
      <c r="V15">
        <f>HYPERLINK("https://klasma.github.io/Logging_1273/klagomål/A 31722-2023 FSC-klagomål.docx", "A 31722-2023")</f>
        <v/>
      </c>
      <c r="W15">
        <f>HYPERLINK("https://klasma.github.io/Logging_1273/klagomålsmail/A 31722-2023 FSC-klagomål mail.docx", "A 31722-2023")</f>
        <v/>
      </c>
      <c r="X15">
        <f>HYPERLINK("https://klasma.github.io/Logging_1273/tillsyn/A 31722-2023 tillsynsbegäran.docx", "A 31722-2023")</f>
        <v/>
      </c>
      <c r="Y15">
        <f>HYPERLINK("https://klasma.github.io/Logging_1273/tillsynsmail/A 31722-2023 tillsynsbegäran mail.docx", "A 31722-2023")</f>
        <v/>
      </c>
    </row>
    <row r="16" ht="15" customHeight="1">
      <c r="A16" t="inlineStr">
        <is>
          <t>A 61517-2022</t>
        </is>
      </c>
      <c r="B16" s="1" t="n">
        <v>44910</v>
      </c>
      <c r="C16" s="1" t="n">
        <v>45952</v>
      </c>
      <c r="D16" t="inlineStr">
        <is>
          <t>SKÅNE LÄN</t>
        </is>
      </c>
      <c r="E16" t="inlineStr">
        <is>
          <t>OSBY</t>
        </is>
      </c>
      <c r="F16" t="inlineStr">
        <is>
          <t>Kyrkan</t>
        </is>
      </c>
      <c r="G16" t="n">
        <v>4.4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Blodticka</t>
        </is>
      </c>
      <c r="S16">
        <f>HYPERLINK("https://klasma.github.io/Logging_1273/artfynd/A 61517-2022 artfynd.xlsx", "A 61517-2022")</f>
        <v/>
      </c>
      <c r="T16">
        <f>HYPERLINK("https://klasma.github.io/Logging_1273/kartor/A 61517-2022 karta.png", "A 61517-2022")</f>
        <v/>
      </c>
      <c r="V16">
        <f>HYPERLINK("https://klasma.github.io/Logging_1273/klagomål/A 61517-2022 FSC-klagomål.docx", "A 61517-2022")</f>
        <v/>
      </c>
      <c r="W16">
        <f>HYPERLINK("https://klasma.github.io/Logging_1273/klagomålsmail/A 61517-2022 FSC-klagomål mail.docx", "A 61517-2022")</f>
        <v/>
      </c>
      <c r="X16">
        <f>HYPERLINK("https://klasma.github.io/Logging_1273/tillsyn/A 61517-2022 tillsynsbegäran.docx", "A 61517-2022")</f>
        <v/>
      </c>
      <c r="Y16">
        <f>HYPERLINK("https://klasma.github.io/Logging_1273/tillsynsmail/A 61517-2022 tillsynsbegäran mail.docx", "A 61517-2022")</f>
        <v/>
      </c>
    </row>
    <row r="17" ht="15" customHeight="1">
      <c r="A17" t="inlineStr">
        <is>
          <t>A 46477-2025</t>
        </is>
      </c>
      <c r="B17" s="1" t="n">
        <v>45925.69354166667</v>
      </c>
      <c r="C17" s="1" t="n">
        <v>45952</v>
      </c>
      <c r="D17" t="inlineStr">
        <is>
          <t>SKÅNE LÄN</t>
        </is>
      </c>
      <c r="E17" t="inlineStr">
        <is>
          <t>OSBY</t>
        </is>
      </c>
      <c r="G17" t="n">
        <v>0.7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Kopparödla</t>
        </is>
      </c>
      <c r="S17">
        <f>HYPERLINK("https://klasma.github.io/Logging_1273/artfynd/A 46477-2025 artfynd.xlsx", "A 46477-2025")</f>
        <v/>
      </c>
      <c r="T17">
        <f>HYPERLINK("https://klasma.github.io/Logging_1273/kartor/A 46477-2025 karta.png", "A 46477-2025")</f>
        <v/>
      </c>
      <c r="V17">
        <f>HYPERLINK("https://klasma.github.io/Logging_1273/klagomål/A 46477-2025 FSC-klagomål.docx", "A 46477-2025")</f>
        <v/>
      </c>
      <c r="W17">
        <f>HYPERLINK("https://klasma.github.io/Logging_1273/klagomålsmail/A 46477-2025 FSC-klagomål mail.docx", "A 46477-2025")</f>
        <v/>
      </c>
      <c r="X17">
        <f>HYPERLINK("https://klasma.github.io/Logging_1273/tillsyn/A 46477-2025 tillsynsbegäran.docx", "A 46477-2025")</f>
        <v/>
      </c>
      <c r="Y17">
        <f>HYPERLINK("https://klasma.github.io/Logging_1273/tillsynsmail/A 46477-2025 tillsynsbegäran mail.docx", "A 46477-2025")</f>
        <v/>
      </c>
    </row>
    <row r="18" ht="15" customHeight="1">
      <c r="A18" t="inlineStr">
        <is>
          <t>A 42027-2023</t>
        </is>
      </c>
      <c r="B18" s="1" t="n">
        <v>45177</v>
      </c>
      <c r="C18" s="1" t="n">
        <v>45952</v>
      </c>
      <c r="D18" t="inlineStr">
        <is>
          <t>SKÅNE LÄN</t>
        </is>
      </c>
      <c r="E18" t="inlineStr">
        <is>
          <t>OSBY</t>
        </is>
      </c>
      <c r="F18" t="inlineStr">
        <is>
          <t>Kommuner</t>
        </is>
      </c>
      <c r="G18" t="n">
        <v>2.2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Grovticka</t>
        </is>
      </c>
      <c r="S18">
        <f>HYPERLINK("https://klasma.github.io/Logging_1273/artfynd/A 42027-2023 artfynd.xlsx", "A 42027-2023")</f>
        <v/>
      </c>
      <c r="T18">
        <f>HYPERLINK("https://klasma.github.io/Logging_1273/kartor/A 42027-2023 karta.png", "A 42027-2023")</f>
        <v/>
      </c>
      <c r="V18">
        <f>HYPERLINK("https://klasma.github.io/Logging_1273/klagomål/A 42027-2023 FSC-klagomål.docx", "A 42027-2023")</f>
        <v/>
      </c>
      <c r="W18">
        <f>HYPERLINK("https://klasma.github.io/Logging_1273/klagomålsmail/A 42027-2023 FSC-klagomål mail.docx", "A 42027-2023")</f>
        <v/>
      </c>
      <c r="X18">
        <f>HYPERLINK("https://klasma.github.io/Logging_1273/tillsyn/A 42027-2023 tillsynsbegäran.docx", "A 42027-2023")</f>
        <v/>
      </c>
      <c r="Y18">
        <f>HYPERLINK("https://klasma.github.io/Logging_1273/tillsynsmail/A 42027-2023 tillsynsbegäran mail.docx", "A 42027-2023")</f>
        <v/>
      </c>
    </row>
    <row r="19" ht="15" customHeight="1">
      <c r="A19" t="inlineStr">
        <is>
          <t>A 61738-2024</t>
        </is>
      </c>
      <c r="B19" s="1" t="n">
        <v>45649.36887731482</v>
      </c>
      <c r="C19" s="1" t="n">
        <v>45952</v>
      </c>
      <c r="D19" t="inlineStr">
        <is>
          <t>SKÅNE LÄN</t>
        </is>
      </c>
      <c r="E19" t="inlineStr">
        <is>
          <t>OSBY</t>
        </is>
      </c>
      <c r="G19" t="n">
        <v>3.7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Vanlig snok</t>
        </is>
      </c>
      <c r="S19">
        <f>HYPERLINK("https://klasma.github.io/Logging_1273/artfynd/A 61738-2024 artfynd.xlsx", "A 61738-2024")</f>
        <v/>
      </c>
      <c r="T19">
        <f>HYPERLINK("https://klasma.github.io/Logging_1273/kartor/A 61738-2024 karta.png", "A 61738-2024")</f>
        <v/>
      </c>
      <c r="V19">
        <f>HYPERLINK("https://klasma.github.io/Logging_1273/klagomål/A 61738-2024 FSC-klagomål.docx", "A 61738-2024")</f>
        <v/>
      </c>
      <c r="W19">
        <f>HYPERLINK("https://klasma.github.io/Logging_1273/klagomålsmail/A 61738-2024 FSC-klagomål mail.docx", "A 61738-2024")</f>
        <v/>
      </c>
      <c r="X19">
        <f>HYPERLINK("https://klasma.github.io/Logging_1273/tillsyn/A 61738-2024 tillsynsbegäran.docx", "A 61738-2024")</f>
        <v/>
      </c>
      <c r="Y19">
        <f>HYPERLINK("https://klasma.github.io/Logging_1273/tillsynsmail/A 61738-2024 tillsynsbegäran mail.docx", "A 61738-2024")</f>
        <v/>
      </c>
    </row>
    <row r="20" ht="15" customHeight="1">
      <c r="A20" t="inlineStr">
        <is>
          <t>A 16837-2023</t>
        </is>
      </c>
      <c r="B20" s="1" t="n">
        <v>45033.43498842593</v>
      </c>
      <c r="C20" s="1" t="n">
        <v>45952</v>
      </c>
      <c r="D20" t="inlineStr">
        <is>
          <t>SKÅNE LÄN</t>
        </is>
      </c>
      <c r="E20" t="inlineStr">
        <is>
          <t>OSBY</t>
        </is>
      </c>
      <c r="G20" t="n">
        <v>0.7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Talltita</t>
        </is>
      </c>
      <c r="S20">
        <f>HYPERLINK("https://klasma.github.io/Logging_1273/artfynd/A 16837-2023 artfynd.xlsx", "A 16837-2023")</f>
        <v/>
      </c>
      <c r="T20">
        <f>HYPERLINK("https://klasma.github.io/Logging_1273/kartor/A 16837-2023 karta.png", "A 16837-2023")</f>
        <v/>
      </c>
      <c r="V20">
        <f>HYPERLINK("https://klasma.github.io/Logging_1273/klagomål/A 16837-2023 FSC-klagomål.docx", "A 16837-2023")</f>
        <v/>
      </c>
      <c r="W20">
        <f>HYPERLINK("https://klasma.github.io/Logging_1273/klagomålsmail/A 16837-2023 FSC-klagomål mail.docx", "A 16837-2023")</f>
        <v/>
      </c>
      <c r="X20">
        <f>HYPERLINK("https://klasma.github.io/Logging_1273/tillsyn/A 16837-2023 tillsynsbegäran.docx", "A 16837-2023")</f>
        <v/>
      </c>
      <c r="Y20">
        <f>HYPERLINK("https://klasma.github.io/Logging_1273/tillsynsmail/A 16837-2023 tillsynsbegäran mail.docx", "A 16837-2023")</f>
        <v/>
      </c>
      <c r="Z20">
        <f>HYPERLINK("https://klasma.github.io/Logging_1273/fåglar/A 16837-2023 prioriterade fågelarter.docx", "A 16837-2023")</f>
        <v/>
      </c>
    </row>
    <row r="21" ht="15" customHeight="1">
      <c r="A21" t="inlineStr">
        <is>
          <t>A 58641-2022</t>
        </is>
      </c>
      <c r="B21" s="1" t="n">
        <v>44902</v>
      </c>
      <c r="C21" s="1" t="n">
        <v>45952</v>
      </c>
      <c r="D21" t="inlineStr">
        <is>
          <t>SKÅNE LÄN</t>
        </is>
      </c>
      <c r="E21" t="inlineStr">
        <is>
          <t>OSBY</t>
        </is>
      </c>
      <c r="G21" t="n">
        <v>1.2</v>
      </c>
      <c r="H21" t="n">
        <v>0</v>
      </c>
      <c r="I21" t="n">
        <v>0</v>
      </c>
      <c r="J21" t="n">
        <v>0</v>
      </c>
      <c r="K21" t="n">
        <v>0</v>
      </c>
      <c r="L21" t="n">
        <v>1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Ask</t>
        </is>
      </c>
      <c r="S21">
        <f>HYPERLINK("https://klasma.github.io/Logging_1273/artfynd/A 58641-2022 artfynd.xlsx", "A 58641-2022")</f>
        <v/>
      </c>
      <c r="T21">
        <f>HYPERLINK("https://klasma.github.io/Logging_1273/kartor/A 58641-2022 karta.png", "A 58641-2022")</f>
        <v/>
      </c>
      <c r="V21">
        <f>HYPERLINK("https://klasma.github.io/Logging_1273/klagomål/A 58641-2022 FSC-klagomål.docx", "A 58641-2022")</f>
        <v/>
      </c>
      <c r="W21">
        <f>HYPERLINK("https://klasma.github.io/Logging_1273/klagomålsmail/A 58641-2022 FSC-klagomål mail.docx", "A 58641-2022")</f>
        <v/>
      </c>
      <c r="X21">
        <f>HYPERLINK("https://klasma.github.io/Logging_1273/tillsyn/A 58641-2022 tillsynsbegäran.docx", "A 58641-2022")</f>
        <v/>
      </c>
      <c r="Y21">
        <f>HYPERLINK("https://klasma.github.io/Logging_1273/tillsynsmail/A 58641-2022 tillsynsbegäran mail.docx", "A 58641-2022")</f>
        <v/>
      </c>
    </row>
    <row r="22" ht="15" customHeight="1">
      <c r="A22" t="inlineStr">
        <is>
          <t>A 43095-2025</t>
        </is>
      </c>
      <c r="B22" s="1" t="n">
        <v>45909.62664351852</v>
      </c>
      <c r="C22" s="1" t="n">
        <v>45952</v>
      </c>
      <c r="D22" t="inlineStr">
        <is>
          <t>SKÅNE LÄN</t>
        </is>
      </c>
      <c r="E22" t="inlineStr">
        <is>
          <t>OSBY</t>
        </is>
      </c>
      <c r="G22" t="n">
        <v>0.3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Tibast</t>
        </is>
      </c>
      <c r="S22">
        <f>HYPERLINK("https://klasma.github.io/Logging_1273/artfynd/A 43095-2025 artfynd.xlsx", "A 43095-2025")</f>
        <v/>
      </c>
      <c r="T22">
        <f>HYPERLINK("https://klasma.github.io/Logging_1273/kartor/A 43095-2025 karta.png", "A 43095-2025")</f>
        <v/>
      </c>
      <c r="V22">
        <f>HYPERLINK("https://klasma.github.io/Logging_1273/klagomål/A 43095-2025 FSC-klagomål.docx", "A 43095-2025")</f>
        <v/>
      </c>
      <c r="W22">
        <f>HYPERLINK("https://klasma.github.io/Logging_1273/klagomålsmail/A 43095-2025 FSC-klagomål mail.docx", "A 43095-2025")</f>
        <v/>
      </c>
      <c r="X22">
        <f>HYPERLINK("https://klasma.github.io/Logging_1273/tillsyn/A 43095-2025 tillsynsbegäran.docx", "A 43095-2025")</f>
        <v/>
      </c>
      <c r="Y22">
        <f>HYPERLINK("https://klasma.github.io/Logging_1273/tillsynsmail/A 43095-2025 tillsynsbegäran mail.docx", "A 43095-2025")</f>
        <v/>
      </c>
    </row>
    <row r="23" ht="15" customHeight="1">
      <c r="A23" t="inlineStr">
        <is>
          <t>A 10056-2024</t>
        </is>
      </c>
      <c r="B23" s="1" t="n">
        <v>45364</v>
      </c>
      <c r="C23" s="1" t="n">
        <v>45952</v>
      </c>
      <c r="D23" t="inlineStr">
        <is>
          <t>SKÅNE LÄN</t>
        </is>
      </c>
      <c r="E23" t="inlineStr">
        <is>
          <t>OSBY</t>
        </is>
      </c>
      <c r="G23" t="n">
        <v>6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Grönvit nattviol</t>
        </is>
      </c>
      <c r="S23">
        <f>HYPERLINK("https://klasma.github.io/Logging_1273/artfynd/A 10056-2024 artfynd.xlsx", "A 10056-2024")</f>
        <v/>
      </c>
      <c r="T23">
        <f>HYPERLINK("https://klasma.github.io/Logging_1273/kartor/A 10056-2024 karta.png", "A 10056-2024")</f>
        <v/>
      </c>
      <c r="V23">
        <f>HYPERLINK("https://klasma.github.io/Logging_1273/klagomål/A 10056-2024 FSC-klagomål.docx", "A 10056-2024")</f>
        <v/>
      </c>
      <c r="W23">
        <f>HYPERLINK("https://klasma.github.io/Logging_1273/klagomålsmail/A 10056-2024 FSC-klagomål mail.docx", "A 10056-2024")</f>
        <v/>
      </c>
      <c r="X23">
        <f>HYPERLINK("https://klasma.github.io/Logging_1273/tillsyn/A 10056-2024 tillsynsbegäran.docx", "A 10056-2024")</f>
        <v/>
      </c>
      <c r="Y23">
        <f>HYPERLINK("https://klasma.github.io/Logging_1273/tillsynsmail/A 10056-2024 tillsynsbegäran mail.docx", "A 10056-2024")</f>
        <v/>
      </c>
    </row>
    <row r="24" ht="15" customHeight="1">
      <c r="A24" t="inlineStr">
        <is>
          <t>A 32705-2025</t>
        </is>
      </c>
      <c r="B24" s="1" t="n">
        <v>45839</v>
      </c>
      <c r="C24" s="1" t="n">
        <v>45952</v>
      </c>
      <c r="D24" t="inlineStr">
        <is>
          <t>SKÅNE LÄN</t>
        </is>
      </c>
      <c r="E24" t="inlineStr">
        <is>
          <t>OSBY</t>
        </is>
      </c>
      <c r="G24" t="n">
        <v>0.6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Kungsfågel</t>
        </is>
      </c>
      <c r="S24">
        <f>HYPERLINK("https://klasma.github.io/Logging_1273/artfynd/A 32705-2025 artfynd.xlsx", "A 32705-2025")</f>
        <v/>
      </c>
      <c r="T24">
        <f>HYPERLINK("https://klasma.github.io/Logging_1273/kartor/A 32705-2025 karta.png", "A 32705-2025")</f>
        <v/>
      </c>
      <c r="V24">
        <f>HYPERLINK("https://klasma.github.io/Logging_1273/klagomål/A 32705-2025 FSC-klagomål.docx", "A 32705-2025")</f>
        <v/>
      </c>
      <c r="W24">
        <f>HYPERLINK("https://klasma.github.io/Logging_1273/klagomålsmail/A 32705-2025 FSC-klagomål mail.docx", "A 32705-2025")</f>
        <v/>
      </c>
      <c r="X24">
        <f>HYPERLINK("https://klasma.github.io/Logging_1273/tillsyn/A 32705-2025 tillsynsbegäran.docx", "A 32705-2025")</f>
        <v/>
      </c>
      <c r="Y24">
        <f>HYPERLINK("https://klasma.github.io/Logging_1273/tillsynsmail/A 32705-2025 tillsynsbegäran mail.docx", "A 32705-2025")</f>
        <v/>
      </c>
      <c r="Z24">
        <f>HYPERLINK("https://klasma.github.io/Logging_1273/fåglar/A 32705-2025 prioriterade fågelarter.docx", "A 32705-2025")</f>
        <v/>
      </c>
    </row>
    <row r="25" ht="15" customHeight="1">
      <c r="A25" t="inlineStr">
        <is>
          <t>A 36266-2025</t>
        </is>
      </c>
      <c r="B25" s="1" t="n">
        <v>45867.61590277778</v>
      </c>
      <c r="C25" s="1" t="n">
        <v>45952</v>
      </c>
      <c r="D25" t="inlineStr">
        <is>
          <t>SKÅNE LÄN</t>
        </is>
      </c>
      <c r="E25" t="inlineStr">
        <is>
          <t>OSBY</t>
        </is>
      </c>
      <c r="G25" t="n">
        <v>3.3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Talltita</t>
        </is>
      </c>
      <c r="S25">
        <f>HYPERLINK("https://klasma.github.io/Logging_1273/artfynd/A 36266-2025 artfynd.xlsx", "A 36266-2025")</f>
        <v/>
      </c>
      <c r="T25">
        <f>HYPERLINK("https://klasma.github.io/Logging_1273/kartor/A 36266-2025 karta.png", "A 36266-2025")</f>
        <v/>
      </c>
      <c r="V25">
        <f>HYPERLINK("https://klasma.github.io/Logging_1273/klagomål/A 36266-2025 FSC-klagomål.docx", "A 36266-2025")</f>
        <v/>
      </c>
      <c r="W25">
        <f>HYPERLINK("https://klasma.github.io/Logging_1273/klagomålsmail/A 36266-2025 FSC-klagomål mail.docx", "A 36266-2025")</f>
        <v/>
      </c>
      <c r="X25">
        <f>HYPERLINK("https://klasma.github.io/Logging_1273/tillsyn/A 36266-2025 tillsynsbegäran.docx", "A 36266-2025")</f>
        <v/>
      </c>
      <c r="Y25">
        <f>HYPERLINK("https://klasma.github.io/Logging_1273/tillsynsmail/A 36266-2025 tillsynsbegäran mail.docx", "A 36266-2025")</f>
        <v/>
      </c>
      <c r="Z25">
        <f>HYPERLINK("https://klasma.github.io/Logging_1273/fåglar/A 36266-2025 prioriterade fågelarter.docx", "A 36266-2025")</f>
        <v/>
      </c>
    </row>
    <row r="26" ht="15" customHeight="1">
      <c r="A26" t="inlineStr">
        <is>
          <t>A 43026-2021</t>
        </is>
      </c>
      <c r="B26" s="1" t="n">
        <v>44431.49028935185</v>
      </c>
      <c r="C26" s="1" t="n">
        <v>45952</v>
      </c>
      <c r="D26" t="inlineStr">
        <is>
          <t>SKÅNE LÄN</t>
        </is>
      </c>
      <c r="E26" t="inlineStr">
        <is>
          <t>OSBY</t>
        </is>
      </c>
      <c r="G26" t="n">
        <v>1.7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60995-2021</t>
        </is>
      </c>
      <c r="B27" s="1" t="n">
        <v>44497.61828703704</v>
      </c>
      <c r="C27" s="1" t="n">
        <v>45952</v>
      </c>
      <c r="D27" t="inlineStr">
        <is>
          <t>SKÅNE LÄN</t>
        </is>
      </c>
      <c r="E27" t="inlineStr">
        <is>
          <t>OSBY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3646-2022</t>
        </is>
      </c>
      <c r="B28" s="1" t="n">
        <v>44586.45890046296</v>
      </c>
      <c r="C28" s="1" t="n">
        <v>45952</v>
      </c>
      <c r="D28" t="inlineStr">
        <is>
          <t>SKÅNE LÄN</t>
        </is>
      </c>
      <c r="E28" t="inlineStr">
        <is>
          <t>OSBY</t>
        </is>
      </c>
      <c r="G28" t="n">
        <v>1.7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2399-2021</t>
        </is>
      </c>
      <c r="B29" s="1" t="n">
        <v>44214</v>
      </c>
      <c r="C29" s="1" t="n">
        <v>45952</v>
      </c>
      <c r="D29" t="inlineStr">
        <is>
          <t>SKÅNE LÄN</t>
        </is>
      </c>
      <c r="E29" t="inlineStr">
        <is>
          <t>OSBY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44629-2021</t>
        </is>
      </c>
      <c r="B30" s="1" t="n">
        <v>44437.29136574074</v>
      </c>
      <c r="C30" s="1" t="n">
        <v>45952</v>
      </c>
      <c r="D30" t="inlineStr">
        <is>
          <t>SKÅNE LÄN</t>
        </is>
      </c>
      <c r="E30" t="inlineStr">
        <is>
          <t>OSBY</t>
        </is>
      </c>
      <c r="G30" t="n">
        <v>6.2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44731-2021</t>
        </is>
      </c>
      <c r="B31" s="1" t="n">
        <v>44438.39974537037</v>
      </c>
      <c r="C31" s="1" t="n">
        <v>45952</v>
      </c>
      <c r="D31" t="inlineStr">
        <is>
          <t>SKÅNE LÄN</t>
        </is>
      </c>
      <c r="E31" t="inlineStr">
        <is>
          <t>OSBY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12880-2021</t>
        </is>
      </c>
      <c r="B32" s="1" t="n">
        <v>44271</v>
      </c>
      <c r="C32" s="1" t="n">
        <v>45952</v>
      </c>
      <c r="D32" t="inlineStr">
        <is>
          <t>SKÅNE LÄN</t>
        </is>
      </c>
      <c r="E32" t="inlineStr">
        <is>
          <t>OSBY</t>
        </is>
      </c>
      <c r="G32" t="n">
        <v>1.7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2408-2021</t>
        </is>
      </c>
      <c r="B33" s="1" t="n">
        <v>44214</v>
      </c>
      <c r="C33" s="1" t="n">
        <v>45952</v>
      </c>
      <c r="D33" t="inlineStr">
        <is>
          <t>SKÅNE LÄN</t>
        </is>
      </c>
      <c r="E33" t="inlineStr">
        <is>
          <t>OSBY</t>
        </is>
      </c>
      <c r="G33" t="n">
        <v>2.8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1828-2021</t>
        </is>
      </c>
      <c r="B34" s="1" t="n">
        <v>44210</v>
      </c>
      <c r="C34" s="1" t="n">
        <v>45952</v>
      </c>
      <c r="D34" t="inlineStr">
        <is>
          <t>SKÅNE LÄN</t>
        </is>
      </c>
      <c r="E34" t="inlineStr">
        <is>
          <t>OSBY</t>
        </is>
      </c>
      <c r="G34" t="n">
        <v>4.9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50491-2021</t>
        </is>
      </c>
      <c r="B35" s="1" t="n">
        <v>44459.56425925926</v>
      </c>
      <c r="C35" s="1" t="n">
        <v>45952</v>
      </c>
      <c r="D35" t="inlineStr">
        <is>
          <t>SKÅNE LÄN</t>
        </is>
      </c>
      <c r="E35" t="inlineStr">
        <is>
          <t>OSBY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61592-2020</t>
        </is>
      </c>
      <c r="B36" s="1" t="n">
        <v>44158</v>
      </c>
      <c r="C36" s="1" t="n">
        <v>45952</v>
      </c>
      <c r="D36" t="inlineStr">
        <is>
          <t>SKÅNE LÄN</t>
        </is>
      </c>
      <c r="E36" t="inlineStr">
        <is>
          <t>OSBY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73927-2021</t>
        </is>
      </c>
      <c r="B37" s="1" t="n">
        <v>44553</v>
      </c>
      <c r="C37" s="1" t="n">
        <v>45952</v>
      </c>
      <c r="D37" t="inlineStr">
        <is>
          <t>SKÅNE LÄN</t>
        </is>
      </c>
      <c r="E37" t="inlineStr">
        <is>
          <t>OSBY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21201-2021</t>
        </is>
      </c>
      <c r="B38" s="1" t="n">
        <v>44320</v>
      </c>
      <c r="C38" s="1" t="n">
        <v>45952</v>
      </c>
      <c r="D38" t="inlineStr">
        <is>
          <t>SKÅNE LÄN</t>
        </is>
      </c>
      <c r="E38" t="inlineStr">
        <is>
          <t>OSBY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40862-2021</t>
        </is>
      </c>
      <c r="B39" s="1" t="n">
        <v>44421</v>
      </c>
      <c r="C39" s="1" t="n">
        <v>45952</v>
      </c>
      <c r="D39" t="inlineStr">
        <is>
          <t>SKÅNE LÄN</t>
        </is>
      </c>
      <c r="E39" t="inlineStr">
        <is>
          <t>OSBY</t>
        </is>
      </c>
      <c r="G39" t="n">
        <v>1.9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4584-2021</t>
        </is>
      </c>
      <c r="B40" s="1" t="n">
        <v>44224</v>
      </c>
      <c r="C40" s="1" t="n">
        <v>45952</v>
      </c>
      <c r="D40" t="inlineStr">
        <is>
          <t>SKÅNE LÄN</t>
        </is>
      </c>
      <c r="E40" t="inlineStr">
        <is>
          <t>OSBY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2412-2021</t>
        </is>
      </c>
      <c r="B41" s="1" t="n">
        <v>44214</v>
      </c>
      <c r="C41" s="1" t="n">
        <v>45952</v>
      </c>
      <c r="D41" t="inlineStr">
        <is>
          <t>SKÅNE LÄN</t>
        </is>
      </c>
      <c r="E41" t="inlineStr">
        <is>
          <t>OSBY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8961-2021</t>
        </is>
      </c>
      <c r="B42" s="1" t="n">
        <v>44246</v>
      </c>
      <c r="C42" s="1" t="n">
        <v>45952</v>
      </c>
      <c r="D42" t="inlineStr">
        <is>
          <t>SKÅNE LÄN</t>
        </is>
      </c>
      <c r="E42" t="inlineStr">
        <is>
          <t>OSBY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67332-2021</t>
        </is>
      </c>
      <c r="B43" s="1" t="n">
        <v>44523.68085648148</v>
      </c>
      <c r="C43" s="1" t="n">
        <v>45952</v>
      </c>
      <c r="D43" t="inlineStr">
        <is>
          <t>SKÅNE LÄN</t>
        </is>
      </c>
      <c r="E43" t="inlineStr">
        <is>
          <t>OSBY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2442-2022</t>
        </is>
      </c>
      <c r="B44" s="1" t="n">
        <v>44579</v>
      </c>
      <c r="C44" s="1" t="n">
        <v>45952</v>
      </c>
      <c r="D44" t="inlineStr">
        <is>
          <t>SKÅNE LÄN</t>
        </is>
      </c>
      <c r="E44" t="inlineStr">
        <is>
          <t>OSBY</t>
        </is>
      </c>
      <c r="G44" t="n">
        <v>2.8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74036-2021</t>
        </is>
      </c>
      <c r="B45" s="1" t="n">
        <v>44557.46989583333</v>
      </c>
      <c r="C45" s="1" t="n">
        <v>45952</v>
      </c>
      <c r="D45" t="inlineStr">
        <is>
          <t>SKÅNE LÄN</t>
        </is>
      </c>
      <c r="E45" t="inlineStr">
        <is>
          <t>OSBY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54307-2021</t>
        </is>
      </c>
      <c r="B46" s="1" t="n">
        <v>44472.47611111111</v>
      </c>
      <c r="C46" s="1" t="n">
        <v>45952</v>
      </c>
      <c r="D46" t="inlineStr">
        <is>
          <t>SKÅNE LÄN</t>
        </is>
      </c>
      <c r="E46" t="inlineStr">
        <is>
          <t>OSBY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19437-2022</t>
        </is>
      </c>
      <c r="B47" s="1" t="n">
        <v>44693.35873842592</v>
      </c>
      <c r="C47" s="1" t="n">
        <v>45952</v>
      </c>
      <c r="D47" t="inlineStr">
        <is>
          <t>SKÅNE LÄN</t>
        </is>
      </c>
      <c r="E47" t="inlineStr">
        <is>
          <t>OSBY</t>
        </is>
      </c>
      <c r="G47" t="n">
        <v>2.5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51345-2021</t>
        </is>
      </c>
      <c r="B48" s="1" t="n">
        <v>44461.64192129629</v>
      </c>
      <c r="C48" s="1" t="n">
        <v>45952</v>
      </c>
      <c r="D48" t="inlineStr">
        <is>
          <t>SKÅNE LÄN</t>
        </is>
      </c>
      <c r="E48" t="inlineStr">
        <is>
          <t>OSBY</t>
        </is>
      </c>
      <c r="G48" t="n">
        <v>4.5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45447-2022</t>
        </is>
      </c>
      <c r="B49" s="1" t="n">
        <v>44845.31287037037</v>
      </c>
      <c r="C49" s="1" t="n">
        <v>45952</v>
      </c>
      <c r="D49" t="inlineStr">
        <is>
          <t>SKÅNE LÄN</t>
        </is>
      </c>
      <c r="E49" t="inlineStr">
        <is>
          <t>OSBY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51508-2022</t>
        </is>
      </c>
      <c r="B50" s="1" t="n">
        <v>44869</v>
      </c>
      <c r="C50" s="1" t="n">
        <v>45952</v>
      </c>
      <c r="D50" t="inlineStr">
        <is>
          <t>SKÅNE LÄN</t>
        </is>
      </c>
      <c r="E50" t="inlineStr">
        <is>
          <t>OSBY</t>
        </is>
      </c>
      <c r="G50" t="n">
        <v>0.4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6964-2022</t>
        </is>
      </c>
      <c r="B51" s="1" t="n">
        <v>44603.3659837963</v>
      </c>
      <c r="C51" s="1" t="n">
        <v>45952</v>
      </c>
      <c r="D51" t="inlineStr">
        <is>
          <t>SKÅNE LÄN</t>
        </is>
      </c>
      <c r="E51" t="inlineStr">
        <is>
          <t>OSBY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3075-2021</t>
        </is>
      </c>
      <c r="B52" s="1" t="n">
        <v>44216</v>
      </c>
      <c r="C52" s="1" t="n">
        <v>45952</v>
      </c>
      <c r="D52" t="inlineStr">
        <is>
          <t>SKÅNE LÄN</t>
        </is>
      </c>
      <c r="E52" t="inlineStr">
        <is>
          <t>OSBY</t>
        </is>
      </c>
      <c r="G52" t="n">
        <v>3.1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15509-2021</t>
        </is>
      </c>
      <c r="B53" s="1" t="n">
        <v>44285.51721064815</v>
      </c>
      <c r="C53" s="1" t="n">
        <v>45952</v>
      </c>
      <c r="D53" t="inlineStr">
        <is>
          <t>SKÅNE LÄN</t>
        </is>
      </c>
      <c r="E53" t="inlineStr">
        <is>
          <t>OSBY</t>
        </is>
      </c>
      <c r="G53" t="n">
        <v>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67222-2021</t>
        </is>
      </c>
      <c r="B54" s="1" t="n">
        <v>44523.51407407408</v>
      </c>
      <c r="C54" s="1" t="n">
        <v>45952</v>
      </c>
      <c r="D54" t="inlineStr">
        <is>
          <t>SKÅNE LÄN</t>
        </is>
      </c>
      <c r="E54" t="inlineStr">
        <is>
          <t>OSBY</t>
        </is>
      </c>
      <c r="G54" t="n">
        <v>2.4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42153-2022</t>
        </is>
      </c>
      <c r="B55" s="1" t="n">
        <v>44830.60042824074</v>
      </c>
      <c r="C55" s="1" t="n">
        <v>45952</v>
      </c>
      <c r="D55" t="inlineStr">
        <is>
          <t>SKÅNE LÄN</t>
        </is>
      </c>
      <c r="E55" t="inlineStr">
        <is>
          <t>OSBY</t>
        </is>
      </c>
      <c r="G55" t="n">
        <v>4.9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41560-2022</t>
        </is>
      </c>
      <c r="B56" s="1" t="n">
        <v>44827.40586805555</v>
      </c>
      <c r="C56" s="1" t="n">
        <v>45952</v>
      </c>
      <c r="D56" t="inlineStr">
        <is>
          <t>SKÅNE LÄN</t>
        </is>
      </c>
      <c r="E56" t="inlineStr">
        <is>
          <t>OSBY</t>
        </is>
      </c>
      <c r="G56" t="n">
        <v>3.2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66987-2021</t>
        </is>
      </c>
      <c r="B57" s="1" t="n">
        <v>44522.61667824074</v>
      </c>
      <c r="C57" s="1" t="n">
        <v>45952</v>
      </c>
      <c r="D57" t="inlineStr">
        <is>
          <t>SKÅNE LÄN</t>
        </is>
      </c>
      <c r="E57" t="inlineStr">
        <is>
          <t>OSBY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18590-2022</t>
        </is>
      </c>
      <c r="B58" s="1" t="n">
        <v>44687</v>
      </c>
      <c r="C58" s="1" t="n">
        <v>45952</v>
      </c>
      <c r="D58" t="inlineStr">
        <is>
          <t>SKÅNE LÄN</t>
        </is>
      </c>
      <c r="E58" t="inlineStr">
        <is>
          <t>OSBY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3516-2021</t>
        </is>
      </c>
      <c r="B59" s="1" t="n">
        <v>44218</v>
      </c>
      <c r="C59" s="1" t="n">
        <v>45952</v>
      </c>
      <c r="D59" t="inlineStr">
        <is>
          <t>SKÅNE LÄN</t>
        </is>
      </c>
      <c r="E59" t="inlineStr">
        <is>
          <t>OSBY</t>
        </is>
      </c>
      <c r="F59" t="inlineStr">
        <is>
          <t>Kyrkan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13903-2022</t>
        </is>
      </c>
      <c r="B60" s="1" t="n">
        <v>44650</v>
      </c>
      <c r="C60" s="1" t="n">
        <v>45952</v>
      </c>
      <c r="D60" t="inlineStr">
        <is>
          <t>SKÅNE LÄN</t>
        </is>
      </c>
      <c r="E60" t="inlineStr">
        <is>
          <t>OSBY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38629-2022</t>
        </is>
      </c>
      <c r="B61" s="1" t="n">
        <v>44813.63295138889</v>
      </c>
      <c r="C61" s="1" t="n">
        <v>45952</v>
      </c>
      <c r="D61" t="inlineStr">
        <is>
          <t>SKÅNE LÄN</t>
        </is>
      </c>
      <c r="E61" t="inlineStr">
        <is>
          <t>OSBY</t>
        </is>
      </c>
      <c r="F61" t="inlineStr">
        <is>
          <t>Kyrkan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19750-2022</t>
        </is>
      </c>
      <c r="B62" s="1" t="n">
        <v>44694</v>
      </c>
      <c r="C62" s="1" t="n">
        <v>45952</v>
      </c>
      <c r="D62" t="inlineStr">
        <is>
          <t>SKÅNE LÄN</t>
        </is>
      </c>
      <c r="E62" t="inlineStr">
        <is>
          <t>OSBY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66543-2020</t>
        </is>
      </c>
      <c r="B63" s="1" t="n">
        <v>44179</v>
      </c>
      <c r="C63" s="1" t="n">
        <v>45952</v>
      </c>
      <c r="D63" t="inlineStr">
        <is>
          <t>SKÅNE LÄN</t>
        </is>
      </c>
      <c r="E63" t="inlineStr">
        <is>
          <t>OSBY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28174-2022</t>
        </is>
      </c>
      <c r="B64" s="1" t="n">
        <v>44746.57324074074</v>
      </c>
      <c r="C64" s="1" t="n">
        <v>45952</v>
      </c>
      <c r="D64" t="inlineStr">
        <is>
          <t>SKÅNE LÄN</t>
        </is>
      </c>
      <c r="E64" t="inlineStr">
        <is>
          <t>OSBY</t>
        </is>
      </c>
      <c r="F64" t="inlineStr">
        <is>
          <t>Kyrkan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57227-2021</t>
        </is>
      </c>
      <c r="B65" s="1" t="n">
        <v>44482</v>
      </c>
      <c r="C65" s="1" t="n">
        <v>45952</v>
      </c>
      <c r="D65" t="inlineStr">
        <is>
          <t>SKÅNE LÄN</t>
        </is>
      </c>
      <c r="E65" t="inlineStr">
        <is>
          <t>OSBY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56876-2021</t>
        </is>
      </c>
      <c r="B66" s="1" t="n">
        <v>44481</v>
      </c>
      <c r="C66" s="1" t="n">
        <v>45952</v>
      </c>
      <c r="D66" t="inlineStr">
        <is>
          <t>SKÅNE LÄN</t>
        </is>
      </c>
      <c r="E66" t="inlineStr">
        <is>
          <t>OSBY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40694-2021</t>
        </is>
      </c>
      <c r="B67" s="1" t="n">
        <v>44420.60756944444</v>
      </c>
      <c r="C67" s="1" t="n">
        <v>45952</v>
      </c>
      <c r="D67" t="inlineStr">
        <is>
          <t>SKÅNE LÄN</t>
        </is>
      </c>
      <c r="E67" t="inlineStr">
        <is>
          <t>OSBY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23952-2021</t>
        </is>
      </c>
      <c r="B68" s="1" t="n">
        <v>44335</v>
      </c>
      <c r="C68" s="1" t="n">
        <v>45952</v>
      </c>
      <c r="D68" t="inlineStr">
        <is>
          <t>SKÅNE LÄN</t>
        </is>
      </c>
      <c r="E68" t="inlineStr">
        <is>
          <t>OSBY</t>
        </is>
      </c>
      <c r="F68" t="inlineStr">
        <is>
          <t>Kyrkan</t>
        </is>
      </c>
      <c r="G68" t="n">
        <v>2.4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1310-2022</t>
        </is>
      </c>
      <c r="B69" s="1" t="n">
        <v>44572</v>
      </c>
      <c r="C69" s="1" t="n">
        <v>45952</v>
      </c>
      <c r="D69" t="inlineStr">
        <is>
          <t>SKÅNE LÄN</t>
        </is>
      </c>
      <c r="E69" t="inlineStr">
        <is>
          <t>OSBY</t>
        </is>
      </c>
      <c r="G69" t="n">
        <v>3.4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38632-2022</t>
        </is>
      </c>
      <c r="B70" s="1" t="n">
        <v>44813.64327546296</v>
      </c>
      <c r="C70" s="1" t="n">
        <v>45952</v>
      </c>
      <c r="D70" t="inlineStr">
        <is>
          <t>SKÅNE LÄN</t>
        </is>
      </c>
      <c r="E70" t="inlineStr">
        <is>
          <t>OSBY</t>
        </is>
      </c>
      <c r="F70" t="inlineStr">
        <is>
          <t>Kyrkan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38647-2022</t>
        </is>
      </c>
      <c r="B71" s="1" t="n">
        <v>44813.66496527778</v>
      </c>
      <c r="C71" s="1" t="n">
        <v>45952</v>
      </c>
      <c r="D71" t="inlineStr">
        <is>
          <t>SKÅNE LÄN</t>
        </is>
      </c>
      <c r="E71" t="inlineStr">
        <is>
          <t>OSBY</t>
        </is>
      </c>
      <c r="F71" t="inlineStr">
        <is>
          <t>Kyrkan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68487-2021</t>
        </is>
      </c>
      <c r="B72" s="1" t="n">
        <v>44529.45037037037</v>
      </c>
      <c r="C72" s="1" t="n">
        <v>45952</v>
      </c>
      <c r="D72" t="inlineStr">
        <is>
          <t>SKÅNE LÄN</t>
        </is>
      </c>
      <c r="E72" t="inlineStr">
        <is>
          <t>OSBY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8972-2021</t>
        </is>
      </c>
      <c r="B73" s="1" t="n">
        <v>44246</v>
      </c>
      <c r="C73" s="1" t="n">
        <v>45952</v>
      </c>
      <c r="D73" t="inlineStr">
        <is>
          <t>SKÅNE LÄN</t>
        </is>
      </c>
      <c r="E73" t="inlineStr">
        <is>
          <t>OSBY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9100-2021</t>
        </is>
      </c>
      <c r="B74" s="1" t="n">
        <v>44249</v>
      </c>
      <c r="C74" s="1" t="n">
        <v>45952</v>
      </c>
      <c r="D74" t="inlineStr">
        <is>
          <t>SKÅNE LÄN</t>
        </is>
      </c>
      <c r="E74" t="inlineStr">
        <is>
          <t>OSBY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28678-2021</t>
        </is>
      </c>
      <c r="B75" s="1" t="n">
        <v>44357</v>
      </c>
      <c r="C75" s="1" t="n">
        <v>45952</v>
      </c>
      <c r="D75" t="inlineStr">
        <is>
          <t>SKÅNE LÄN</t>
        </is>
      </c>
      <c r="E75" t="inlineStr">
        <is>
          <t>OSBY</t>
        </is>
      </c>
      <c r="G75" t="n">
        <v>2.8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31491-2021</t>
        </is>
      </c>
      <c r="B76" s="1" t="n">
        <v>44369.43969907407</v>
      </c>
      <c r="C76" s="1" t="n">
        <v>45952</v>
      </c>
      <c r="D76" t="inlineStr">
        <is>
          <t>SKÅNE LÄN</t>
        </is>
      </c>
      <c r="E76" t="inlineStr">
        <is>
          <t>OSBY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68402-2020</t>
        </is>
      </c>
      <c r="B77" s="1" t="n">
        <v>44186</v>
      </c>
      <c r="C77" s="1" t="n">
        <v>45952</v>
      </c>
      <c r="D77" t="inlineStr">
        <is>
          <t>SKÅNE LÄN</t>
        </is>
      </c>
      <c r="E77" t="inlineStr">
        <is>
          <t>OSBY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11212-2021</t>
        </is>
      </c>
      <c r="B78" s="1" t="n">
        <v>44263.35788194444</v>
      </c>
      <c r="C78" s="1" t="n">
        <v>45952</v>
      </c>
      <c r="D78" t="inlineStr">
        <is>
          <t>SKÅNE LÄN</t>
        </is>
      </c>
      <c r="E78" t="inlineStr">
        <is>
          <t>OSBY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30751-2022</t>
        </is>
      </c>
      <c r="B79" s="1" t="n">
        <v>44764</v>
      </c>
      <c r="C79" s="1" t="n">
        <v>45952</v>
      </c>
      <c r="D79" t="inlineStr">
        <is>
          <t>SKÅNE LÄN</t>
        </is>
      </c>
      <c r="E79" t="inlineStr">
        <is>
          <t>OSBY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19255-2021</t>
        </is>
      </c>
      <c r="B80" s="1" t="n">
        <v>44309</v>
      </c>
      <c r="C80" s="1" t="n">
        <v>45952</v>
      </c>
      <c r="D80" t="inlineStr">
        <is>
          <t>SKÅNE LÄN</t>
        </is>
      </c>
      <c r="E80" t="inlineStr">
        <is>
          <t>OSBY</t>
        </is>
      </c>
      <c r="G80" t="n">
        <v>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41816-2021</t>
        </is>
      </c>
      <c r="B81" s="1" t="n">
        <v>44425.76280092593</v>
      </c>
      <c r="C81" s="1" t="n">
        <v>45952</v>
      </c>
      <c r="D81" t="inlineStr">
        <is>
          <t>SKÅNE LÄN</t>
        </is>
      </c>
      <c r="E81" t="inlineStr">
        <is>
          <t>OSBY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51353-2021</t>
        </is>
      </c>
      <c r="B82" s="1" t="n">
        <v>44461.65069444444</v>
      </c>
      <c r="C82" s="1" t="n">
        <v>45952</v>
      </c>
      <c r="D82" t="inlineStr">
        <is>
          <t>SKÅNE LÄN</t>
        </is>
      </c>
      <c r="E82" t="inlineStr">
        <is>
          <t>OSBY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54545-2020</t>
        </is>
      </c>
      <c r="B83" s="1" t="n">
        <v>44126</v>
      </c>
      <c r="C83" s="1" t="n">
        <v>45952</v>
      </c>
      <c r="D83" t="inlineStr">
        <is>
          <t>SKÅNE LÄN</t>
        </is>
      </c>
      <c r="E83" t="inlineStr">
        <is>
          <t>OSBY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33112-2021</t>
        </is>
      </c>
      <c r="B84" s="1" t="n">
        <v>44376</v>
      </c>
      <c r="C84" s="1" t="n">
        <v>45952</v>
      </c>
      <c r="D84" t="inlineStr">
        <is>
          <t>SKÅNE LÄN</t>
        </is>
      </c>
      <c r="E84" t="inlineStr">
        <is>
          <t>OSBY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68053-2020</t>
        </is>
      </c>
      <c r="B85" s="1" t="n">
        <v>44183</v>
      </c>
      <c r="C85" s="1" t="n">
        <v>45952</v>
      </c>
      <c r="D85" t="inlineStr">
        <is>
          <t>SKÅNE LÄN</t>
        </is>
      </c>
      <c r="E85" t="inlineStr">
        <is>
          <t>OSBY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30564-2022</t>
        </is>
      </c>
      <c r="B86" s="1" t="n">
        <v>44762.58835648148</v>
      </c>
      <c r="C86" s="1" t="n">
        <v>45952</v>
      </c>
      <c r="D86" t="inlineStr">
        <is>
          <t>SKÅNE LÄN</t>
        </is>
      </c>
      <c r="E86" t="inlineStr">
        <is>
          <t>OSBY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64141-2021</t>
        </is>
      </c>
      <c r="B87" s="1" t="n">
        <v>44510</v>
      </c>
      <c r="C87" s="1" t="n">
        <v>45952</v>
      </c>
      <c r="D87" t="inlineStr">
        <is>
          <t>SKÅNE LÄN</t>
        </is>
      </c>
      <c r="E87" t="inlineStr">
        <is>
          <t>OSBY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64144-2021</t>
        </is>
      </c>
      <c r="B88" s="1" t="n">
        <v>44510.52255787037</v>
      </c>
      <c r="C88" s="1" t="n">
        <v>45952</v>
      </c>
      <c r="D88" t="inlineStr">
        <is>
          <t>SKÅNE LÄN</t>
        </is>
      </c>
      <c r="E88" t="inlineStr">
        <is>
          <t>OSBY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56229-2021</t>
        </is>
      </c>
      <c r="B89" s="1" t="n">
        <v>44478</v>
      </c>
      <c r="C89" s="1" t="n">
        <v>45952</v>
      </c>
      <c r="D89" t="inlineStr">
        <is>
          <t>SKÅNE LÄN</t>
        </is>
      </c>
      <c r="E89" t="inlineStr">
        <is>
          <t>OSBY</t>
        </is>
      </c>
      <c r="G89" t="n">
        <v>5.7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69530-2020</t>
        </is>
      </c>
      <c r="B90" s="1" t="n">
        <v>44194</v>
      </c>
      <c r="C90" s="1" t="n">
        <v>45952</v>
      </c>
      <c r="D90" t="inlineStr">
        <is>
          <t>SKÅNE LÄN</t>
        </is>
      </c>
      <c r="E90" t="inlineStr">
        <is>
          <t>OSBY</t>
        </is>
      </c>
      <c r="F90" t="inlineStr">
        <is>
          <t>Kommuner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36515-2021</t>
        </is>
      </c>
      <c r="B91" s="1" t="n">
        <v>44390</v>
      </c>
      <c r="C91" s="1" t="n">
        <v>45952</v>
      </c>
      <c r="D91" t="inlineStr">
        <is>
          <t>SKÅNE LÄN</t>
        </is>
      </c>
      <c r="E91" t="inlineStr">
        <is>
          <t>OSBY</t>
        </is>
      </c>
      <c r="G91" t="n">
        <v>4.3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51859-2021</t>
        </is>
      </c>
      <c r="B92" s="1" t="n">
        <v>44462</v>
      </c>
      <c r="C92" s="1" t="n">
        <v>45952</v>
      </c>
      <c r="D92" t="inlineStr">
        <is>
          <t>SKÅNE LÄN</t>
        </is>
      </c>
      <c r="E92" t="inlineStr">
        <is>
          <t>OSBY</t>
        </is>
      </c>
      <c r="G92" t="n">
        <v>2.9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1899-2022</t>
        </is>
      </c>
      <c r="B93" s="1" t="n">
        <v>44575.37262731481</v>
      </c>
      <c r="C93" s="1" t="n">
        <v>45952</v>
      </c>
      <c r="D93" t="inlineStr">
        <is>
          <t>SKÅNE LÄN</t>
        </is>
      </c>
      <c r="E93" t="inlineStr">
        <is>
          <t>OSBY</t>
        </is>
      </c>
      <c r="G93" t="n">
        <v>0.4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56734-2020</t>
        </is>
      </c>
      <c r="B94" s="1" t="n">
        <v>44137</v>
      </c>
      <c r="C94" s="1" t="n">
        <v>45952</v>
      </c>
      <c r="D94" t="inlineStr">
        <is>
          <t>SKÅNE LÄN</t>
        </is>
      </c>
      <c r="E94" t="inlineStr">
        <is>
          <t>OSBY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53339-2021</t>
        </is>
      </c>
      <c r="B95" s="1" t="n">
        <v>44468</v>
      </c>
      <c r="C95" s="1" t="n">
        <v>45952</v>
      </c>
      <c r="D95" t="inlineStr">
        <is>
          <t>SKÅNE LÄN</t>
        </is>
      </c>
      <c r="E95" t="inlineStr">
        <is>
          <t>OSBY</t>
        </is>
      </c>
      <c r="G95" t="n">
        <v>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5569-2022</t>
        </is>
      </c>
      <c r="B96" s="1" t="n">
        <v>44595.65876157407</v>
      </c>
      <c r="C96" s="1" t="n">
        <v>45952</v>
      </c>
      <c r="D96" t="inlineStr">
        <is>
          <t>SKÅNE LÄN</t>
        </is>
      </c>
      <c r="E96" t="inlineStr">
        <is>
          <t>OSBY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27914-2021</t>
        </is>
      </c>
      <c r="B97" s="1" t="n">
        <v>44354</v>
      </c>
      <c r="C97" s="1" t="n">
        <v>45952</v>
      </c>
      <c r="D97" t="inlineStr">
        <is>
          <t>SKÅNE LÄN</t>
        </is>
      </c>
      <c r="E97" t="inlineStr">
        <is>
          <t>OSBY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65644-2021</t>
        </is>
      </c>
      <c r="B98" s="1" t="n">
        <v>44516</v>
      </c>
      <c r="C98" s="1" t="n">
        <v>45952</v>
      </c>
      <c r="D98" t="inlineStr">
        <is>
          <t>SKÅNE LÄN</t>
        </is>
      </c>
      <c r="E98" t="inlineStr">
        <is>
          <t>OSBY</t>
        </is>
      </c>
      <c r="G98" t="n">
        <v>6.4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58346-2021</t>
        </is>
      </c>
      <c r="B99" s="1" t="n">
        <v>44487</v>
      </c>
      <c r="C99" s="1" t="n">
        <v>45952</v>
      </c>
      <c r="D99" t="inlineStr">
        <is>
          <t>SKÅNE LÄN</t>
        </is>
      </c>
      <c r="E99" t="inlineStr">
        <is>
          <t>OSBY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63135-2021</t>
        </is>
      </c>
      <c r="B100" s="1" t="n">
        <v>44505.72509259259</v>
      </c>
      <c r="C100" s="1" t="n">
        <v>45952</v>
      </c>
      <c r="D100" t="inlineStr">
        <is>
          <t>SKÅNE LÄN</t>
        </is>
      </c>
      <c r="E100" t="inlineStr">
        <is>
          <t>OSBY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50474-2021</t>
        </is>
      </c>
      <c r="B101" s="1" t="n">
        <v>44459.55395833333</v>
      </c>
      <c r="C101" s="1" t="n">
        <v>45952</v>
      </c>
      <c r="D101" t="inlineStr">
        <is>
          <t>SKÅNE LÄN</t>
        </is>
      </c>
      <c r="E101" t="inlineStr">
        <is>
          <t>OSBY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49911-2021</t>
        </is>
      </c>
      <c r="B102" s="1" t="n">
        <v>44455</v>
      </c>
      <c r="C102" s="1" t="n">
        <v>45952</v>
      </c>
      <c r="D102" t="inlineStr">
        <is>
          <t>SKÅNE LÄN</t>
        </is>
      </c>
      <c r="E102" t="inlineStr">
        <is>
          <t>OSBY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50396-2021</t>
        </is>
      </c>
      <c r="B103" s="1" t="n">
        <v>44459.47292824074</v>
      </c>
      <c r="C103" s="1" t="n">
        <v>45952</v>
      </c>
      <c r="D103" t="inlineStr">
        <is>
          <t>SKÅNE LÄN</t>
        </is>
      </c>
      <c r="E103" t="inlineStr">
        <is>
          <t>OSBY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9659-2021</t>
        </is>
      </c>
      <c r="B104" s="1" t="n">
        <v>44252</v>
      </c>
      <c r="C104" s="1" t="n">
        <v>45952</v>
      </c>
      <c r="D104" t="inlineStr">
        <is>
          <t>SKÅNE LÄN</t>
        </is>
      </c>
      <c r="E104" t="inlineStr">
        <is>
          <t>OSBY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22947-2021</t>
        </is>
      </c>
      <c r="B105" s="1" t="n">
        <v>44327</v>
      </c>
      <c r="C105" s="1" t="n">
        <v>45952</v>
      </c>
      <c r="D105" t="inlineStr">
        <is>
          <t>SKÅNE LÄN</t>
        </is>
      </c>
      <c r="E105" t="inlineStr">
        <is>
          <t>OSBY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37073-2022</t>
        </is>
      </c>
      <c r="B106" s="1" t="n">
        <v>44806.48979166667</v>
      </c>
      <c r="C106" s="1" t="n">
        <v>45952</v>
      </c>
      <c r="D106" t="inlineStr">
        <is>
          <t>SKÅNE LÄN</t>
        </is>
      </c>
      <c r="E106" t="inlineStr">
        <is>
          <t>OSBY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66941-2020</t>
        </is>
      </c>
      <c r="B107" s="1" t="n">
        <v>44180</v>
      </c>
      <c r="C107" s="1" t="n">
        <v>45952</v>
      </c>
      <c r="D107" t="inlineStr">
        <is>
          <t>SKÅNE LÄN</t>
        </is>
      </c>
      <c r="E107" t="inlineStr">
        <is>
          <t>OSBY</t>
        </is>
      </c>
      <c r="G107" t="n">
        <v>0.2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25305-2022</t>
        </is>
      </c>
      <c r="B108" s="1" t="n">
        <v>44731.45185185185</v>
      </c>
      <c r="C108" s="1" t="n">
        <v>45952</v>
      </c>
      <c r="D108" t="inlineStr">
        <is>
          <t>SKÅNE LÄN</t>
        </is>
      </c>
      <c r="E108" t="inlineStr">
        <is>
          <t>OSBY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8370-2022</t>
        </is>
      </c>
      <c r="B109" s="1" t="n">
        <v>44610</v>
      </c>
      <c r="C109" s="1" t="n">
        <v>45952</v>
      </c>
      <c r="D109" t="inlineStr">
        <is>
          <t>SKÅNE LÄN</t>
        </is>
      </c>
      <c r="E109" t="inlineStr">
        <is>
          <t>OSBY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74073-2021</t>
        </is>
      </c>
      <c r="B110" s="1" t="n">
        <v>44557.55960648148</v>
      </c>
      <c r="C110" s="1" t="n">
        <v>45952</v>
      </c>
      <c r="D110" t="inlineStr">
        <is>
          <t>SKÅNE LÄN</t>
        </is>
      </c>
      <c r="E110" t="inlineStr">
        <is>
          <t>OSBY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43855-2021</t>
        </is>
      </c>
      <c r="B111" s="1" t="n">
        <v>44434</v>
      </c>
      <c r="C111" s="1" t="n">
        <v>45952</v>
      </c>
      <c r="D111" t="inlineStr">
        <is>
          <t>SKÅNE LÄN</t>
        </is>
      </c>
      <c r="E111" t="inlineStr">
        <is>
          <t>OSBY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44628-2021</t>
        </is>
      </c>
      <c r="B112" s="1" t="n">
        <v>44437.28954861111</v>
      </c>
      <c r="C112" s="1" t="n">
        <v>45952</v>
      </c>
      <c r="D112" t="inlineStr">
        <is>
          <t>SKÅNE LÄN</t>
        </is>
      </c>
      <c r="E112" t="inlineStr">
        <is>
          <t>OSBY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45108-2022</t>
        </is>
      </c>
      <c r="B113" s="1" t="n">
        <v>44843</v>
      </c>
      <c r="C113" s="1" t="n">
        <v>45952</v>
      </c>
      <c r="D113" t="inlineStr">
        <is>
          <t>SKÅNE LÄN</t>
        </is>
      </c>
      <c r="E113" t="inlineStr">
        <is>
          <t>OSBY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8248-2022</t>
        </is>
      </c>
      <c r="B114" s="1" t="n">
        <v>44609</v>
      </c>
      <c r="C114" s="1" t="n">
        <v>45952</v>
      </c>
      <c r="D114" t="inlineStr">
        <is>
          <t>SKÅNE LÄN</t>
        </is>
      </c>
      <c r="E114" t="inlineStr">
        <is>
          <t>OSBY</t>
        </is>
      </c>
      <c r="F114" t="inlineStr">
        <is>
          <t>Kyrkan</t>
        </is>
      </c>
      <c r="G114" t="n">
        <v>8.9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57956-2020</t>
        </is>
      </c>
      <c r="B115" s="1" t="n">
        <v>44143</v>
      </c>
      <c r="C115" s="1" t="n">
        <v>45952</v>
      </c>
      <c r="D115" t="inlineStr">
        <is>
          <t>SKÅNE LÄN</t>
        </is>
      </c>
      <c r="E115" t="inlineStr">
        <is>
          <t>OSBY</t>
        </is>
      </c>
      <c r="G115" t="n">
        <v>2.6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16056-2022</t>
        </is>
      </c>
      <c r="B116" s="1" t="n">
        <v>44665.48672453704</v>
      </c>
      <c r="C116" s="1" t="n">
        <v>45952</v>
      </c>
      <c r="D116" t="inlineStr">
        <is>
          <t>SKÅNE LÄN</t>
        </is>
      </c>
      <c r="E116" t="inlineStr">
        <is>
          <t>OSBY</t>
        </is>
      </c>
      <c r="G116" t="n">
        <v>2.9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3834-2021</t>
        </is>
      </c>
      <c r="B117" s="1" t="n">
        <v>44217</v>
      </c>
      <c r="C117" s="1" t="n">
        <v>45952</v>
      </c>
      <c r="D117" t="inlineStr">
        <is>
          <t>SKÅNE LÄN</t>
        </is>
      </c>
      <c r="E117" t="inlineStr">
        <is>
          <t>OSBY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28227-2021</t>
        </is>
      </c>
      <c r="B118" s="1" t="n">
        <v>44355.65476851852</v>
      </c>
      <c r="C118" s="1" t="n">
        <v>45952</v>
      </c>
      <c r="D118" t="inlineStr">
        <is>
          <t>SKÅNE LÄN</t>
        </is>
      </c>
      <c r="E118" t="inlineStr">
        <is>
          <t>OSBY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5537-2021</t>
        </is>
      </c>
      <c r="B119" s="1" t="n">
        <v>44228</v>
      </c>
      <c r="C119" s="1" t="n">
        <v>45952</v>
      </c>
      <c r="D119" t="inlineStr">
        <is>
          <t>SKÅNE LÄN</t>
        </is>
      </c>
      <c r="E119" t="inlineStr">
        <is>
          <t>OSBY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20634-2022</t>
        </is>
      </c>
      <c r="B120" s="1" t="n">
        <v>44700.57378472222</v>
      </c>
      <c r="C120" s="1" t="n">
        <v>45952</v>
      </c>
      <c r="D120" t="inlineStr">
        <is>
          <t>SKÅNE LÄN</t>
        </is>
      </c>
      <c r="E120" t="inlineStr">
        <is>
          <t>OSBY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8794-2022</t>
        </is>
      </c>
      <c r="B121" s="1" t="n">
        <v>44614</v>
      </c>
      <c r="C121" s="1" t="n">
        <v>45952</v>
      </c>
      <c r="D121" t="inlineStr">
        <is>
          <t>SKÅNE LÄN</t>
        </is>
      </c>
      <c r="E121" t="inlineStr">
        <is>
          <t>OSBY</t>
        </is>
      </c>
      <c r="G121" t="n">
        <v>0.2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62648-2020</t>
        </is>
      </c>
      <c r="B122" s="1" t="n">
        <v>44161</v>
      </c>
      <c r="C122" s="1" t="n">
        <v>45952</v>
      </c>
      <c r="D122" t="inlineStr">
        <is>
          <t>SKÅNE LÄN</t>
        </is>
      </c>
      <c r="E122" t="inlineStr">
        <is>
          <t>OSBY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53917-2021</t>
        </is>
      </c>
      <c r="B123" s="1" t="n">
        <v>44469.78644675926</v>
      </c>
      <c r="C123" s="1" t="n">
        <v>45952</v>
      </c>
      <c r="D123" t="inlineStr">
        <is>
          <t>SKÅNE LÄN</t>
        </is>
      </c>
      <c r="E123" t="inlineStr">
        <is>
          <t>OSBY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1466-2022</t>
        </is>
      </c>
      <c r="B124" s="1" t="n">
        <v>44573.49446759259</v>
      </c>
      <c r="C124" s="1" t="n">
        <v>45952</v>
      </c>
      <c r="D124" t="inlineStr">
        <is>
          <t>SKÅNE LÄN</t>
        </is>
      </c>
      <c r="E124" t="inlineStr">
        <is>
          <t>OSBY</t>
        </is>
      </c>
      <c r="F124" t="inlineStr">
        <is>
          <t>Kyrkan</t>
        </is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1607-2022</t>
        </is>
      </c>
      <c r="B125" s="1" t="n">
        <v>44573</v>
      </c>
      <c r="C125" s="1" t="n">
        <v>45952</v>
      </c>
      <c r="D125" t="inlineStr">
        <is>
          <t>SKÅNE LÄN</t>
        </is>
      </c>
      <c r="E125" t="inlineStr">
        <is>
          <t>OSBY</t>
        </is>
      </c>
      <c r="F125" t="inlineStr">
        <is>
          <t>Kyrkan</t>
        </is>
      </c>
      <c r="G125" t="n">
        <v>2.8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3113-2021</t>
        </is>
      </c>
      <c r="B126" s="1" t="n">
        <v>44217</v>
      </c>
      <c r="C126" s="1" t="n">
        <v>45952</v>
      </c>
      <c r="D126" t="inlineStr">
        <is>
          <t>SKÅNE LÄN</t>
        </is>
      </c>
      <c r="E126" t="inlineStr">
        <is>
          <t>OSBY</t>
        </is>
      </c>
      <c r="F126" t="inlineStr">
        <is>
          <t>Sveaskog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43856-2021</t>
        </is>
      </c>
      <c r="B127" s="1" t="n">
        <v>44434</v>
      </c>
      <c r="C127" s="1" t="n">
        <v>45952</v>
      </c>
      <c r="D127" t="inlineStr">
        <is>
          <t>SKÅNE LÄN</t>
        </is>
      </c>
      <c r="E127" t="inlineStr">
        <is>
          <t>OSBY</t>
        </is>
      </c>
      <c r="G127" t="n">
        <v>1.7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53935-2021</t>
        </is>
      </c>
      <c r="B128" s="1" t="n">
        <v>44469.84310185185</v>
      </c>
      <c r="C128" s="1" t="n">
        <v>45952</v>
      </c>
      <c r="D128" t="inlineStr">
        <is>
          <t>SKÅNE LÄN</t>
        </is>
      </c>
      <c r="E128" t="inlineStr">
        <is>
          <t>OSBY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21615-2021</t>
        </is>
      </c>
      <c r="B129" s="1" t="n">
        <v>44321</v>
      </c>
      <c r="C129" s="1" t="n">
        <v>45952</v>
      </c>
      <c r="D129" t="inlineStr">
        <is>
          <t>SKÅNE LÄN</t>
        </is>
      </c>
      <c r="E129" t="inlineStr">
        <is>
          <t>OSBY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33489-2022</t>
        </is>
      </c>
      <c r="B130" s="1" t="n">
        <v>44788.83469907408</v>
      </c>
      <c r="C130" s="1" t="n">
        <v>45952</v>
      </c>
      <c r="D130" t="inlineStr">
        <is>
          <t>SKÅNE LÄN</t>
        </is>
      </c>
      <c r="E130" t="inlineStr">
        <is>
          <t>OSBY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34995-2021</t>
        </is>
      </c>
      <c r="B131" s="1" t="n">
        <v>44383</v>
      </c>
      <c r="C131" s="1" t="n">
        <v>45952</v>
      </c>
      <c r="D131" t="inlineStr">
        <is>
          <t>SKÅNE LÄN</t>
        </is>
      </c>
      <c r="E131" t="inlineStr">
        <is>
          <t>OSBY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15570-2022</t>
        </is>
      </c>
      <c r="B132" s="1" t="n">
        <v>44662</v>
      </c>
      <c r="C132" s="1" t="n">
        <v>45952</v>
      </c>
      <c r="D132" t="inlineStr">
        <is>
          <t>SKÅNE LÄN</t>
        </is>
      </c>
      <c r="E132" t="inlineStr">
        <is>
          <t>OSBY</t>
        </is>
      </c>
      <c r="G132" t="n">
        <v>4.6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8865-2021</t>
        </is>
      </c>
      <c r="B133" s="1" t="n">
        <v>44247</v>
      </c>
      <c r="C133" s="1" t="n">
        <v>45952</v>
      </c>
      <c r="D133" t="inlineStr">
        <is>
          <t>SKÅNE LÄN</t>
        </is>
      </c>
      <c r="E133" t="inlineStr">
        <is>
          <t>OSBY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8966-2021</t>
        </is>
      </c>
      <c r="B134" s="1" t="n">
        <v>44246</v>
      </c>
      <c r="C134" s="1" t="n">
        <v>45952</v>
      </c>
      <c r="D134" t="inlineStr">
        <is>
          <t>SKÅNE LÄN</t>
        </is>
      </c>
      <c r="E134" t="inlineStr">
        <is>
          <t>OSBY</t>
        </is>
      </c>
      <c r="G134" t="n">
        <v>3.9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10372-2022</t>
        </is>
      </c>
      <c r="B135" s="1" t="n">
        <v>44623.393125</v>
      </c>
      <c r="C135" s="1" t="n">
        <v>45952</v>
      </c>
      <c r="D135" t="inlineStr">
        <is>
          <t>SKÅNE LÄN</t>
        </is>
      </c>
      <c r="E135" t="inlineStr">
        <is>
          <t>OSBY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3402-2021</t>
        </is>
      </c>
      <c r="B136" s="1" t="n">
        <v>44218.42267361111</v>
      </c>
      <c r="C136" s="1" t="n">
        <v>45952</v>
      </c>
      <c r="D136" t="inlineStr">
        <is>
          <t>SKÅNE LÄN</t>
        </is>
      </c>
      <c r="E136" t="inlineStr">
        <is>
          <t>OSBY</t>
        </is>
      </c>
      <c r="G136" t="n">
        <v>0.3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15886-2025</t>
        </is>
      </c>
      <c r="B137" s="1" t="n">
        <v>45749.39572916667</v>
      </c>
      <c r="C137" s="1" t="n">
        <v>45952</v>
      </c>
      <c r="D137" t="inlineStr">
        <is>
          <t>SKÅNE LÄN</t>
        </is>
      </c>
      <c r="E137" t="inlineStr">
        <is>
          <t>OSBY</t>
        </is>
      </c>
      <c r="G137" t="n">
        <v>5.5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58344-2024</t>
        </is>
      </c>
      <c r="B138" s="1" t="n">
        <v>45632.64607638889</v>
      </c>
      <c r="C138" s="1" t="n">
        <v>45952</v>
      </c>
      <c r="D138" t="inlineStr">
        <is>
          <t>SKÅNE LÄN</t>
        </is>
      </c>
      <c r="E138" t="inlineStr">
        <is>
          <t>OSBY</t>
        </is>
      </c>
      <c r="G138" t="n">
        <v>1.6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10775-2024</t>
        </is>
      </c>
      <c r="B139" s="1" t="n">
        <v>45369.58465277778</v>
      </c>
      <c r="C139" s="1" t="n">
        <v>45952</v>
      </c>
      <c r="D139" t="inlineStr">
        <is>
          <t>SKÅNE LÄN</t>
        </is>
      </c>
      <c r="E139" t="inlineStr">
        <is>
          <t>OSBY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62111-2020</t>
        </is>
      </c>
      <c r="B140" s="1" t="n">
        <v>44159.61994212963</v>
      </c>
      <c r="C140" s="1" t="n">
        <v>45952</v>
      </c>
      <c r="D140" t="inlineStr">
        <is>
          <t>SKÅNE LÄN</t>
        </is>
      </c>
      <c r="E140" t="inlineStr">
        <is>
          <t>OSBY</t>
        </is>
      </c>
      <c r="G140" t="n">
        <v>1.8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22653-2024</t>
        </is>
      </c>
      <c r="B141" s="1" t="n">
        <v>45447.91608796296</v>
      </c>
      <c r="C141" s="1" t="n">
        <v>45952</v>
      </c>
      <c r="D141" t="inlineStr">
        <is>
          <t>SKÅNE LÄN</t>
        </is>
      </c>
      <c r="E141" t="inlineStr">
        <is>
          <t>OSBY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23470-2024</t>
        </is>
      </c>
      <c r="B142" s="1" t="n">
        <v>45453</v>
      </c>
      <c r="C142" s="1" t="n">
        <v>45952</v>
      </c>
      <c r="D142" t="inlineStr">
        <is>
          <t>SKÅNE LÄN</t>
        </is>
      </c>
      <c r="E142" t="inlineStr">
        <is>
          <t>OSBY</t>
        </is>
      </c>
      <c r="F142" t="inlineStr">
        <is>
          <t>Sveaskog</t>
        </is>
      </c>
      <c r="G142" t="n">
        <v>2.9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23476-2024</t>
        </is>
      </c>
      <c r="B143" s="1" t="n">
        <v>45453</v>
      </c>
      <c r="C143" s="1" t="n">
        <v>45952</v>
      </c>
      <c r="D143" t="inlineStr">
        <is>
          <t>SKÅNE LÄN</t>
        </is>
      </c>
      <c r="E143" t="inlineStr">
        <is>
          <t>OSBY</t>
        </is>
      </c>
      <c r="F143" t="inlineStr">
        <is>
          <t>Sveaskog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26928-2021</t>
        </is>
      </c>
      <c r="B144" s="1" t="n">
        <v>44349.71498842593</v>
      </c>
      <c r="C144" s="1" t="n">
        <v>45952</v>
      </c>
      <c r="D144" t="inlineStr">
        <is>
          <t>SKÅNE LÄN</t>
        </is>
      </c>
      <c r="E144" t="inlineStr">
        <is>
          <t>OSBY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42031-2022</t>
        </is>
      </c>
      <c r="B145" s="1" t="n">
        <v>44830.47840277778</v>
      </c>
      <c r="C145" s="1" t="n">
        <v>45952</v>
      </c>
      <c r="D145" t="inlineStr">
        <is>
          <t>SKÅNE LÄN</t>
        </is>
      </c>
      <c r="E145" t="inlineStr">
        <is>
          <t>OSBY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42034-2022</t>
        </is>
      </c>
      <c r="B146" s="1" t="n">
        <v>44830.4819212963</v>
      </c>
      <c r="C146" s="1" t="n">
        <v>45952</v>
      </c>
      <c r="D146" t="inlineStr">
        <is>
          <t>SKÅNE LÄN</t>
        </is>
      </c>
      <c r="E146" t="inlineStr">
        <is>
          <t>OSBY</t>
        </is>
      </c>
      <c r="G146" t="n">
        <v>0.1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35290-2021</t>
        </is>
      </c>
      <c r="B147" s="1" t="n">
        <v>44384.66334490741</v>
      </c>
      <c r="C147" s="1" t="n">
        <v>45952</v>
      </c>
      <c r="D147" t="inlineStr">
        <is>
          <t>SKÅNE LÄN</t>
        </is>
      </c>
      <c r="E147" t="inlineStr">
        <is>
          <t>OSBY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47803-2021</t>
        </is>
      </c>
      <c r="B148" s="1" t="n">
        <v>44448.61173611111</v>
      </c>
      <c r="C148" s="1" t="n">
        <v>45952</v>
      </c>
      <c r="D148" t="inlineStr">
        <is>
          <t>SKÅNE LÄN</t>
        </is>
      </c>
      <c r="E148" t="inlineStr">
        <is>
          <t>OSBY</t>
        </is>
      </c>
      <c r="G148" t="n">
        <v>0.8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33487-2022</t>
        </is>
      </c>
      <c r="B149" s="1" t="n">
        <v>44788.82988425926</v>
      </c>
      <c r="C149" s="1" t="n">
        <v>45952</v>
      </c>
      <c r="D149" t="inlineStr">
        <is>
          <t>SKÅNE LÄN</t>
        </is>
      </c>
      <c r="E149" t="inlineStr">
        <is>
          <t>OSBY</t>
        </is>
      </c>
      <c r="G149" t="n">
        <v>7.9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23601-2022</t>
        </is>
      </c>
      <c r="B150" s="1" t="n">
        <v>44721.57989583333</v>
      </c>
      <c r="C150" s="1" t="n">
        <v>45952</v>
      </c>
      <c r="D150" t="inlineStr">
        <is>
          <t>SKÅNE LÄN</t>
        </is>
      </c>
      <c r="E150" t="inlineStr">
        <is>
          <t>OSBY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43175-2022</t>
        </is>
      </c>
      <c r="B151" s="1" t="n">
        <v>44834</v>
      </c>
      <c r="C151" s="1" t="n">
        <v>45952</v>
      </c>
      <c r="D151" t="inlineStr">
        <is>
          <t>SKÅNE LÄN</t>
        </is>
      </c>
      <c r="E151" t="inlineStr">
        <is>
          <t>OSBY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35901-2022</t>
        </is>
      </c>
      <c r="B152" s="1" t="n">
        <v>44802.48579861111</v>
      </c>
      <c r="C152" s="1" t="n">
        <v>45952</v>
      </c>
      <c r="D152" t="inlineStr">
        <is>
          <t>SKÅNE LÄN</t>
        </is>
      </c>
      <c r="E152" t="inlineStr">
        <is>
          <t>OSBY</t>
        </is>
      </c>
      <c r="F152" t="inlineStr">
        <is>
          <t>Kyrkan</t>
        </is>
      </c>
      <c r="G152" t="n">
        <v>7.1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3472-2021</t>
        </is>
      </c>
      <c r="B153" s="1" t="n">
        <v>44218</v>
      </c>
      <c r="C153" s="1" t="n">
        <v>45952</v>
      </c>
      <c r="D153" t="inlineStr">
        <is>
          <t>SKÅNE LÄN</t>
        </is>
      </c>
      <c r="E153" t="inlineStr">
        <is>
          <t>OSBY</t>
        </is>
      </c>
      <c r="F153" t="inlineStr">
        <is>
          <t>Naturvårdsverket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51861-2024</t>
        </is>
      </c>
      <c r="B154" s="1" t="n">
        <v>45607.54608796296</v>
      </c>
      <c r="C154" s="1" t="n">
        <v>45952</v>
      </c>
      <c r="D154" t="inlineStr">
        <is>
          <t>SKÅNE LÄN</t>
        </is>
      </c>
      <c r="E154" t="inlineStr">
        <is>
          <t>OSBY</t>
        </is>
      </c>
      <c r="F154" t="inlineStr">
        <is>
          <t>Sveaskog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52196-2021</t>
        </is>
      </c>
      <c r="B155" s="1" t="n">
        <v>44463</v>
      </c>
      <c r="C155" s="1" t="n">
        <v>45952</v>
      </c>
      <c r="D155" t="inlineStr">
        <is>
          <t>SKÅNE LÄN</t>
        </is>
      </c>
      <c r="E155" t="inlineStr">
        <is>
          <t>OSBY</t>
        </is>
      </c>
      <c r="G155" t="n">
        <v>2.9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8371-2022</t>
        </is>
      </c>
      <c r="B156" s="1" t="n">
        <v>44610</v>
      </c>
      <c r="C156" s="1" t="n">
        <v>45952</v>
      </c>
      <c r="D156" t="inlineStr">
        <is>
          <t>SKÅNE LÄN</t>
        </is>
      </c>
      <c r="E156" t="inlineStr">
        <is>
          <t>OSBY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36899-2022</t>
        </is>
      </c>
      <c r="B157" s="1" t="n">
        <v>44805.71230324074</v>
      </c>
      <c r="C157" s="1" t="n">
        <v>45952</v>
      </c>
      <c r="D157" t="inlineStr">
        <is>
          <t>SKÅNE LÄN</t>
        </is>
      </c>
      <c r="E157" t="inlineStr">
        <is>
          <t>OSBY</t>
        </is>
      </c>
      <c r="G157" t="n">
        <v>6.2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42497-2022</t>
        </is>
      </c>
      <c r="B158" s="1" t="n">
        <v>44831.56995370371</v>
      </c>
      <c r="C158" s="1" t="n">
        <v>45952</v>
      </c>
      <c r="D158" t="inlineStr">
        <is>
          <t>SKÅNE LÄN</t>
        </is>
      </c>
      <c r="E158" t="inlineStr">
        <is>
          <t>OSBY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55572-2021</t>
        </is>
      </c>
      <c r="B159" s="1" t="n">
        <v>44475</v>
      </c>
      <c r="C159" s="1" t="n">
        <v>45952</v>
      </c>
      <c r="D159" t="inlineStr">
        <is>
          <t>SKÅNE LÄN</t>
        </is>
      </c>
      <c r="E159" t="inlineStr">
        <is>
          <t>OSBY</t>
        </is>
      </c>
      <c r="G159" t="n">
        <v>1.9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54187-2022</t>
        </is>
      </c>
      <c r="B160" s="1" t="n">
        <v>44881.67839120371</v>
      </c>
      <c r="C160" s="1" t="n">
        <v>45952</v>
      </c>
      <c r="D160" t="inlineStr">
        <is>
          <t>SKÅNE LÄN</t>
        </is>
      </c>
      <c r="E160" t="inlineStr">
        <is>
          <t>OSBY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57990-2022</t>
        </is>
      </c>
      <c r="B161" s="1" t="n">
        <v>44900.48835648148</v>
      </c>
      <c r="C161" s="1" t="n">
        <v>45952</v>
      </c>
      <c r="D161" t="inlineStr">
        <is>
          <t>SKÅNE LÄN</t>
        </is>
      </c>
      <c r="E161" t="inlineStr">
        <is>
          <t>OSBY</t>
        </is>
      </c>
      <c r="G161" t="n">
        <v>0.2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7086-2023</t>
        </is>
      </c>
      <c r="B162" s="1" t="n">
        <v>44965</v>
      </c>
      <c r="C162" s="1" t="n">
        <v>45952</v>
      </c>
      <c r="D162" t="inlineStr">
        <is>
          <t>SKÅNE LÄN</t>
        </is>
      </c>
      <c r="E162" t="inlineStr">
        <is>
          <t>OSBY</t>
        </is>
      </c>
      <c r="G162" t="n">
        <v>1.3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54544-2020</t>
        </is>
      </c>
      <c r="B163" s="1" t="n">
        <v>44126</v>
      </c>
      <c r="C163" s="1" t="n">
        <v>45952</v>
      </c>
      <c r="D163" t="inlineStr">
        <is>
          <t>SKÅNE LÄN</t>
        </is>
      </c>
      <c r="E163" t="inlineStr">
        <is>
          <t>OSBY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57669-2020</t>
        </is>
      </c>
      <c r="B164" s="1" t="n">
        <v>44140</v>
      </c>
      <c r="C164" s="1" t="n">
        <v>45952</v>
      </c>
      <c r="D164" t="inlineStr">
        <is>
          <t>SKÅNE LÄN</t>
        </is>
      </c>
      <c r="E164" t="inlineStr">
        <is>
          <t>OSBY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65640-2020</t>
        </is>
      </c>
      <c r="B165" s="1" t="n">
        <v>44174</v>
      </c>
      <c r="C165" s="1" t="n">
        <v>45952</v>
      </c>
      <c r="D165" t="inlineStr">
        <is>
          <t>SKÅNE LÄN</t>
        </is>
      </c>
      <c r="E165" t="inlineStr">
        <is>
          <t>OSBY</t>
        </is>
      </c>
      <c r="G165" t="n">
        <v>1.5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64161-2020</t>
        </is>
      </c>
      <c r="B166" s="1" t="n">
        <v>44167</v>
      </c>
      <c r="C166" s="1" t="n">
        <v>45952</v>
      </c>
      <c r="D166" t="inlineStr">
        <is>
          <t>SKÅNE LÄN</t>
        </is>
      </c>
      <c r="E166" t="inlineStr">
        <is>
          <t>OSBY</t>
        </is>
      </c>
      <c r="G166" t="n">
        <v>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40524-2022</t>
        </is>
      </c>
      <c r="B167" s="1" t="n">
        <v>44823.62825231482</v>
      </c>
      <c r="C167" s="1" t="n">
        <v>45952</v>
      </c>
      <c r="D167" t="inlineStr">
        <is>
          <t>SKÅNE LÄN</t>
        </is>
      </c>
      <c r="E167" t="inlineStr">
        <is>
          <t>OSBY</t>
        </is>
      </c>
      <c r="G167" t="n">
        <v>0.2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23813-2023</t>
        </is>
      </c>
      <c r="B168" s="1" t="n">
        <v>45078</v>
      </c>
      <c r="C168" s="1" t="n">
        <v>45952</v>
      </c>
      <c r="D168" t="inlineStr">
        <is>
          <t>SKÅNE LÄN</t>
        </is>
      </c>
      <c r="E168" t="inlineStr">
        <is>
          <t>OSBY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20643-2024</t>
        </is>
      </c>
      <c r="B169" s="1" t="n">
        <v>45436</v>
      </c>
      <c r="C169" s="1" t="n">
        <v>45952</v>
      </c>
      <c r="D169" t="inlineStr">
        <is>
          <t>SKÅNE LÄN</t>
        </is>
      </c>
      <c r="E169" t="inlineStr">
        <is>
          <t>OSBY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5990-2025</t>
        </is>
      </c>
      <c r="B170" s="1" t="n">
        <v>45695.56311342592</v>
      </c>
      <c r="C170" s="1" t="n">
        <v>45952</v>
      </c>
      <c r="D170" t="inlineStr">
        <is>
          <t>SKÅNE LÄN</t>
        </is>
      </c>
      <c r="E170" t="inlineStr">
        <is>
          <t>OSBY</t>
        </is>
      </c>
      <c r="G170" t="n">
        <v>19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21656-2023</t>
        </is>
      </c>
      <c r="B171" s="1" t="n">
        <v>45063.80594907407</v>
      </c>
      <c r="C171" s="1" t="n">
        <v>45952</v>
      </c>
      <c r="D171" t="inlineStr">
        <is>
          <t>SKÅNE LÄN</t>
        </is>
      </c>
      <c r="E171" t="inlineStr">
        <is>
          <t>OSBY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46246-2023</t>
        </is>
      </c>
      <c r="B172" s="1" t="n">
        <v>45196.85282407407</v>
      </c>
      <c r="C172" s="1" t="n">
        <v>45952</v>
      </c>
      <c r="D172" t="inlineStr">
        <is>
          <t>SKÅNE LÄN</t>
        </is>
      </c>
      <c r="E172" t="inlineStr">
        <is>
          <t>OSBY</t>
        </is>
      </c>
      <c r="G172" t="n">
        <v>2.3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58154-2024</t>
        </is>
      </c>
      <c r="B173" s="1" t="n">
        <v>45632.44180555556</v>
      </c>
      <c r="C173" s="1" t="n">
        <v>45952</v>
      </c>
      <c r="D173" t="inlineStr">
        <is>
          <t>SKÅNE LÄN</t>
        </is>
      </c>
      <c r="E173" t="inlineStr">
        <is>
          <t>OSBY</t>
        </is>
      </c>
      <c r="G173" t="n">
        <v>4.9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57222-2022</t>
        </is>
      </c>
      <c r="B174" s="1" t="n">
        <v>44895.66276620371</v>
      </c>
      <c r="C174" s="1" t="n">
        <v>45952</v>
      </c>
      <c r="D174" t="inlineStr">
        <is>
          <t>SKÅNE LÄN</t>
        </is>
      </c>
      <c r="E174" t="inlineStr">
        <is>
          <t>OSBY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73920-2021</t>
        </is>
      </c>
      <c r="B175" s="1" t="n">
        <v>44553</v>
      </c>
      <c r="C175" s="1" t="n">
        <v>45952</v>
      </c>
      <c r="D175" t="inlineStr">
        <is>
          <t>SKÅNE LÄN</t>
        </is>
      </c>
      <c r="E175" t="inlineStr">
        <is>
          <t>OSBY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36229-2024</t>
        </is>
      </c>
      <c r="B176" s="1" t="n">
        <v>45534.48851851852</v>
      </c>
      <c r="C176" s="1" t="n">
        <v>45952</v>
      </c>
      <c r="D176" t="inlineStr">
        <is>
          <t>SKÅNE LÄN</t>
        </is>
      </c>
      <c r="E176" t="inlineStr">
        <is>
          <t>OSBY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36232-2024</t>
        </is>
      </c>
      <c r="B177" s="1" t="n">
        <v>45534.49101851852</v>
      </c>
      <c r="C177" s="1" t="n">
        <v>45952</v>
      </c>
      <c r="D177" t="inlineStr">
        <is>
          <t>SKÅNE LÄN</t>
        </is>
      </c>
      <c r="E177" t="inlineStr">
        <is>
          <t>OSBY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34966-2023</t>
        </is>
      </c>
      <c r="B178" s="1" t="n">
        <v>45141</v>
      </c>
      <c r="C178" s="1" t="n">
        <v>45952</v>
      </c>
      <c r="D178" t="inlineStr">
        <is>
          <t>SKÅNE LÄN</t>
        </is>
      </c>
      <c r="E178" t="inlineStr">
        <is>
          <t>OSBY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9430-2025</t>
        </is>
      </c>
      <c r="B179" s="1" t="n">
        <v>45715.40586805555</v>
      </c>
      <c r="C179" s="1" t="n">
        <v>45952</v>
      </c>
      <c r="D179" t="inlineStr">
        <is>
          <t>SKÅNE LÄN</t>
        </is>
      </c>
      <c r="E179" t="inlineStr">
        <is>
          <t>OSBY</t>
        </is>
      </c>
      <c r="G179" t="n">
        <v>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41322-2021</t>
        </is>
      </c>
      <c r="B180" s="1" t="n">
        <v>44424</v>
      </c>
      <c r="C180" s="1" t="n">
        <v>45952</v>
      </c>
      <c r="D180" t="inlineStr">
        <is>
          <t>SKÅNE LÄN</t>
        </is>
      </c>
      <c r="E180" t="inlineStr">
        <is>
          <t>OSBY</t>
        </is>
      </c>
      <c r="G180" t="n">
        <v>0.1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12601-2025</t>
        </is>
      </c>
      <c r="B181" s="1" t="n">
        <v>45733</v>
      </c>
      <c r="C181" s="1" t="n">
        <v>45952</v>
      </c>
      <c r="D181" t="inlineStr">
        <is>
          <t>SKÅNE LÄN</t>
        </is>
      </c>
      <c r="E181" t="inlineStr">
        <is>
          <t>OSBY</t>
        </is>
      </c>
      <c r="F181" t="inlineStr">
        <is>
          <t>Sveaskog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45650-2022</t>
        </is>
      </c>
      <c r="B182" s="1" t="n">
        <v>44845</v>
      </c>
      <c r="C182" s="1" t="n">
        <v>45952</v>
      </c>
      <c r="D182" t="inlineStr">
        <is>
          <t>SKÅNE LÄN</t>
        </is>
      </c>
      <c r="E182" t="inlineStr">
        <is>
          <t>OSBY</t>
        </is>
      </c>
      <c r="G182" t="n">
        <v>3.8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50675-2023</t>
        </is>
      </c>
      <c r="B183" s="1" t="n">
        <v>45217</v>
      </c>
      <c r="C183" s="1" t="n">
        <v>45952</v>
      </c>
      <c r="D183" t="inlineStr">
        <is>
          <t>SKÅNE LÄN</t>
        </is>
      </c>
      <c r="E183" t="inlineStr">
        <is>
          <t>OSBY</t>
        </is>
      </c>
      <c r="F183" t="inlineStr">
        <is>
          <t>Kommuner</t>
        </is>
      </c>
      <c r="G183" t="n">
        <v>2.5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17675-2023</t>
        </is>
      </c>
      <c r="B184" s="1" t="n">
        <v>45035</v>
      </c>
      <c r="C184" s="1" t="n">
        <v>45952</v>
      </c>
      <c r="D184" t="inlineStr">
        <is>
          <t>SKÅNE LÄN</t>
        </is>
      </c>
      <c r="E184" t="inlineStr">
        <is>
          <t>OSBY</t>
        </is>
      </c>
      <c r="G184" t="n">
        <v>1.9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17824-2023</t>
        </is>
      </c>
      <c r="B185" s="1" t="n">
        <v>45037.59636574074</v>
      </c>
      <c r="C185" s="1" t="n">
        <v>45952</v>
      </c>
      <c r="D185" t="inlineStr">
        <is>
          <t>SKÅNE LÄN</t>
        </is>
      </c>
      <c r="E185" t="inlineStr">
        <is>
          <t>OSBY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19367-2025</t>
        </is>
      </c>
      <c r="B186" s="1" t="n">
        <v>45769</v>
      </c>
      <c r="C186" s="1" t="n">
        <v>45952</v>
      </c>
      <c r="D186" t="inlineStr">
        <is>
          <t>SKÅNE LÄN</t>
        </is>
      </c>
      <c r="E186" t="inlineStr">
        <is>
          <t>OSBY</t>
        </is>
      </c>
      <c r="G186" t="n">
        <v>6.8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2911-2025</t>
        </is>
      </c>
      <c r="B187" s="1" t="n">
        <v>45677.8484375</v>
      </c>
      <c r="C187" s="1" t="n">
        <v>45952</v>
      </c>
      <c r="D187" t="inlineStr">
        <is>
          <t>SKÅNE LÄN</t>
        </is>
      </c>
      <c r="E187" t="inlineStr">
        <is>
          <t>OSBY</t>
        </is>
      </c>
      <c r="G187" t="n">
        <v>0.5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4833-2025</t>
        </is>
      </c>
      <c r="B188" s="1" t="n">
        <v>45688.65921296296</v>
      </c>
      <c r="C188" s="1" t="n">
        <v>45952</v>
      </c>
      <c r="D188" t="inlineStr">
        <is>
          <t>SKÅNE LÄN</t>
        </is>
      </c>
      <c r="E188" t="inlineStr">
        <is>
          <t>OSBY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11780-2023</t>
        </is>
      </c>
      <c r="B189" s="1" t="n">
        <v>44994.6522337963</v>
      </c>
      <c r="C189" s="1" t="n">
        <v>45952</v>
      </c>
      <c r="D189" t="inlineStr">
        <is>
          <t>SKÅNE LÄN</t>
        </is>
      </c>
      <c r="E189" t="inlineStr">
        <is>
          <t>OSBY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22029-2022</t>
        </is>
      </c>
      <c r="B190" s="1" t="n">
        <v>44711.62016203703</v>
      </c>
      <c r="C190" s="1" t="n">
        <v>45952</v>
      </c>
      <c r="D190" t="inlineStr">
        <is>
          <t>SKÅNE LÄN</t>
        </is>
      </c>
      <c r="E190" t="inlineStr">
        <is>
          <t>OSBY</t>
        </is>
      </c>
      <c r="G190" t="n">
        <v>6.3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67613-2021</t>
        </is>
      </c>
      <c r="B191" s="1" t="n">
        <v>44524.65744212963</v>
      </c>
      <c r="C191" s="1" t="n">
        <v>45952</v>
      </c>
      <c r="D191" t="inlineStr">
        <is>
          <t>SKÅNE LÄN</t>
        </is>
      </c>
      <c r="E191" t="inlineStr">
        <is>
          <t>OSBY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67616-2021</t>
        </is>
      </c>
      <c r="B192" s="1" t="n">
        <v>44524.66100694444</v>
      </c>
      <c r="C192" s="1" t="n">
        <v>45952</v>
      </c>
      <c r="D192" t="inlineStr">
        <is>
          <t>SKÅNE LÄN</t>
        </is>
      </c>
      <c r="E192" t="inlineStr">
        <is>
          <t>OSBY</t>
        </is>
      </c>
      <c r="G192" t="n">
        <v>2.6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61018-2023</t>
        </is>
      </c>
      <c r="B193" s="1" t="n">
        <v>45259</v>
      </c>
      <c r="C193" s="1" t="n">
        <v>45952</v>
      </c>
      <c r="D193" t="inlineStr">
        <is>
          <t>SKÅNE LÄN</t>
        </is>
      </c>
      <c r="E193" t="inlineStr">
        <is>
          <t>OSBY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8500-2025</t>
        </is>
      </c>
      <c r="B194" s="1" t="n">
        <v>45709.52055555556</v>
      </c>
      <c r="C194" s="1" t="n">
        <v>45952</v>
      </c>
      <c r="D194" t="inlineStr">
        <is>
          <t>SKÅNE LÄN</t>
        </is>
      </c>
      <c r="E194" t="inlineStr">
        <is>
          <t>OSBY</t>
        </is>
      </c>
      <c r="F194" t="inlineStr">
        <is>
          <t>Kommuner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9819-2025</t>
        </is>
      </c>
      <c r="B195" s="1" t="n">
        <v>45715</v>
      </c>
      <c r="C195" s="1" t="n">
        <v>45952</v>
      </c>
      <c r="D195" t="inlineStr">
        <is>
          <t>SKÅNE LÄN</t>
        </is>
      </c>
      <c r="E195" t="inlineStr">
        <is>
          <t>OSBY</t>
        </is>
      </c>
      <c r="G195" t="n">
        <v>4.2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51859-2024</t>
        </is>
      </c>
      <c r="B196" s="1" t="n">
        <v>45607</v>
      </c>
      <c r="C196" s="1" t="n">
        <v>45952</v>
      </c>
      <c r="D196" t="inlineStr">
        <is>
          <t>SKÅNE LÄN</t>
        </is>
      </c>
      <c r="E196" t="inlineStr">
        <is>
          <t>OSBY</t>
        </is>
      </c>
      <c r="F196" t="inlineStr">
        <is>
          <t>Sveaskog</t>
        </is>
      </c>
      <c r="G196" t="n">
        <v>2.8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34972-2023</t>
        </is>
      </c>
      <c r="B197" s="1" t="n">
        <v>45141</v>
      </c>
      <c r="C197" s="1" t="n">
        <v>45952</v>
      </c>
      <c r="D197" t="inlineStr">
        <is>
          <t>SKÅNE LÄN</t>
        </is>
      </c>
      <c r="E197" t="inlineStr">
        <is>
          <t>OSBY</t>
        </is>
      </c>
      <c r="G197" t="n">
        <v>2.4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26989-2023</t>
        </is>
      </c>
      <c r="B198" s="1" t="n">
        <v>45093.91768518519</v>
      </c>
      <c r="C198" s="1" t="n">
        <v>45952</v>
      </c>
      <c r="D198" t="inlineStr">
        <is>
          <t>SKÅNE LÄN</t>
        </is>
      </c>
      <c r="E198" t="inlineStr">
        <is>
          <t>OSBY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1152-2025</t>
        </is>
      </c>
      <c r="B199" s="1" t="n">
        <v>45666.74427083333</v>
      </c>
      <c r="C199" s="1" t="n">
        <v>45952</v>
      </c>
      <c r="D199" t="inlineStr">
        <is>
          <t>SKÅNE LÄN</t>
        </is>
      </c>
      <c r="E199" t="inlineStr">
        <is>
          <t>OSBY</t>
        </is>
      </c>
      <c r="G199" t="n">
        <v>0.4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55389-2023</t>
        </is>
      </c>
      <c r="B200" s="1" t="n">
        <v>45238</v>
      </c>
      <c r="C200" s="1" t="n">
        <v>45952</v>
      </c>
      <c r="D200" t="inlineStr">
        <is>
          <t>SKÅNE LÄN</t>
        </is>
      </c>
      <c r="E200" t="inlineStr">
        <is>
          <t>OSBY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21891-2024</t>
        </is>
      </c>
      <c r="B201" s="1" t="n">
        <v>45443.38305555555</v>
      </c>
      <c r="C201" s="1" t="n">
        <v>45952</v>
      </c>
      <c r="D201" t="inlineStr">
        <is>
          <t>SKÅNE LÄN</t>
        </is>
      </c>
      <c r="E201" t="inlineStr">
        <is>
          <t>OSBY</t>
        </is>
      </c>
      <c r="F201" t="inlineStr">
        <is>
          <t>Sveaskog</t>
        </is>
      </c>
      <c r="G201" t="n">
        <v>3.3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15143-2023</t>
        </is>
      </c>
      <c r="B202" s="1" t="n">
        <v>45015</v>
      </c>
      <c r="C202" s="1" t="n">
        <v>45952</v>
      </c>
      <c r="D202" t="inlineStr">
        <is>
          <t>SKÅNE LÄN</t>
        </is>
      </c>
      <c r="E202" t="inlineStr">
        <is>
          <t>OSBY</t>
        </is>
      </c>
      <c r="F202" t="inlineStr">
        <is>
          <t>Naturvårdsverket</t>
        </is>
      </c>
      <c r="G202" t="n">
        <v>2.3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4229-2025</t>
        </is>
      </c>
      <c r="B203" s="1" t="n">
        <v>45685.54848379629</v>
      </c>
      <c r="C203" s="1" t="n">
        <v>45952</v>
      </c>
      <c r="D203" t="inlineStr">
        <is>
          <t>SKÅNE LÄN</t>
        </is>
      </c>
      <c r="E203" t="inlineStr">
        <is>
          <t>OSBY</t>
        </is>
      </c>
      <c r="F203" t="inlineStr">
        <is>
          <t>Sveaskog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38486-2024</t>
        </is>
      </c>
      <c r="B204" s="1" t="n">
        <v>45546.49244212963</v>
      </c>
      <c r="C204" s="1" t="n">
        <v>45952</v>
      </c>
      <c r="D204" t="inlineStr">
        <is>
          <t>SKÅNE LÄN</t>
        </is>
      </c>
      <c r="E204" t="inlineStr">
        <is>
          <t>OSBY</t>
        </is>
      </c>
      <c r="G204" t="n">
        <v>4.5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6968-2022</t>
        </is>
      </c>
      <c r="B205" s="1" t="n">
        <v>44603.3712037037</v>
      </c>
      <c r="C205" s="1" t="n">
        <v>45952</v>
      </c>
      <c r="D205" t="inlineStr">
        <is>
          <t>SKÅNE LÄN</t>
        </is>
      </c>
      <c r="E205" t="inlineStr">
        <is>
          <t>OSBY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62425-2023</t>
        </is>
      </c>
      <c r="B206" s="1" t="n">
        <v>45268.41516203704</v>
      </c>
      <c r="C206" s="1" t="n">
        <v>45952</v>
      </c>
      <c r="D206" t="inlineStr">
        <is>
          <t>SKÅNE LÄN</t>
        </is>
      </c>
      <c r="E206" t="inlineStr">
        <is>
          <t>OSBY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2111-2024</t>
        </is>
      </c>
      <c r="B207" s="1" t="n">
        <v>45309</v>
      </c>
      <c r="C207" s="1" t="n">
        <v>45952</v>
      </c>
      <c r="D207" t="inlineStr">
        <is>
          <t>SKÅNE LÄN</t>
        </is>
      </c>
      <c r="E207" t="inlineStr">
        <is>
          <t>OSBY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863-2025</t>
        </is>
      </c>
      <c r="B208" s="1" t="n">
        <v>45665.61969907407</v>
      </c>
      <c r="C208" s="1" t="n">
        <v>45952</v>
      </c>
      <c r="D208" t="inlineStr">
        <is>
          <t>SKÅNE LÄN</t>
        </is>
      </c>
      <c r="E208" t="inlineStr">
        <is>
          <t>OSBY</t>
        </is>
      </c>
      <c r="F208" t="inlineStr">
        <is>
          <t>Sveaskog</t>
        </is>
      </c>
      <c r="G208" t="n">
        <v>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56177-2021</t>
        </is>
      </c>
      <c r="B209" s="1" t="n">
        <v>44477</v>
      </c>
      <c r="C209" s="1" t="n">
        <v>45952</v>
      </c>
      <c r="D209" t="inlineStr">
        <is>
          <t>SKÅNE LÄN</t>
        </is>
      </c>
      <c r="E209" t="inlineStr">
        <is>
          <t>OSBY</t>
        </is>
      </c>
      <c r="F209" t="inlineStr">
        <is>
          <t>Kommuner</t>
        </is>
      </c>
      <c r="G209" t="n">
        <v>2.5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31758-2022</t>
        </is>
      </c>
      <c r="B210" s="1" t="n">
        <v>44776</v>
      </c>
      <c r="C210" s="1" t="n">
        <v>45952</v>
      </c>
      <c r="D210" t="inlineStr">
        <is>
          <t>SKÅNE LÄN</t>
        </is>
      </c>
      <c r="E210" t="inlineStr">
        <is>
          <t>OSBY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64897-2023</t>
        </is>
      </c>
      <c r="B211" s="1" t="n">
        <v>45282.61424768518</v>
      </c>
      <c r="C211" s="1" t="n">
        <v>45952</v>
      </c>
      <c r="D211" t="inlineStr">
        <is>
          <t>SKÅNE LÄN</t>
        </is>
      </c>
      <c r="E211" t="inlineStr">
        <is>
          <t>OSBY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33822-2022</t>
        </is>
      </c>
      <c r="B212" s="1" t="n">
        <v>44790</v>
      </c>
      <c r="C212" s="1" t="n">
        <v>45952</v>
      </c>
      <c r="D212" t="inlineStr">
        <is>
          <t>SKÅNE LÄN</t>
        </is>
      </c>
      <c r="E212" t="inlineStr">
        <is>
          <t>OSBY</t>
        </is>
      </c>
      <c r="G212" t="n">
        <v>9.1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23233-2024</t>
        </is>
      </c>
      <c r="B213" s="1" t="n">
        <v>45453</v>
      </c>
      <c r="C213" s="1" t="n">
        <v>45952</v>
      </c>
      <c r="D213" t="inlineStr">
        <is>
          <t>SKÅNE LÄN</t>
        </is>
      </c>
      <c r="E213" t="inlineStr">
        <is>
          <t>OSBY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11048-2025</t>
        </is>
      </c>
      <c r="B214" s="1" t="n">
        <v>45723.49292824074</v>
      </c>
      <c r="C214" s="1" t="n">
        <v>45952</v>
      </c>
      <c r="D214" t="inlineStr">
        <is>
          <t>SKÅNE LÄN</t>
        </is>
      </c>
      <c r="E214" t="inlineStr">
        <is>
          <t>OSBY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33816-2022</t>
        </is>
      </c>
      <c r="B215" s="1" t="n">
        <v>44790</v>
      </c>
      <c r="C215" s="1" t="n">
        <v>45952</v>
      </c>
      <c r="D215" t="inlineStr">
        <is>
          <t>SKÅNE LÄN</t>
        </is>
      </c>
      <c r="E215" t="inlineStr">
        <is>
          <t>OSBY</t>
        </is>
      </c>
      <c r="G215" t="n">
        <v>2.4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40584-2022</t>
        </is>
      </c>
      <c r="B216" s="1" t="n">
        <v>44823.72759259259</v>
      </c>
      <c r="C216" s="1" t="n">
        <v>45952</v>
      </c>
      <c r="D216" t="inlineStr">
        <is>
          <t>SKÅNE LÄN</t>
        </is>
      </c>
      <c r="E216" t="inlineStr">
        <is>
          <t>OSBY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57839-2024</t>
        </is>
      </c>
      <c r="B217" s="1" t="n">
        <v>45630</v>
      </c>
      <c r="C217" s="1" t="n">
        <v>45952</v>
      </c>
      <c r="D217" t="inlineStr">
        <is>
          <t>SKÅNE LÄN</t>
        </is>
      </c>
      <c r="E217" t="inlineStr">
        <is>
          <t>OSBY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26946-2022</t>
        </is>
      </c>
      <c r="B218" s="1" t="n">
        <v>44740.6428125</v>
      </c>
      <c r="C218" s="1" t="n">
        <v>45952</v>
      </c>
      <c r="D218" t="inlineStr">
        <is>
          <t>SKÅNE LÄN</t>
        </is>
      </c>
      <c r="E218" t="inlineStr">
        <is>
          <t>OSBY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48132-2024</t>
        </is>
      </c>
      <c r="B219" s="1" t="n">
        <v>45589.65177083333</v>
      </c>
      <c r="C219" s="1" t="n">
        <v>45952</v>
      </c>
      <c r="D219" t="inlineStr">
        <is>
          <t>SKÅNE LÄN</t>
        </is>
      </c>
      <c r="E219" t="inlineStr">
        <is>
          <t>OSBY</t>
        </is>
      </c>
      <c r="G219" t="n">
        <v>1.8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48137-2024</t>
        </is>
      </c>
      <c r="B220" s="1" t="n">
        <v>45589.65980324074</v>
      </c>
      <c r="C220" s="1" t="n">
        <v>45952</v>
      </c>
      <c r="D220" t="inlineStr">
        <is>
          <t>SKÅNE LÄN</t>
        </is>
      </c>
      <c r="E220" t="inlineStr">
        <is>
          <t>OSBY</t>
        </is>
      </c>
      <c r="G220" t="n">
        <v>3.8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15152-2023</t>
        </is>
      </c>
      <c r="B221" s="1" t="n">
        <v>45015</v>
      </c>
      <c r="C221" s="1" t="n">
        <v>45952</v>
      </c>
      <c r="D221" t="inlineStr">
        <is>
          <t>SKÅNE LÄN</t>
        </is>
      </c>
      <c r="E221" t="inlineStr">
        <is>
          <t>OSBY</t>
        </is>
      </c>
      <c r="F221" t="inlineStr">
        <is>
          <t>Naturvårdsverket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8382-2022</t>
        </is>
      </c>
      <c r="B222" s="1" t="n">
        <v>44610</v>
      </c>
      <c r="C222" s="1" t="n">
        <v>45952</v>
      </c>
      <c r="D222" t="inlineStr">
        <is>
          <t>SKÅNE LÄN</t>
        </is>
      </c>
      <c r="E222" t="inlineStr">
        <is>
          <t>OSBY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4363-2025</t>
        </is>
      </c>
      <c r="B223" s="1" t="n">
        <v>45686.33894675926</v>
      </c>
      <c r="C223" s="1" t="n">
        <v>45952</v>
      </c>
      <c r="D223" t="inlineStr">
        <is>
          <t>SKÅNE LÄN</t>
        </is>
      </c>
      <c r="E223" t="inlineStr">
        <is>
          <t>OSBY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69093-2021</t>
        </is>
      </c>
      <c r="B224" s="1" t="n">
        <v>44530.68075231482</v>
      </c>
      <c r="C224" s="1" t="n">
        <v>45952</v>
      </c>
      <c r="D224" t="inlineStr">
        <is>
          <t>SKÅNE LÄN</t>
        </is>
      </c>
      <c r="E224" t="inlineStr">
        <is>
          <t>OSBY</t>
        </is>
      </c>
      <c r="F224" t="inlineStr">
        <is>
          <t>Kommuner</t>
        </is>
      </c>
      <c r="G224" t="n">
        <v>2.7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15359-2023</t>
        </is>
      </c>
      <c r="B225" s="1" t="n">
        <v>45019</v>
      </c>
      <c r="C225" s="1" t="n">
        <v>45952</v>
      </c>
      <c r="D225" t="inlineStr">
        <is>
          <t>SKÅNE LÄN</t>
        </is>
      </c>
      <c r="E225" t="inlineStr">
        <is>
          <t>OSBY</t>
        </is>
      </c>
      <c r="G225" t="n">
        <v>5.4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59252-2022</t>
        </is>
      </c>
      <c r="B226" s="1" t="n">
        <v>44904.57733796296</v>
      </c>
      <c r="C226" s="1" t="n">
        <v>45952</v>
      </c>
      <c r="D226" t="inlineStr">
        <is>
          <t>SKÅNE LÄN</t>
        </is>
      </c>
      <c r="E226" t="inlineStr">
        <is>
          <t>OSBY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29433-2024</t>
        </is>
      </c>
      <c r="B227" s="1" t="n">
        <v>45483.7616087963</v>
      </c>
      <c r="C227" s="1" t="n">
        <v>45952</v>
      </c>
      <c r="D227" t="inlineStr">
        <is>
          <t>SKÅNE LÄN</t>
        </is>
      </c>
      <c r="E227" t="inlineStr">
        <is>
          <t>OSBY</t>
        </is>
      </c>
      <c r="F227" t="inlineStr">
        <is>
          <t>Kommuner</t>
        </is>
      </c>
      <c r="G227" t="n">
        <v>2.2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27492-2023</t>
        </is>
      </c>
      <c r="B228" s="1" t="n">
        <v>45097</v>
      </c>
      <c r="C228" s="1" t="n">
        <v>45952</v>
      </c>
      <c r="D228" t="inlineStr">
        <is>
          <t>SKÅNE LÄN</t>
        </is>
      </c>
      <c r="E228" t="inlineStr">
        <is>
          <t>OSBY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14308-2023</t>
        </is>
      </c>
      <c r="B229" s="1" t="n">
        <v>45011.82695601852</v>
      </c>
      <c r="C229" s="1" t="n">
        <v>45952</v>
      </c>
      <c r="D229" t="inlineStr">
        <is>
          <t>SKÅNE LÄN</t>
        </is>
      </c>
      <c r="E229" t="inlineStr">
        <is>
          <t>OSBY</t>
        </is>
      </c>
      <c r="G229" t="n">
        <v>6.2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60404-2024</t>
        </is>
      </c>
      <c r="B230" s="1" t="n">
        <v>45643.50313657407</v>
      </c>
      <c r="C230" s="1" t="n">
        <v>45952</v>
      </c>
      <c r="D230" t="inlineStr">
        <is>
          <t>SKÅNE LÄN</t>
        </is>
      </c>
      <c r="E230" t="inlineStr">
        <is>
          <t>OSBY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17228-2024</t>
        </is>
      </c>
      <c r="B231" s="1" t="n">
        <v>45414.36306712963</v>
      </c>
      <c r="C231" s="1" t="n">
        <v>45952</v>
      </c>
      <c r="D231" t="inlineStr">
        <is>
          <t>SKÅNE LÄN</t>
        </is>
      </c>
      <c r="E231" t="inlineStr">
        <is>
          <t>OSBY</t>
        </is>
      </c>
      <c r="G231" t="n">
        <v>3.2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59675-2023</t>
        </is>
      </c>
      <c r="B232" s="1" t="n">
        <v>45255.57924768519</v>
      </c>
      <c r="C232" s="1" t="n">
        <v>45952</v>
      </c>
      <c r="D232" t="inlineStr">
        <is>
          <t>SKÅNE LÄN</t>
        </is>
      </c>
      <c r="E232" t="inlineStr">
        <is>
          <t>OSBY</t>
        </is>
      </c>
      <c r="G232" t="n">
        <v>8.300000000000001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59677-2023</t>
        </is>
      </c>
      <c r="B233" s="1" t="n">
        <v>45255</v>
      </c>
      <c r="C233" s="1" t="n">
        <v>45952</v>
      </c>
      <c r="D233" t="inlineStr">
        <is>
          <t>SKÅNE LÄN</t>
        </is>
      </c>
      <c r="E233" t="inlineStr">
        <is>
          <t>OSBY</t>
        </is>
      </c>
      <c r="G233" t="n">
        <v>2.4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31721-2023</t>
        </is>
      </c>
      <c r="B234" s="1" t="n">
        <v>45117.89976851852</v>
      </c>
      <c r="C234" s="1" t="n">
        <v>45952</v>
      </c>
      <c r="D234" t="inlineStr">
        <is>
          <t>SKÅNE LÄN</t>
        </is>
      </c>
      <c r="E234" t="inlineStr">
        <is>
          <t>OSBY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36569-2024</t>
        </is>
      </c>
      <c r="B235" s="1" t="n">
        <v>45537.48940972222</v>
      </c>
      <c r="C235" s="1" t="n">
        <v>45952</v>
      </c>
      <c r="D235" t="inlineStr">
        <is>
          <t>SKÅNE LÄN</t>
        </is>
      </c>
      <c r="E235" t="inlineStr">
        <is>
          <t>OSBY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31639-2024</t>
        </is>
      </c>
      <c r="B236" s="1" t="n">
        <v>45506.58487268518</v>
      </c>
      <c r="C236" s="1" t="n">
        <v>45952</v>
      </c>
      <c r="D236" t="inlineStr">
        <is>
          <t>SKÅNE LÄN</t>
        </is>
      </c>
      <c r="E236" t="inlineStr">
        <is>
          <t>OSBY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61882-2024</t>
        </is>
      </c>
      <c r="B237" s="1" t="n">
        <v>45652.49542824074</v>
      </c>
      <c r="C237" s="1" t="n">
        <v>45952</v>
      </c>
      <c r="D237" t="inlineStr">
        <is>
          <t>SKÅNE LÄN</t>
        </is>
      </c>
      <c r="E237" t="inlineStr">
        <is>
          <t>OSBY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26158-2023</t>
        </is>
      </c>
      <c r="B238" s="1" t="n">
        <v>45091.50614583334</v>
      </c>
      <c r="C238" s="1" t="n">
        <v>45952</v>
      </c>
      <c r="D238" t="inlineStr">
        <is>
          <t>SKÅNE LÄN</t>
        </is>
      </c>
      <c r="E238" t="inlineStr">
        <is>
          <t>OSBY</t>
        </is>
      </c>
      <c r="G238" t="n">
        <v>7.4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4708-2025</t>
        </is>
      </c>
      <c r="B239" s="1" t="n">
        <v>45688</v>
      </c>
      <c r="C239" s="1" t="n">
        <v>45952</v>
      </c>
      <c r="D239" t="inlineStr">
        <is>
          <t>SKÅNE LÄN</t>
        </is>
      </c>
      <c r="E239" t="inlineStr">
        <is>
          <t>OSBY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36645-2022</t>
        </is>
      </c>
      <c r="B240" s="1" t="n">
        <v>44804.7465625</v>
      </c>
      <c r="C240" s="1" t="n">
        <v>45952</v>
      </c>
      <c r="D240" t="inlineStr">
        <is>
          <t>SKÅNE LÄN</t>
        </is>
      </c>
      <c r="E240" t="inlineStr">
        <is>
          <t>OSBY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14777-2025</t>
        </is>
      </c>
      <c r="B241" s="1" t="n">
        <v>45742.69731481482</v>
      </c>
      <c r="C241" s="1" t="n">
        <v>45952</v>
      </c>
      <c r="D241" t="inlineStr">
        <is>
          <t>SKÅNE LÄN</t>
        </is>
      </c>
      <c r="E241" t="inlineStr">
        <is>
          <t>OSBY</t>
        </is>
      </c>
      <c r="G241" t="n">
        <v>2.1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58638-2022</t>
        </is>
      </c>
      <c r="B242" s="1" t="n">
        <v>44902.62528935185</v>
      </c>
      <c r="C242" s="1" t="n">
        <v>45952</v>
      </c>
      <c r="D242" t="inlineStr">
        <is>
          <t>SKÅNE LÄN</t>
        </is>
      </c>
      <c r="E242" t="inlineStr">
        <is>
          <t>OSBY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6875-2024</t>
        </is>
      </c>
      <c r="B243" s="1" t="n">
        <v>45342</v>
      </c>
      <c r="C243" s="1" t="n">
        <v>45952</v>
      </c>
      <c r="D243" t="inlineStr">
        <is>
          <t>SKÅNE LÄN</t>
        </is>
      </c>
      <c r="E243" t="inlineStr">
        <is>
          <t>OSBY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6876-2024</t>
        </is>
      </c>
      <c r="B244" s="1" t="n">
        <v>45342</v>
      </c>
      <c r="C244" s="1" t="n">
        <v>45952</v>
      </c>
      <c r="D244" t="inlineStr">
        <is>
          <t>SKÅNE LÄN</t>
        </is>
      </c>
      <c r="E244" t="inlineStr">
        <is>
          <t>OSBY</t>
        </is>
      </c>
      <c r="G244" t="n">
        <v>3.4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20113-2024</t>
        </is>
      </c>
      <c r="B245" s="1" t="n">
        <v>45434.52386574074</v>
      </c>
      <c r="C245" s="1" t="n">
        <v>45952</v>
      </c>
      <c r="D245" t="inlineStr">
        <is>
          <t>SKÅNE LÄN</t>
        </is>
      </c>
      <c r="E245" t="inlineStr">
        <is>
          <t>OSBY</t>
        </is>
      </c>
      <c r="G245" t="n">
        <v>1.3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44429-2024</t>
        </is>
      </c>
      <c r="B246" s="1" t="n">
        <v>45573.97304398148</v>
      </c>
      <c r="C246" s="1" t="n">
        <v>45952</v>
      </c>
      <c r="D246" t="inlineStr">
        <is>
          <t>SKÅNE LÄN</t>
        </is>
      </c>
      <c r="E246" t="inlineStr">
        <is>
          <t>OSBY</t>
        </is>
      </c>
      <c r="G246" t="n">
        <v>0.1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61711-2024</t>
        </is>
      </c>
      <c r="B247" s="1" t="n">
        <v>45648.67697916667</v>
      </c>
      <c r="C247" s="1" t="n">
        <v>45952</v>
      </c>
      <c r="D247" t="inlineStr">
        <is>
          <t>SKÅNE LÄN</t>
        </is>
      </c>
      <c r="E247" t="inlineStr">
        <is>
          <t>OSBY</t>
        </is>
      </c>
      <c r="G247" t="n">
        <v>3.2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32001-2023</t>
        </is>
      </c>
      <c r="B248" s="1" t="n">
        <v>45119</v>
      </c>
      <c r="C248" s="1" t="n">
        <v>45952</v>
      </c>
      <c r="D248" t="inlineStr">
        <is>
          <t>SKÅNE LÄN</t>
        </is>
      </c>
      <c r="E248" t="inlineStr">
        <is>
          <t>OSBY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14307-2023</t>
        </is>
      </c>
      <c r="B249" s="1" t="n">
        <v>45011</v>
      </c>
      <c r="C249" s="1" t="n">
        <v>45952</v>
      </c>
      <c r="D249" t="inlineStr">
        <is>
          <t>SKÅNE LÄN</t>
        </is>
      </c>
      <c r="E249" t="inlineStr">
        <is>
          <t>OSBY</t>
        </is>
      </c>
      <c r="G249" t="n">
        <v>2.5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43931-2022</t>
        </is>
      </c>
      <c r="B250" s="1" t="n">
        <v>44838</v>
      </c>
      <c r="C250" s="1" t="n">
        <v>45952</v>
      </c>
      <c r="D250" t="inlineStr">
        <is>
          <t>SKÅNE LÄN</t>
        </is>
      </c>
      <c r="E250" t="inlineStr">
        <is>
          <t>OSBY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53773-2023</t>
        </is>
      </c>
      <c r="B251" s="1" t="n">
        <v>45231.09202546296</v>
      </c>
      <c r="C251" s="1" t="n">
        <v>45952</v>
      </c>
      <c r="D251" t="inlineStr">
        <is>
          <t>SKÅNE LÄN</t>
        </is>
      </c>
      <c r="E251" t="inlineStr">
        <is>
          <t>OSBY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53774-2023</t>
        </is>
      </c>
      <c r="B252" s="1" t="n">
        <v>45231.09993055555</v>
      </c>
      <c r="C252" s="1" t="n">
        <v>45952</v>
      </c>
      <c r="D252" t="inlineStr">
        <is>
          <t>SKÅNE LÄN</t>
        </is>
      </c>
      <c r="E252" t="inlineStr">
        <is>
          <t>OSBY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22638-2023</t>
        </is>
      </c>
      <c r="B253" s="1" t="n">
        <v>45071</v>
      </c>
      <c r="C253" s="1" t="n">
        <v>45952</v>
      </c>
      <c r="D253" t="inlineStr">
        <is>
          <t>SKÅNE LÄN</t>
        </is>
      </c>
      <c r="E253" t="inlineStr">
        <is>
          <t>OSBY</t>
        </is>
      </c>
      <c r="G253" t="n">
        <v>1.6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8438-2024</t>
        </is>
      </c>
      <c r="B254" s="1" t="n">
        <v>45353.85016203704</v>
      </c>
      <c r="C254" s="1" t="n">
        <v>45952</v>
      </c>
      <c r="D254" t="inlineStr">
        <is>
          <t>SKÅNE LÄN</t>
        </is>
      </c>
      <c r="E254" t="inlineStr">
        <is>
          <t>OSBY</t>
        </is>
      </c>
      <c r="G254" t="n">
        <v>4.1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4710-2025</t>
        </is>
      </c>
      <c r="B255" s="1" t="n">
        <v>45688</v>
      </c>
      <c r="C255" s="1" t="n">
        <v>45952</v>
      </c>
      <c r="D255" t="inlineStr">
        <is>
          <t>SKÅNE LÄN</t>
        </is>
      </c>
      <c r="E255" t="inlineStr">
        <is>
          <t>OSBY</t>
        </is>
      </c>
      <c r="G255" t="n">
        <v>1.7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51632-2024</t>
        </is>
      </c>
      <c r="B256" s="1" t="n">
        <v>45605.56743055556</v>
      </c>
      <c r="C256" s="1" t="n">
        <v>45952</v>
      </c>
      <c r="D256" t="inlineStr">
        <is>
          <t>SKÅNE LÄN</t>
        </is>
      </c>
      <c r="E256" t="inlineStr">
        <is>
          <t>OSBY</t>
        </is>
      </c>
      <c r="G256" t="n">
        <v>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51633-2024</t>
        </is>
      </c>
      <c r="B257" s="1" t="n">
        <v>45605.57515046297</v>
      </c>
      <c r="C257" s="1" t="n">
        <v>45952</v>
      </c>
      <c r="D257" t="inlineStr">
        <is>
          <t>SKÅNE LÄN</t>
        </is>
      </c>
      <c r="E257" t="inlineStr">
        <is>
          <t>OSBY</t>
        </is>
      </c>
      <c r="G257" t="n">
        <v>2.1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48126-2024</t>
        </is>
      </c>
      <c r="B258" s="1" t="n">
        <v>45589.6418287037</v>
      </c>
      <c r="C258" s="1" t="n">
        <v>45952</v>
      </c>
      <c r="D258" t="inlineStr">
        <is>
          <t>SKÅNE LÄN</t>
        </is>
      </c>
      <c r="E258" t="inlineStr">
        <is>
          <t>OSBY</t>
        </is>
      </c>
      <c r="G258" t="n">
        <v>2.4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49622-2023</t>
        </is>
      </c>
      <c r="B259" s="1" t="n">
        <v>45211</v>
      </c>
      <c r="C259" s="1" t="n">
        <v>45952</v>
      </c>
      <c r="D259" t="inlineStr">
        <is>
          <t>SKÅNE LÄN</t>
        </is>
      </c>
      <c r="E259" t="inlineStr">
        <is>
          <t>OSBY</t>
        </is>
      </c>
      <c r="G259" t="n">
        <v>3.3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18294-2024</t>
        </is>
      </c>
      <c r="B260" s="1" t="n">
        <v>45422.41104166667</v>
      </c>
      <c r="C260" s="1" t="n">
        <v>45952</v>
      </c>
      <c r="D260" t="inlineStr">
        <is>
          <t>SKÅNE LÄN</t>
        </is>
      </c>
      <c r="E260" t="inlineStr">
        <is>
          <t>OSBY</t>
        </is>
      </c>
      <c r="G260" t="n">
        <v>4.6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11908-2025</t>
        </is>
      </c>
      <c r="B261" s="1" t="n">
        <v>45728.48403935185</v>
      </c>
      <c r="C261" s="1" t="n">
        <v>45952</v>
      </c>
      <c r="D261" t="inlineStr">
        <is>
          <t>SKÅNE LÄN</t>
        </is>
      </c>
      <c r="E261" t="inlineStr">
        <is>
          <t>OSBY</t>
        </is>
      </c>
      <c r="G261" t="n">
        <v>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17537-2022</t>
        </is>
      </c>
      <c r="B262" s="1" t="n">
        <v>44679.61620370371</v>
      </c>
      <c r="C262" s="1" t="n">
        <v>45952</v>
      </c>
      <c r="D262" t="inlineStr">
        <is>
          <t>SKÅNE LÄN</t>
        </is>
      </c>
      <c r="E262" t="inlineStr">
        <is>
          <t>OSBY</t>
        </is>
      </c>
      <c r="G262" t="n">
        <v>2.5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59236-2022</t>
        </is>
      </c>
      <c r="B263" s="1" t="n">
        <v>44904.56056712963</v>
      </c>
      <c r="C263" s="1" t="n">
        <v>45952</v>
      </c>
      <c r="D263" t="inlineStr">
        <is>
          <t>SKÅNE LÄN</t>
        </is>
      </c>
      <c r="E263" t="inlineStr">
        <is>
          <t>OSBY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59253-2022</t>
        </is>
      </c>
      <c r="B264" s="1" t="n">
        <v>44904.57929398148</v>
      </c>
      <c r="C264" s="1" t="n">
        <v>45952</v>
      </c>
      <c r="D264" t="inlineStr">
        <is>
          <t>SKÅNE LÄN</t>
        </is>
      </c>
      <c r="E264" t="inlineStr">
        <is>
          <t>OSBY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60682-2020</t>
        </is>
      </c>
      <c r="B265" s="1" t="n">
        <v>44153.65398148148</v>
      </c>
      <c r="C265" s="1" t="n">
        <v>45952</v>
      </c>
      <c r="D265" t="inlineStr">
        <is>
          <t>SKÅNE LÄN</t>
        </is>
      </c>
      <c r="E265" t="inlineStr">
        <is>
          <t>OSBY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4231-2025</t>
        </is>
      </c>
      <c r="B266" s="1" t="n">
        <v>45685.55055555556</v>
      </c>
      <c r="C266" s="1" t="n">
        <v>45952</v>
      </c>
      <c r="D266" t="inlineStr">
        <is>
          <t>SKÅNE LÄN</t>
        </is>
      </c>
      <c r="E266" t="inlineStr">
        <is>
          <t>OSBY</t>
        </is>
      </c>
      <c r="F266" t="inlineStr">
        <is>
          <t>Sveaskog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31640-2024</t>
        </is>
      </c>
      <c r="B267" s="1" t="n">
        <v>45506.58966435185</v>
      </c>
      <c r="C267" s="1" t="n">
        <v>45952</v>
      </c>
      <c r="D267" t="inlineStr">
        <is>
          <t>SKÅNE LÄN</t>
        </is>
      </c>
      <c r="E267" t="inlineStr">
        <is>
          <t>OSBY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29291-2023</t>
        </is>
      </c>
      <c r="B268" s="1" t="n">
        <v>45105</v>
      </c>
      <c r="C268" s="1" t="n">
        <v>45952</v>
      </c>
      <c r="D268" t="inlineStr">
        <is>
          <t>SKÅNE LÄN</t>
        </is>
      </c>
      <c r="E268" t="inlineStr">
        <is>
          <t>OSBY</t>
        </is>
      </c>
      <c r="G268" t="n">
        <v>1.5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2635-2024</t>
        </is>
      </c>
      <c r="B269" s="1" t="n">
        <v>45314.32972222222</v>
      </c>
      <c r="C269" s="1" t="n">
        <v>45952</v>
      </c>
      <c r="D269" t="inlineStr">
        <is>
          <t>SKÅNE LÄN</t>
        </is>
      </c>
      <c r="E269" t="inlineStr">
        <is>
          <t>OSBY</t>
        </is>
      </c>
      <c r="G269" t="n">
        <v>2.1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3452-2022</t>
        </is>
      </c>
      <c r="B270" s="1" t="n">
        <v>44585.56990740741</v>
      </c>
      <c r="C270" s="1" t="n">
        <v>45952</v>
      </c>
      <c r="D270" t="inlineStr">
        <is>
          <t>SKÅNE LÄN</t>
        </is>
      </c>
      <c r="E270" t="inlineStr">
        <is>
          <t>OSBY</t>
        </is>
      </c>
      <c r="F270" t="inlineStr">
        <is>
          <t>Sveaskog</t>
        </is>
      </c>
      <c r="G270" t="n">
        <v>2.7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46432-2023</t>
        </is>
      </c>
      <c r="B271" s="1" t="n">
        <v>45197.57471064815</v>
      </c>
      <c r="C271" s="1" t="n">
        <v>45952</v>
      </c>
      <c r="D271" t="inlineStr">
        <is>
          <t>SKÅNE LÄN</t>
        </is>
      </c>
      <c r="E271" t="inlineStr">
        <is>
          <t>OSBY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5262-2022</t>
        </is>
      </c>
      <c r="B272" s="1" t="n">
        <v>44594.57376157407</v>
      </c>
      <c r="C272" s="1" t="n">
        <v>45952</v>
      </c>
      <c r="D272" t="inlineStr">
        <is>
          <t>SKÅNE LÄN</t>
        </is>
      </c>
      <c r="E272" t="inlineStr">
        <is>
          <t>OSBY</t>
        </is>
      </c>
      <c r="G272" t="n">
        <v>2.9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53003-2024</t>
        </is>
      </c>
      <c r="B273" s="1" t="n">
        <v>45610</v>
      </c>
      <c r="C273" s="1" t="n">
        <v>45952</v>
      </c>
      <c r="D273" t="inlineStr">
        <is>
          <t>SKÅNE LÄN</t>
        </is>
      </c>
      <c r="E273" t="inlineStr">
        <is>
          <t>OSBY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12978-2024</t>
        </is>
      </c>
      <c r="B274" s="1" t="n">
        <v>45385</v>
      </c>
      <c r="C274" s="1" t="n">
        <v>45952</v>
      </c>
      <c r="D274" t="inlineStr">
        <is>
          <t>SKÅNE LÄN</t>
        </is>
      </c>
      <c r="E274" t="inlineStr">
        <is>
          <t>OSBY</t>
        </is>
      </c>
      <c r="G274" t="n">
        <v>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12600-2025</t>
        </is>
      </c>
      <c r="B275" s="1" t="n">
        <v>45733</v>
      </c>
      <c r="C275" s="1" t="n">
        <v>45952</v>
      </c>
      <c r="D275" t="inlineStr">
        <is>
          <t>SKÅNE LÄN</t>
        </is>
      </c>
      <c r="E275" t="inlineStr">
        <is>
          <t>OSBY</t>
        </is>
      </c>
      <c r="F275" t="inlineStr">
        <is>
          <t>Sveaskog</t>
        </is>
      </c>
      <c r="G275" t="n">
        <v>0.4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12604-2025</t>
        </is>
      </c>
      <c r="B276" s="1" t="n">
        <v>45733</v>
      </c>
      <c r="C276" s="1" t="n">
        <v>45952</v>
      </c>
      <c r="D276" t="inlineStr">
        <is>
          <t>SKÅNE LÄN</t>
        </is>
      </c>
      <c r="E276" t="inlineStr">
        <is>
          <t>OSBY</t>
        </is>
      </c>
      <c r="F276" t="inlineStr">
        <is>
          <t>Sveaskog</t>
        </is>
      </c>
      <c r="G276" t="n">
        <v>0.7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13754-2025</t>
        </is>
      </c>
      <c r="B277" s="1" t="n">
        <v>45737.41474537037</v>
      </c>
      <c r="C277" s="1" t="n">
        <v>45952</v>
      </c>
      <c r="D277" t="inlineStr">
        <is>
          <t>SKÅNE LÄN</t>
        </is>
      </c>
      <c r="E277" t="inlineStr">
        <is>
          <t>OSBY</t>
        </is>
      </c>
      <c r="F277" t="inlineStr">
        <is>
          <t>Sveaskog</t>
        </is>
      </c>
      <c r="G277" t="n">
        <v>6.4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61979-2024</t>
        </is>
      </c>
      <c r="B278" s="1" t="n">
        <v>45646</v>
      </c>
      <c r="C278" s="1" t="n">
        <v>45952</v>
      </c>
      <c r="D278" t="inlineStr">
        <is>
          <t>SKÅNE LÄN</t>
        </is>
      </c>
      <c r="E278" t="inlineStr">
        <is>
          <t>OSBY</t>
        </is>
      </c>
      <c r="F278" t="inlineStr">
        <is>
          <t>Kyrkan</t>
        </is>
      </c>
      <c r="G278" t="n">
        <v>11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14495-2023</t>
        </is>
      </c>
      <c r="B279" s="1" t="n">
        <v>45012</v>
      </c>
      <c r="C279" s="1" t="n">
        <v>45952</v>
      </c>
      <c r="D279" t="inlineStr">
        <is>
          <t>SKÅNE LÄN</t>
        </is>
      </c>
      <c r="E279" t="inlineStr">
        <is>
          <t>OSBY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15181-2022</t>
        </is>
      </c>
      <c r="B280" s="1" t="n">
        <v>44658.5822800926</v>
      </c>
      <c r="C280" s="1" t="n">
        <v>45952</v>
      </c>
      <c r="D280" t="inlineStr">
        <is>
          <t>SKÅNE LÄN</t>
        </is>
      </c>
      <c r="E280" t="inlineStr">
        <is>
          <t>OSBY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60400-2024</t>
        </is>
      </c>
      <c r="B281" s="1" t="n">
        <v>45643.49901620371</v>
      </c>
      <c r="C281" s="1" t="n">
        <v>45952</v>
      </c>
      <c r="D281" t="inlineStr">
        <is>
          <t>SKÅNE LÄN</t>
        </is>
      </c>
      <c r="E281" t="inlineStr">
        <is>
          <t>OSBY</t>
        </is>
      </c>
      <c r="G281" t="n">
        <v>2.5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33486-2022</t>
        </is>
      </c>
      <c r="B282" s="1" t="n">
        <v>44788</v>
      </c>
      <c r="C282" s="1" t="n">
        <v>45952</v>
      </c>
      <c r="D282" t="inlineStr">
        <is>
          <t>SKÅNE LÄN</t>
        </is>
      </c>
      <c r="E282" t="inlineStr">
        <is>
          <t>OSBY</t>
        </is>
      </c>
      <c r="G282" t="n">
        <v>7.8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40388-2024</t>
        </is>
      </c>
      <c r="B283" s="1" t="n">
        <v>45555.433125</v>
      </c>
      <c r="C283" s="1" t="n">
        <v>45952</v>
      </c>
      <c r="D283" t="inlineStr">
        <is>
          <t>SKÅNE LÄN</t>
        </is>
      </c>
      <c r="E283" t="inlineStr">
        <is>
          <t>OSBY</t>
        </is>
      </c>
      <c r="G283" t="n">
        <v>0.4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48840-2023</t>
        </is>
      </c>
      <c r="B284" s="1" t="n">
        <v>45209.40101851852</v>
      </c>
      <c r="C284" s="1" t="n">
        <v>45952</v>
      </c>
      <c r="D284" t="inlineStr">
        <is>
          <t>SKÅNE LÄN</t>
        </is>
      </c>
      <c r="E284" t="inlineStr">
        <is>
          <t>OSBY</t>
        </is>
      </c>
      <c r="G284" t="n">
        <v>7.9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10402-2024</t>
        </is>
      </c>
      <c r="B285" s="1" t="n">
        <v>45365.68638888889</v>
      </c>
      <c r="C285" s="1" t="n">
        <v>45952</v>
      </c>
      <c r="D285" t="inlineStr">
        <is>
          <t>SKÅNE LÄN</t>
        </is>
      </c>
      <c r="E285" t="inlineStr">
        <is>
          <t>OSBY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10714-2024</t>
        </is>
      </c>
      <c r="B286" s="1" t="n">
        <v>45369.44337962963</v>
      </c>
      <c r="C286" s="1" t="n">
        <v>45952</v>
      </c>
      <c r="D286" t="inlineStr">
        <is>
          <t>SKÅNE LÄN</t>
        </is>
      </c>
      <c r="E286" t="inlineStr">
        <is>
          <t>OSBY</t>
        </is>
      </c>
      <c r="G286" t="n">
        <v>0.4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15568-2022</t>
        </is>
      </c>
      <c r="B287" s="1" t="n">
        <v>44662</v>
      </c>
      <c r="C287" s="1" t="n">
        <v>45952</v>
      </c>
      <c r="D287" t="inlineStr">
        <is>
          <t>SKÅNE LÄN</t>
        </is>
      </c>
      <c r="E287" t="inlineStr">
        <is>
          <t>OSBY</t>
        </is>
      </c>
      <c r="G287" t="n">
        <v>2.2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9184-2025</t>
        </is>
      </c>
      <c r="B288" s="1" t="n">
        <v>45714</v>
      </c>
      <c r="C288" s="1" t="n">
        <v>45952</v>
      </c>
      <c r="D288" t="inlineStr">
        <is>
          <t>SKÅNE LÄN</t>
        </is>
      </c>
      <c r="E288" t="inlineStr">
        <is>
          <t>OSBY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20601-2024</t>
        </is>
      </c>
      <c r="B289" s="1" t="n">
        <v>45436.43732638889</v>
      </c>
      <c r="C289" s="1" t="n">
        <v>45952</v>
      </c>
      <c r="D289" t="inlineStr">
        <is>
          <t>SKÅNE LÄN</t>
        </is>
      </c>
      <c r="E289" t="inlineStr">
        <is>
          <t>OSBY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57782-2024</t>
        </is>
      </c>
      <c r="B290" s="1" t="n">
        <v>45631.29098379629</v>
      </c>
      <c r="C290" s="1" t="n">
        <v>45952</v>
      </c>
      <c r="D290" t="inlineStr">
        <is>
          <t>SKÅNE LÄN</t>
        </is>
      </c>
      <c r="E290" t="inlineStr">
        <is>
          <t>OSBY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9803-2024</t>
        </is>
      </c>
      <c r="B291" s="1" t="n">
        <v>45362.83706018519</v>
      </c>
      <c r="C291" s="1" t="n">
        <v>45952</v>
      </c>
      <c r="D291" t="inlineStr">
        <is>
          <t>SKÅNE LÄN</t>
        </is>
      </c>
      <c r="E291" t="inlineStr">
        <is>
          <t>OSBY</t>
        </is>
      </c>
      <c r="F291" t="inlineStr">
        <is>
          <t>Sveaskog</t>
        </is>
      </c>
      <c r="G291" t="n">
        <v>1.1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59257-2022</t>
        </is>
      </c>
      <c r="B292" s="1" t="n">
        <v>44904.58114583333</v>
      </c>
      <c r="C292" s="1" t="n">
        <v>45952</v>
      </c>
      <c r="D292" t="inlineStr">
        <is>
          <t>SKÅNE LÄN</t>
        </is>
      </c>
      <c r="E292" t="inlineStr">
        <is>
          <t>OSBY</t>
        </is>
      </c>
      <c r="G292" t="n">
        <v>0.4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59679-2023</t>
        </is>
      </c>
      <c r="B293" s="1" t="n">
        <v>45255.59284722222</v>
      </c>
      <c r="C293" s="1" t="n">
        <v>45952</v>
      </c>
      <c r="D293" t="inlineStr">
        <is>
          <t>SKÅNE LÄN</t>
        </is>
      </c>
      <c r="E293" t="inlineStr">
        <is>
          <t>OSBY</t>
        </is>
      </c>
      <c r="G293" t="n">
        <v>15.6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14731-2021</t>
        </is>
      </c>
      <c r="B294" s="1" t="n">
        <v>44280</v>
      </c>
      <c r="C294" s="1" t="n">
        <v>45952</v>
      </c>
      <c r="D294" t="inlineStr">
        <is>
          <t>SKÅNE LÄN</t>
        </is>
      </c>
      <c r="E294" t="inlineStr">
        <is>
          <t>OSBY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50728-2023</t>
        </is>
      </c>
      <c r="B295" s="1" t="n">
        <v>45217.57601851852</v>
      </c>
      <c r="C295" s="1" t="n">
        <v>45952</v>
      </c>
      <c r="D295" t="inlineStr">
        <is>
          <t>SKÅNE LÄN</t>
        </is>
      </c>
      <c r="E295" t="inlineStr">
        <is>
          <t>OSBY</t>
        </is>
      </c>
      <c r="F295" t="inlineStr">
        <is>
          <t>Kommuner</t>
        </is>
      </c>
      <c r="G295" t="n">
        <v>1.8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38682-2025</t>
        </is>
      </c>
      <c r="B296" s="1" t="n">
        <v>45884.65219907407</v>
      </c>
      <c r="C296" s="1" t="n">
        <v>45952</v>
      </c>
      <c r="D296" t="inlineStr">
        <is>
          <t>SKÅNE LÄN</t>
        </is>
      </c>
      <c r="E296" t="inlineStr">
        <is>
          <t>OSBY</t>
        </is>
      </c>
      <c r="G296" t="n">
        <v>1.7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10714-2025</t>
        </is>
      </c>
      <c r="B297" s="1" t="n">
        <v>45722</v>
      </c>
      <c r="C297" s="1" t="n">
        <v>45952</v>
      </c>
      <c r="D297" t="inlineStr">
        <is>
          <t>SKÅNE LÄN</t>
        </is>
      </c>
      <c r="E297" t="inlineStr">
        <is>
          <t>OSBY</t>
        </is>
      </c>
      <c r="G297" t="n">
        <v>3.8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12680-2025</t>
        </is>
      </c>
      <c r="B298" s="1" t="n">
        <v>45733</v>
      </c>
      <c r="C298" s="1" t="n">
        <v>45952</v>
      </c>
      <c r="D298" t="inlineStr">
        <is>
          <t>SKÅNE LÄN</t>
        </is>
      </c>
      <c r="E298" t="inlineStr">
        <is>
          <t>OSBY</t>
        </is>
      </c>
      <c r="F298" t="inlineStr">
        <is>
          <t>Sveaskog</t>
        </is>
      </c>
      <c r="G298" t="n">
        <v>2.1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58562-2022</t>
        </is>
      </c>
      <c r="B299" s="1" t="n">
        <v>44902</v>
      </c>
      <c r="C299" s="1" t="n">
        <v>45952</v>
      </c>
      <c r="D299" t="inlineStr">
        <is>
          <t>SKÅNE LÄN</t>
        </is>
      </c>
      <c r="E299" t="inlineStr">
        <is>
          <t>OSBY</t>
        </is>
      </c>
      <c r="F299" t="inlineStr">
        <is>
          <t>Sveaskog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41322-2021</t>
        </is>
      </c>
      <c r="B300" s="1" t="n">
        <v>44424</v>
      </c>
      <c r="C300" s="1" t="n">
        <v>45952</v>
      </c>
      <c r="D300" t="inlineStr">
        <is>
          <t>SKÅNE LÄN</t>
        </is>
      </c>
      <c r="E300" t="inlineStr">
        <is>
          <t>OSBY</t>
        </is>
      </c>
      <c r="G300" t="n">
        <v>11.6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47508-2024</t>
        </is>
      </c>
      <c r="B301" s="1" t="n">
        <v>45587.6075</v>
      </c>
      <c r="C301" s="1" t="n">
        <v>45952</v>
      </c>
      <c r="D301" t="inlineStr">
        <is>
          <t>SKÅNE LÄN</t>
        </is>
      </c>
      <c r="E301" t="inlineStr">
        <is>
          <t>OSBY</t>
        </is>
      </c>
      <c r="G301" t="n">
        <v>2.5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4232-2025</t>
        </is>
      </c>
      <c r="B302" s="1" t="n">
        <v>45685.55271990741</v>
      </c>
      <c r="C302" s="1" t="n">
        <v>45952</v>
      </c>
      <c r="D302" t="inlineStr">
        <is>
          <t>SKÅNE LÄN</t>
        </is>
      </c>
      <c r="E302" t="inlineStr">
        <is>
          <t>OSBY</t>
        </is>
      </c>
      <c r="F302" t="inlineStr">
        <is>
          <t>Sveaskog</t>
        </is>
      </c>
      <c r="G302" t="n">
        <v>1.7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55294-2023</t>
        </is>
      </c>
      <c r="B303" s="1" t="n">
        <v>45237.79225694444</v>
      </c>
      <c r="C303" s="1" t="n">
        <v>45952</v>
      </c>
      <c r="D303" t="inlineStr">
        <is>
          <t>SKÅNE LÄN</t>
        </is>
      </c>
      <c r="E303" t="inlineStr">
        <is>
          <t>OSBY</t>
        </is>
      </c>
      <c r="G303" t="n">
        <v>2.2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9651-2024</t>
        </is>
      </c>
      <c r="B304" s="1" t="n">
        <v>45360</v>
      </c>
      <c r="C304" s="1" t="n">
        <v>45952</v>
      </c>
      <c r="D304" t="inlineStr">
        <is>
          <t>SKÅNE LÄN</t>
        </is>
      </c>
      <c r="E304" t="inlineStr">
        <is>
          <t>OSBY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35875-2023</t>
        </is>
      </c>
      <c r="B305" s="1" t="n">
        <v>45148.56811342593</v>
      </c>
      <c r="C305" s="1" t="n">
        <v>45952</v>
      </c>
      <c r="D305" t="inlineStr">
        <is>
          <t>SKÅNE LÄN</t>
        </is>
      </c>
      <c r="E305" t="inlineStr">
        <is>
          <t>OSBY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9840-2022</t>
        </is>
      </c>
      <c r="B306" s="1" t="n">
        <v>44620</v>
      </c>
      <c r="C306" s="1" t="n">
        <v>45952</v>
      </c>
      <c r="D306" t="inlineStr">
        <is>
          <t>SKÅNE LÄN</t>
        </is>
      </c>
      <c r="E306" t="inlineStr">
        <is>
          <t>OSBY</t>
        </is>
      </c>
      <c r="F306" t="inlineStr">
        <is>
          <t>Kommuner</t>
        </is>
      </c>
      <c r="G306" t="n">
        <v>5.9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18333-2025</t>
        </is>
      </c>
      <c r="B307" s="1" t="n">
        <v>45762.4968287037</v>
      </c>
      <c r="C307" s="1" t="n">
        <v>45952</v>
      </c>
      <c r="D307" t="inlineStr">
        <is>
          <t>SKÅNE LÄN</t>
        </is>
      </c>
      <c r="E307" t="inlineStr">
        <is>
          <t>OSBY</t>
        </is>
      </c>
      <c r="G307" t="n">
        <v>3.1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12598-2025</t>
        </is>
      </c>
      <c r="B308" s="1" t="n">
        <v>45733</v>
      </c>
      <c r="C308" s="1" t="n">
        <v>45952</v>
      </c>
      <c r="D308" t="inlineStr">
        <is>
          <t>SKÅNE LÄN</t>
        </is>
      </c>
      <c r="E308" t="inlineStr">
        <is>
          <t>OSBY</t>
        </is>
      </c>
      <c r="F308" t="inlineStr">
        <is>
          <t>Sveaskog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15172-2021</t>
        </is>
      </c>
      <c r="B309" s="1" t="n">
        <v>44284.3875462963</v>
      </c>
      <c r="C309" s="1" t="n">
        <v>45952</v>
      </c>
      <c r="D309" t="inlineStr">
        <is>
          <t>SKÅNE LÄN</t>
        </is>
      </c>
      <c r="E309" t="inlineStr">
        <is>
          <t>OSBY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9840-2022</t>
        </is>
      </c>
      <c r="B310" s="1" t="n">
        <v>44620</v>
      </c>
      <c r="C310" s="1" t="n">
        <v>45952</v>
      </c>
      <c r="D310" t="inlineStr">
        <is>
          <t>SKÅNE LÄN</t>
        </is>
      </c>
      <c r="E310" t="inlineStr">
        <is>
          <t>OSBY</t>
        </is>
      </c>
      <c r="F310" t="inlineStr">
        <is>
          <t>Kommuner</t>
        </is>
      </c>
      <c r="G310" t="n">
        <v>5.9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62116-2022</t>
        </is>
      </c>
      <c r="B311" s="1" t="n">
        <v>44921.5437037037</v>
      </c>
      <c r="C311" s="1" t="n">
        <v>45952</v>
      </c>
      <c r="D311" t="inlineStr">
        <is>
          <t>SKÅNE LÄN</t>
        </is>
      </c>
      <c r="E311" t="inlineStr">
        <is>
          <t>OSBY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4798-2023</t>
        </is>
      </c>
      <c r="B312" s="1" t="n">
        <v>44957.61608796296</v>
      </c>
      <c r="C312" s="1" t="n">
        <v>45952</v>
      </c>
      <c r="D312" t="inlineStr">
        <is>
          <t>SKÅNE LÄN</t>
        </is>
      </c>
      <c r="E312" t="inlineStr">
        <is>
          <t>OSBY</t>
        </is>
      </c>
      <c r="G312" t="n">
        <v>9.199999999999999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61602-2023</t>
        </is>
      </c>
      <c r="B313" s="1" t="n">
        <v>45265.50185185186</v>
      </c>
      <c r="C313" s="1" t="n">
        <v>45952</v>
      </c>
      <c r="D313" t="inlineStr">
        <is>
          <t>SKÅNE LÄN</t>
        </is>
      </c>
      <c r="E313" t="inlineStr">
        <is>
          <t>OSBY</t>
        </is>
      </c>
      <c r="G313" t="n">
        <v>1.2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14780-2025</t>
        </is>
      </c>
      <c r="B314" s="1" t="n">
        <v>45742.7065162037</v>
      </c>
      <c r="C314" s="1" t="n">
        <v>45952</v>
      </c>
      <c r="D314" t="inlineStr">
        <is>
          <t>SKÅNE LÄN</t>
        </is>
      </c>
      <c r="E314" t="inlineStr">
        <is>
          <t>OSBY</t>
        </is>
      </c>
      <c r="G314" t="n">
        <v>3.3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43338-2024</t>
        </is>
      </c>
      <c r="B315" s="1" t="n">
        <v>45568.50387731481</v>
      </c>
      <c r="C315" s="1" t="n">
        <v>45952</v>
      </c>
      <c r="D315" t="inlineStr">
        <is>
          <t>SKÅNE LÄN</t>
        </is>
      </c>
      <c r="E315" t="inlineStr">
        <is>
          <t>OSBY</t>
        </is>
      </c>
      <c r="G315" t="n">
        <v>1.2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36979-2024</t>
        </is>
      </c>
      <c r="B316" s="1" t="n">
        <v>45539.27186342593</v>
      </c>
      <c r="C316" s="1" t="n">
        <v>45952</v>
      </c>
      <c r="D316" t="inlineStr">
        <is>
          <t>SKÅNE LÄN</t>
        </is>
      </c>
      <c r="E316" t="inlineStr">
        <is>
          <t>OSBY</t>
        </is>
      </c>
      <c r="G316" t="n">
        <v>5.4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1318-2021</t>
        </is>
      </c>
      <c r="B317" s="1" t="n">
        <v>44208</v>
      </c>
      <c r="C317" s="1" t="n">
        <v>45952</v>
      </c>
      <c r="D317" t="inlineStr">
        <is>
          <t>SKÅNE LÄN</t>
        </is>
      </c>
      <c r="E317" t="inlineStr">
        <is>
          <t>OSBY</t>
        </is>
      </c>
      <c r="F317" t="inlineStr">
        <is>
          <t>Sveaskog</t>
        </is>
      </c>
      <c r="G317" t="n">
        <v>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74016-2021</t>
        </is>
      </c>
      <c r="B318" s="1" t="n">
        <v>44557</v>
      </c>
      <c r="C318" s="1" t="n">
        <v>45952</v>
      </c>
      <c r="D318" t="inlineStr">
        <is>
          <t>SKÅNE LÄN</t>
        </is>
      </c>
      <c r="E318" t="inlineStr">
        <is>
          <t>OSBY</t>
        </is>
      </c>
      <c r="G318" t="n">
        <v>2.8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15733-2024</t>
        </is>
      </c>
      <c r="B319" s="1" t="n">
        <v>45404.5447337963</v>
      </c>
      <c r="C319" s="1" t="n">
        <v>45952</v>
      </c>
      <c r="D319" t="inlineStr">
        <is>
          <t>SKÅNE LÄN</t>
        </is>
      </c>
      <c r="E319" t="inlineStr">
        <is>
          <t>OSBY</t>
        </is>
      </c>
      <c r="G319" t="n">
        <v>4.8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36951-2023</t>
        </is>
      </c>
      <c r="B320" s="1" t="n">
        <v>45154.89658564814</v>
      </c>
      <c r="C320" s="1" t="n">
        <v>45952</v>
      </c>
      <c r="D320" t="inlineStr">
        <is>
          <t>SKÅNE LÄN</t>
        </is>
      </c>
      <c r="E320" t="inlineStr">
        <is>
          <t>OSBY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38998-2024</t>
        </is>
      </c>
      <c r="B321" s="1" t="n">
        <v>45548.41568287037</v>
      </c>
      <c r="C321" s="1" t="n">
        <v>45952</v>
      </c>
      <c r="D321" t="inlineStr">
        <is>
          <t>SKÅNE LÄN</t>
        </is>
      </c>
      <c r="E321" t="inlineStr">
        <is>
          <t>OSBY</t>
        </is>
      </c>
      <c r="G321" t="n">
        <v>1.6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1068-2025</t>
        </is>
      </c>
      <c r="B322" s="1" t="n">
        <v>45666.594375</v>
      </c>
      <c r="C322" s="1" t="n">
        <v>45952</v>
      </c>
      <c r="D322" t="inlineStr">
        <is>
          <t>SKÅNE LÄN</t>
        </is>
      </c>
      <c r="E322" t="inlineStr">
        <is>
          <t>OSBY</t>
        </is>
      </c>
      <c r="G322" t="n">
        <v>1.3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3846-2025</t>
        </is>
      </c>
      <c r="B323" s="1" t="n">
        <v>45683.73450231482</v>
      </c>
      <c r="C323" s="1" t="n">
        <v>45952</v>
      </c>
      <c r="D323" t="inlineStr">
        <is>
          <t>SKÅNE LÄN</t>
        </is>
      </c>
      <c r="E323" t="inlineStr">
        <is>
          <t>OSBY</t>
        </is>
      </c>
      <c r="G323" t="n">
        <v>1.6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23234-2024</t>
        </is>
      </c>
      <c r="B324" s="1" t="n">
        <v>45453</v>
      </c>
      <c r="C324" s="1" t="n">
        <v>45952</v>
      </c>
      <c r="D324" t="inlineStr">
        <is>
          <t>SKÅNE LÄN</t>
        </is>
      </c>
      <c r="E324" t="inlineStr">
        <is>
          <t>OSBY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23235-2024</t>
        </is>
      </c>
      <c r="B325" s="1" t="n">
        <v>45453</v>
      </c>
      <c r="C325" s="1" t="n">
        <v>45952</v>
      </c>
      <c r="D325" t="inlineStr">
        <is>
          <t>SKÅNE LÄN</t>
        </is>
      </c>
      <c r="E325" t="inlineStr">
        <is>
          <t>OSBY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60600-2022</t>
        </is>
      </c>
      <c r="B326" s="1" t="n">
        <v>44911.6057175926</v>
      </c>
      <c r="C326" s="1" t="n">
        <v>45952</v>
      </c>
      <c r="D326" t="inlineStr">
        <is>
          <t>SKÅNE LÄN</t>
        </is>
      </c>
      <c r="E326" t="inlineStr">
        <is>
          <t>OSBY</t>
        </is>
      </c>
      <c r="G326" t="n">
        <v>15.4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3361-2022</t>
        </is>
      </c>
      <c r="B327" s="1" t="n">
        <v>44585.40355324074</v>
      </c>
      <c r="C327" s="1" t="n">
        <v>45952</v>
      </c>
      <c r="D327" t="inlineStr">
        <is>
          <t>SKÅNE LÄN</t>
        </is>
      </c>
      <c r="E327" t="inlineStr">
        <is>
          <t>OSBY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17649-2023</t>
        </is>
      </c>
      <c r="B328" s="1" t="n">
        <v>45035</v>
      </c>
      <c r="C328" s="1" t="n">
        <v>45952</v>
      </c>
      <c r="D328" t="inlineStr">
        <is>
          <t>SKÅNE LÄN</t>
        </is>
      </c>
      <c r="E328" t="inlineStr">
        <is>
          <t>OSBY</t>
        </is>
      </c>
      <c r="G328" t="n">
        <v>11.3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48513-2023</t>
        </is>
      </c>
      <c r="B329" s="1" t="n">
        <v>45208.30586805556</v>
      </c>
      <c r="C329" s="1" t="n">
        <v>45952</v>
      </c>
      <c r="D329" t="inlineStr">
        <is>
          <t>SKÅNE LÄN</t>
        </is>
      </c>
      <c r="E329" t="inlineStr">
        <is>
          <t>OSBY</t>
        </is>
      </c>
      <c r="G329" t="n">
        <v>4.7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20636-2024</t>
        </is>
      </c>
      <c r="B330" s="1" t="n">
        <v>45436</v>
      </c>
      <c r="C330" s="1" t="n">
        <v>45952</v>
      </c>
      <c r="D330" t="inlineStr">
        <is>
          <t>SKÅNE LÄN</t>
        </is>
      </c>
      <c r="E330" t="inlineStr">
        <is>
          <t>OSBY</t>
        </is>
      </c>
      <c r="G330" t="n">
        <v>3.4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20894-2025</t>
        </is>
      </c>
      <c r="B331" s="1" t="n">
        <v>45777.39721064815</v>
      </c>
      <c r="C331" s="1" t="n">
        <v>45952</v>
      </c>
      <c r="D331" t="inlineStr">
        <is>
          <t>SKÅNE LÄN</t>
        </is>
      </c>
      <c r="E331" t="inlineStr">
        <is>
          <t>OSBY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7881-2025</t>
        </is>
      </c>
      <c r="B332" s="1" t="n">
        <v>45706.79318287037</v>
      </c>
      <c r="C332" s="1" t="n">
        <v>45952</v>
      </c>
      <c r="D332" t="inlineStr">
        <is>
          <t>SKÅNE LÄN</t>
        </is>
      </c>
      <c r="E332" t="inlineStr">
        <is>
          <t>OSBY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58761-2022</t>
        </is>
      </c>
      <c r="B333" s="1" t="n">
        <v>44903.36738425926</v>
      </c>
      <c r="C333" s="1" t="n">
        <v>45952</v>
      </c>
      <c r="D333" t="inlineStr">
        <is>
          <t>SKÅNE LÄN</t>
        </is>
      </c>
      <c r="E333" t="inlineStr">
        <is>
          <t>OSBY</t>
        </is>
      </c>
      <c r="F333" t="inlineStr">
        <is>
          <t>Kommuner</t>
        </is>
      </c>
      <c r="G333" t="n">
        <v>0.7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38697-2025</t>
        </is>
      </c>
      <c r="B334" s="1" t="n">
        <v>45884.76268518518</v>
      </c>
      <c r="C334" s="1" t="n">
        <v>45952</v>
      </c>
      <c r="D334" t="inlineStr">
        <is>
          <t>SKÅNE LÄN</t>
        </is>
      </c>
      <c r="E334" t="inlineStr">
        <is>
          <t>OSBY</t>
        </is>
      </c>
      <c r="G334" t="n">
        <v>3.7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4209-2025</t>
        </is>
      </c>
      <c r="B335" s="1" t="n">
        <v>45685</v>
      </c>
      <c r="C335" s="1" t="n">
        <v>45952</v>
      </c>
      <c r="D335" t="inlineStr">
        <is>
          <t>SKÅNE LÄN</t>
        </is>
      </c>
      <c r="E335" t="inlineStr">
        <is>
          <t>OSBY</t>
        </is>
      </c>
      <c r="G335" t="n">
        <v>7.8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12603-2025</t>
        </is>
      </c>
      <c r="B336" s="1" t="n">
        <v>45733</v>
      </c>
      <c r="C336" s="1" t="n">
        <v>45952</v>
      </c>
      <c r="D336" t="inlineStr">
        <is>
          <t>SKÅNE LÄN</t>
        </is>
      </c>
      <c r="E336" t="inlineStr">
        <is>
          <t>OSBY</t>
        </is>
      </c>
      <c r="F336" t="inlineStr">
        <is>
          <t>Sveaskog</t>
        </is>
      </c>
      <c r="G336" t="n">
        <v>1.3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57856-2024</t>
        </is>
      </c>
      <c r="B337" s="1" t="n">
        <v>45630</v>
      </c>
      <c r="C337" s="1" t="n">
        <v>45952</v>
      </c>
      <c r="D337" t="inlineStr">
        <is>
          <t>SKÅNE LÄN</t>
        </is>
      </c>
      <c r="E337" t="inlineStr">
        <is>
          <t>OSBY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42751-2022</t>
        </is>
      </c>
      <c r="B338" s="1" t="n">
        <v>44832</v>
      </c>
      <c r="C338" s="1" t="n">
        <v>45952</v>
      </c>
      <c r="D338" t="inlineStr">
        <is>
          <t>SKÅNE LÄN</t>
        </is>
      </c>
      <c r="E338" t="inlineStr">
        <is>
          <t>OSBY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38684-2025</t>
        </is>
      </c>
      <c r="B339" s="1" t="n">
        <v>45884.65519675926</v>
      </c>
      <c r="C339" s="1" t="n">
        <v>45952</v>
      </c>
      <c r="D339" t="inlineStr">
        <is>
          <t>SKÅNE LÄN</t>
        </is>
      </c>
      <c r="E339" t="inlineStr">
        <is>
          <t>OSBY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47843-2024</t>
        </is>
      </c>
      <c r="B340" s="1" t="n">
        <v>45588.65604166667</v>
      </c>
      <c r="C340" s="1" t="n">
        <v>45952</v>
      </c>
      <c r="D340" t="inlineStr">
        <is>
          <t>SKÅNE LÄN</t>
        </is>
      </c>
      <c r="E340" t="inlineStr">
        <is>
          <t>OSBY</t>
        </is>
      </c>
      <c r="G340" t="n">
        <v>1.9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56877-2021</t>
        </is>
      </c>
      <c r="B341" s="1" t="n">
        <v>44481.81486111111</v>
      </c>
      <c r="C341" s="1" t="n">
        <v>45952</v>
      </c>
      <c r="D341" t="inlineStr">
        <is>
          <t>SKÅNE LÄN</t>
        </is>
      </c>
      <c r="E341" t="inlineStr">
        <is>
          <t>OSBY</t>
        </is>
      </c>
      <c r="G341" t="n">
        <v>1.6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8367-2022</t>
        </is>
      </c>
      <c r="B342" s="1" t="n">
        <v>44610</v>
      </c>
      <c r="C342" s="1" t="n">
        <v>45952</v>
      </c>
      <c r="D342" t="inlineStr">
        <is>
          <t>SKÅNE LÄN</t>
        </is>
      </c>
      <c r="E342" t="inlineStr">
        <is>
          <t>OSBY</t>
        </is>
      </c>
      <c r="G342" t="n">
        <v>0.5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21881-2024</t>
        </is>
      </c>
      <c r="B343" s="1" t="n">
        <v>45443.29864583333</v>
      </c>
      <c r="C343" s="1" t="n">
        <v>45952</v>
      </c>
      <c r="D343" t="inlineStr">
        <is>
          <t>SKÅNE LÄN</t>
        </is>
      </c>
      <c r="E343" t="inlineStr">
        <is>
          <t>OSBY</t>
        </is>
      </c>
      <c r="G343" t="n">
        <v>1.9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17587-2023</t>
        </is>
      </c>
      <c r="B344" s="1" t="n">
        <v>45036</v>
      </c>
      <c r="C344" s="1" t="n">
        <v>45952</v>
      </c>
      <c r="D344" t="inlineStr">
        <is>
          <t>SKÅNE LÄN</t>
        </is>
      </c>
      <c r="E344" t="inlineStr">
        <is>
          <t>OSBY</t>
        </is>
      </c>
      <c r="G344" t="n">
        <v>2.6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21570-2025</t>
        </is>
      </c>
      <c r="B345" s="1" t="n">
        <v>45782.75386574074</v>
      </c>
      <c r="C345" s="1" t="n">
        <v>45952</v>
      </c>
      <c r="D345" t="inlineStr">
        <is>
          <t>SKÅNE LÄN</t>
        </is>
      </c>
      <c r="E345" t="inlineStr">
        <is>
          <t>OSBY</t>
        </is>
      </c>
      <c r="G345" t="n">
        <v>15.1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31195-2024</t>
        </is>
      </c>
      <c r="B346" s="1" t="n">
        <v>45503</v>
      </c>
      <c r="C346" s="1" t="n">
        <v>45952</v>
      </c>
      <c r="D346" t="inlineStr">
        <is>
          <t>SKÅNE LÄN</t>
        </is>
      </c>
      <c r="E346" t="inlineStr">
        <is>
          <t>OSBY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52409-2024</t>
        </is>
      </c>
      <c r="B347" s="1" t="n">
        <v>45609.45424768519</v>
      </c>
      <c r="C347" s="1" t="n">
        <v>45952</v>
      </c>
      <c r="D347" t="inlineStr">
        <is>
          <t>SKÅNE LÄN</t>
        </is>
      </c>
      <c r="E347" t="inlineStr">
        <is>
          <t>OSBY</t>
        </is>
      </c>
      <c r="G347" t="n">
        <v>2.2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22064-2025</t>
        </is>
      </c>
      <c r="B348" s="1" t="n">
        <v>45785</v>
      </c>
      <c r="C348" s="1" t="n">
        <v>45952</v>
      </c>
      <c r="D348" t="inlineStr">
        <is>
          <t>SKÅNE LÄN</t>
        </is>
      </c>
      <c r="E348" t="inlineStr">
        <is>
          <t>OSBY</t>
        </is>
      </c>
      <c r="G348" t="n">
        <v>1.4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30275-2023</t>
        </is>
      </c>
      <c r="B349" s="1" t="n">
        <v>45110</v>
      </c>
      <c r="C349" s="1" t="n">
        <v>45952</v>
      </c>
      <c r="D349" t="inlineStr">
        <is>
          <t>SKÅNE LÄN</t>
        </is>
      </c>
      <c r="E349" t="inlineStr">
        <is>
          <t>OSBY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47334-2025</t>
        </is>
      </c>
      <c r="B350" s="1" t="n">
        <v>45930.56465277778</v>
      </c>
      <c r="C350" s="1" t="n">
        <v>45952</v>
      </c>
      <c r="D350" t="inlineStr">
        <is>
          <t>SKÅNE LÄN</t>
        </is>
      </c>
      <c r="E350" t="inlineStr">
        <is>
          <t>OSBY</t>
        </is>
      </c>
      <c r="G350" t="n">
        <v>2.4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21222-2023</t>
        </is>
      </c>
      <c r="B351" s="1" t="n">
        <v>45062</v>
      </c>
      <c r="C351" s="1" t="n">
        <v>45952</v>
      </c>
      <c r="D351" t="inlineStr">
        <is>
          <t>SKÅNE LÄN</t>
        </is>
      </c>
      <c r="E351" t="inlineStr">
        <is>
          <t>OSBY</t>
        </is>
      </c>
      <c r="G351" t="n">
        <v>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3454-2022</t>
        </is>
      </c>
      <c r="B352" s="1" t="n">
        <v>44585.57111111111</v>
      </c>
      <c r="C352" s="1" t="n">
        <v>45952</v>
      </c>
      <c r="D352" t="inlineStr">
        <is>
          <t>SKÅNE LÄN</t>
        </is>
      </c>
      <c r="E352" t="inlineStr">
        <is>
          <t>OSBY</t>
        </is>
      </c>
      <c r="F352" t="inlineStr">
        <is>
          <t>Sveaskog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19710-2021</t>
        </is>
      </c>
      <c r="B353" s="1" t="n">
        <v>44312.8218287037</v>
      </c>
      <c r="C353" s="1" t="n">
        <v>45952</v>
      </c>
      <c r="D353" t="inlineStr">
        <is>
          <t>SKÅNE LÄN</t>
        </is>
      </c>
      <c r="E353" t="inlineStr">
        <is>
          <t>OSBY</t>
        </is>
      </c>
      <c r="G353" t="n">
        <v>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57710-2024</t>
        </is>
      </c>
      <c r="B354" s="1" t="n">
        <v>45630</v>
      </c>
      <c r="C354" s="1" t="n">
        <v>45952</v>
      </c>
      <c r="D354" t="inlineStr">
        <is>
          <t>SKÅNE LÄN</t>
        </is>
      </c>
      <c r="E354" t="inlineStr">
        <is>
          <t>OSBY</t>
        </is>
      </c>
      <c r="G354" t="n">
        <v>9.5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33254-2024</t>
        </is>
      </c>
      <c r="B355" s="1" t="n">
        <v>45518</v>
      </c>
      <c r="C355" s="1" t="n">
        <v>45952</v>
      </c>
      <c r="D355" t="inlineStr">
        <is>
          <t>SKÅNE LÄN</t>
        </is>
      </c>
      <c r="E355" t="inlineStr">
        <is>
          <t>OSBY</t>
        </is>
      </c>
      <c r="F355" t="inlineStr">
        <is>
          <t>Naturvårdsverket</t>
        </is>
      </c>
      <c r="G355" t="n">
        <v>6.4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27005-2024</t>
        </is>
      </c>
      <c r="B356" s="1" t="n">
        <v>45471.39585648148</v>
      </c>
      <c r="C356" s="1" t="n">
        <v>45952</v>
      </c>
      <c r="D356" t="inlineStr">
        <is>
          <t>SKÅNE LÄN</t>
        </is>
      </c>
      <c r="E356" t="inlineStr">
        <is>
          <t>OSBY</t>
        </is>
      </c>
      <c r="G356" t="n">
        <v>0.5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22902-2024</t>
        </is>
      </c>
      <c r="B357" s="1" t="n">
        <v>45448</v>
      </c>
      <c r="C357" s="1" t="n">
        <v>45952</v>
      </c>
      <c r="D357" t="inlineStr">
        <is>
          <t>SKÅNE LÄN</t>
        </is>
      </c>
      <c r="E357" t="inlineStr">
        <is>
          <t>OSBY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19009-2024</t>
        </is>
      </c>
      <c r="B358" s="1" t="n">
        <v>45427.64453703703</v>
      </c>
      <c r="C358" s="1" t="n">
        <v>45952</v>
      </c>
      <c r="D358" t="inlineStr">
        <is>
          <t>SKÅNE LÄN</t>
        </is>
      </c>
      <c r="E358" t="inlineStr">
        <is>
          <t>OSBY</t>
        </is>
      </c>
      <c r="G358" t="n">
        <v>2.7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19010-2024</t>
        </is>
      </c>
      <c r="B359" s="1" t="n">
        <v>45427.64561342593</v>
      </c>
      <c r="C359" s="1" t="n">
        <v>45952</v>
      </c>
      <c r="D359" t="inlineStr">
        <is>
          <t>SKÅNE LÄN</t>
        </is>
      </c>
      <c r="E359" t="inlineStr">
        <is>
          <t>OSBY</t>
        </is>
      </c>
      <c r="G359" t="n">
        <v>2.8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9190-2025</t>
        </is>
      </c>
      <c r="B360" s="1" t="n">
        <v>45714.45700231481</v>
      </c>
      <c r="C360" s="1" t="n">
        <v>45952</v>
      </c>
      <c r="D360" t="inlineStr">
        <is>
          <t>SKÅNE LÄN</t>
        </is>
      </c>
      <c r="E360" t="inlineStr">
        <is>
          <t>OSBY</t>
        </is>
      </c>
      <c r="F360" t="inlineStr">
        <is>
          <t>Kommuner</t>
        </is>
      </c>
      <c r="G360" t="n">
        <v>0.7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47880-2024</t>
        </is>
      </c>
      <c r="B361" s="1" t="n">
        <v>45588.7440625</v>
      </c>
      <c r="C361" s="1" t="n">
        <v>45952</v>
      </c>
      <c r="D361" t="inlineStr">
        <is>
          <t>SKÅNE LÄN</t>
        </is>
      </c>
      <c r="E361" t="inlineStr">
        <is>
          <t>OSBY</t>
        </is>
      </c>
      <c r="G361" t="n">
        <v>1.5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41547-2022</t>
        </is>
      </c>
      <c r="B362" s="1" t="n">
        <v>44826</v>
      </c>
      <c r="C362" s="1" t="n">
        <v>45952</v>
      </c>
      <c r="D362" t="inlineStr">
        <is>
          <t>SKÅNE LÄN</t>
        </is>
      </c>
      <c r="E362" t="inlineStr">
        <is>
          <t>OSBY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36571-2024</t>
        </is>
      </c>
      <c r="B363" s="1" t="n">
        <v>45537.49109953704</v>
      </c>
      <c r="C363" s="1" t="n">
        <v>45952</v>
      </c>
      <c r="D363" t="inlineStr">
        <is>
          <t>SKÅNE LÄN</t>
        </is>
      </c>
      <c r="E363" t="inlineStr">
        <is>
          <t>OSBY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27378-2022</t>
        </is>
      </c>
      <c r="B364" s="1" t="n">
        <v>44742.46596064815</v>
      </c>
      <c r="C364" s="1" t="n">
        <v>45952</v>
      </c>
      <c r="D364" t="inlineStr">
        <is>
          <t>SKÅNE LÄN</t>
        </is>
      </c>
      <c r="E364" t="inlineStr">
        <is>
          <t>OSBY</t>
        </is>
      </c>
      <c r="G364" t="n">
        <v>3.7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12068-2023</t>
        </is>
      </c>
      <c r="B365" s="1" t="n">
        <v>44997</v>
      </c>
      <c r="C365" s="1" t="n">
        <v>45952</v>
      </c>
      <c r="D365" t="inlineStr">
        <is>
          <t>SKÅNE LÄN</t>
        </is>
      </c>
      <c r="E365" t="inlineStr">
        <is>
          <t>OSBY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61024-2023</t>
        </is>
      </c>
      <c r="B366" s="1" t="n">
        <v>45259</v>
      </c>
      <c r="C366" s="1" t="n">
        <v>45952</v>
      </c>
      <c r="D366" t="inlineStr">
        <is>
          <t>SKÅNE LÄN</t>
        </is>
      </c>
      <c r="E366" t="inlineStr">
        <is>
          <t>OSBY</t>
        </is>
      </c>
      <c r="G366" t="n">
        <v>6.8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6755-2022</t>
        </is>
      </c>
      <c r="B367" s="1" t="n">
        <v>44602</v>
      </c>
      <c r="C367" s="1" t="n">
        <v>45952</v>
      </c>
      <c r="D367" t="inlineStr">
        <is>
          <t>SKÅNE LÄN</t>
        </is>
      </c>
      <c r="E367" t="inlineStr">
        <is>
          <t>OSBY</t>
        </is>
      </c>
      <c r="G367" t="n">
        <v>0.5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56443-2023</t>
        </is>
      </c>
      <c r="B368" s="1" t="n">
        <v>45243.47027777778</v>
      </c>
      <c r="C368" s="1" t="n">
        <v>45952</v>
      </c>
      <c r="D368" t="inlineStr">
        <is>
          <t>SKÅNE LÄN</t>
        </is>
      </c>
      <c r="E368" t="inlineStr">
        <is>
          <t>OSBY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8989-2024</t>
        </is>
      </c>
      <c r="B369" s="1" t="n">
        <v>45356</v>
      </c>
      <c r="C369" s="1" t="n">
        <v>45952</v>
      </c>
      <c r="D369" t="inlineStr">
        <is>
          <t>SKÅNE LÄN</t>
        </is>
      </c>
      <c r="E369" t="inlineStr">
        <is>
          <t>OSBY</t>
        </is>
      </c>
      <c r="G369" t="n">
        <v>4.2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7211-2025</t>
        </is>
      </c>
      <c r="B370" s="1" t="n">
        <v>45702.47258101852</v>
      </c>
      <c r="C370" s="1" t="n">
        <v>45952</v>
      </c>
      <c r="D370" t="inlineStr">
        <is>
          <t>SKÅNE LÄN</t>
        </is>
      </c>
      <c r="E370" t="inlineStr">
        <is>
          <t>OSBY</t>
        </is>
      </c>
      <c r="G370" t="n">
        <v>2.3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26780-2023</t>
        </is>
      </c>
      <c r="B371" s="1" t="n">
        <v>45093.48739583333</v>
      </c>
      <c r="C371" s="1" t="n">
        <v>45952</v>
      </c>
      <c r="D371" t="inlineStr">
        <is>
          <t>SKÅNE LÄN</t>
        </is>
      </c>
      <c r="E371" t="inlineStr">
        <is>
          <t>OSBY</t>
        </is>
      </c>
      <c r="G371" t="n">
        <v>2.9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10673-2025</t>
        </is>
      </c>
      <c r="B372" s="1" t="n">
        <v>45721.84422453704</v>
      </c>
      <c r="C372" s="1" t="n">
        <v>45952</v>
      </c>
      <c r="D372" t="inlineStr">
        <is>
          <t>SKÅNE LÄN</t>
        </is>
      </c>
      <c r="E372" t="inlineStr">
        <is>
          <t>OSBY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31970-2023</t>
        </is>
      </c>
      <c r="B373" s="1" t="n">
        <v>45119.4128587963</v>
      </c>
      <c r="C373" s="1" t="n">
        <v>45952</v>
      </c>
      <c r="D373" t="inlineStr">
        <is>
          <t>SKÅNE LÄN</t>
        </is>
      </c>
      <c r="E373" t="inlineStr">
        <is>
          <t>OSBY</t>
        </is>
      </c>
      <c r="G373" t="n">
        <v>1.1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43516-2021</t>
        </is>
      </c>
      <c r="B374" s="1" t="n">
        <v>44433</v>
      </c>
      <c r="C374" s="1" t="n">
        <v>45952</v>
      </c>
      <c r="D374" t="inlineStr">
        <is>
          <t>SKÅNE LÄN</t>
        </is>
      </c>
      <c r="E374" t="inlineStr">
        <is>
          <t>OSBY</t>
        </is>
      </c>
      <c r="G374" t="n">
        <v>3.9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24446-2023</t>
        </is>
      </c>
      <c r="B375" s="1" t="n">
        <v>45082.54413194444</v>
      </c>
      <c r="C375" s="1" t="n">
        <v>45952</v>
      </c>
      <c r="D375" t="inlineStr">
        <is>
          <t>SKÅNE LÄN</t>
        </is>
      </c>
      <c r="E375" t="inlineStr">
        <is>
          <t>OSBY</t>
        </is>
      </c>
      <c r="G375" t="n">
        <v>1.4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2621-2022</t>
        </is>
      </c>
      <c r="B376" s="1" t="n">
        <v>44580</v>
      </c>
      <c r="C376" s="1" t="n">
        <v>45952</v>
      </c>
      <c r="D376" t="inlineStr">
        <is>
          <t>SKÅNE LÄN</t>
        </is>
      </c>
      <c r="E376" t="inlineStr">
        <is>
          <t>OSBY</t>
        </is>
      </c>
      <c r="G376" t="n">
        <v>1.8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48582-2023</t>
        </is>
      </c>
      <c r="B377" s="1" t="n">
        <v>45208.47866898148</v>
      </c>
      <c r="C377" s="1" t="n">
        <v>45952</v>
      </c>
      <c r="D377" t="inlineStr">
        <is>
          <t>SKÅNE LÄN</t>
        </is>
      </c>
      <c r="E377" t="inlineStr">
        <is>
          <t>OSBY</t>
        </is>
      </c>
      <c r="G377" t="n">
        <v>0.9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12248-2024</t>
        </is>
      </c>
      <c r="B378" s="1" t="n">
        <v>45377</v>
      </c>
      <c r="C378" s="1" t="n">
        <v>45952</v>
      </c>
      <c r="D378" t="inlineStr">
        <is>
          <t>SKÅNE LÄN</t>
        </is>
      </c>
      <c r="E378" t="inlineStr">
        <is>
          <t>OSBY</t>
        </is>
      </c>
      <c r="F378" t="inlineStr">
        <is>
          <t>Kommuner</t>
        </is>
      </c>
      <c r="G378" t="n">
        <v>7.3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27514-2024</t>
        </is>
      </c>
      <c r="B379" s="1" t="n">
        <v>45474</v>
      </c>
      <c r="C379" s="1" t="n">
        <v>45952</v>
      </c>
      <c r="D379" t="inlineStr">
        <is>
          <t>SKÅNE LÄN</t>
        </is>
      </c>
      <c r="E379" t="inlineStr">
        <is>
          <t>OSBY</t>
        </is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17616-2023</t>
        </is>
      </c>
      <c r="B380" s="1" t="n">
        <v>45036</v>
      </c>
      <c r="C380" s="1" t="n">
        <v>45952</v>
      </c>
      <c r="D380" t="inlineStr">
        <is>
          <t>SKÅNE LÄN</t>
        </is>
      </c>
      <c r="E380" t="inlineStr">
        <is>
          <t>OSBY</t>
        </is>
      </c>
      <c r="G380" t="n">
        <v>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9987-2025</t>
        </is>
      </c>
      <c r="B381" s="1" t="n">
        <v>45719.42331018519</v>
      </c>
      <c r="C381" s="1" t="n">
        <v>45952</v>
      </c>
      <c r="D381" t="inlineStr">
        <is>
          <t>SKÅNE LÄN</t>
        </is>
      </c>
      <c r="E381" t="inlineStr">
        <is>
          <t>OSBY</t>
        </is>
      </c>
      <c r="G381" t="n">
        <v>1.7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8375-2025</t>
        </is>
      </c>
      <c r="B382" s="1" t="n">
        <v>45709.33300925926</v>
      </c>
      <c r="C382" s="1" t="n">
        <v>45952</v>
      </c>
      <c r="D382" t="inlineStr">
        <is>
          <t>SKÅNE LÄN</t>
        </is>
      </c>
      <c r="E382" t="inlineStr">
        <is>
          <t>OSBY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35777-2022</t>
        </is>
      </c>
      <c r="B383" s="1" t="n">
        <v>44801</v>
      </c>
      <c r="C383" s="1" t="n">
        <v>45952</v>
      </c>
      <c r="D383" t="inlineStr">
        <is>
          <t>SKÅNE LÄN</t>
        </is>
      </c>
      <c r="E383" t="inlineStr">
        <is>
          <t>OSBY</t>
        </is>
      </c>
      <c r="G383" t="n">
        <v>1.7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25579-2024</t>
        </is>
      </c>
      <c r="B384" s="1" t="n">
        <v>45463</v>
      </c>
      <c r="C384" s="1" t="n">
        <v>45952</v>
      </c>
      <c r="D384" t="inlineStr">
        <is>
          <t>SKÅNE LÄN</t>
        </is>
      </c>
      <c r="E384" t="inlineStr">
        <is>
          <t>OSBY</t>
        </is>
      </c>
      <c r="G384" t="n">
        <v>1.3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23251-2025</t>
        </is>
      </c>
      <c r="B385" s="1" t="n">
        <v>45791</v>
      </c>
      <c r="C385" s="1" t="n">
        <v>45952</v>
      </c>
      <c r="D385" t="inlineStr">
        <is>
          <t>SKÅNE LÄN</t>
        </is>
      </c>
      <c r="E385" t="inlineStr">
        <is>
          <t>OSBY</t>
        </is>
      </c>
      <c r="G385" t="n">
        <v>9.1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12413-2025</t>
        </is>
      </c>
      <c r="B386" s="1" t="n">
        <v>45730.43767361111</v>
      </c>
      <c r="C386" s="1" t="n">
        <v>45952</v>
      </c>
      <c r="D386" t="inlineStr">
        <is>
          <t>SKÅNE LÄN</t>
        </is>
      </c>
      <c r="E386" t="inlineStr">
        <is>
          <t>OSBY</t>
        </is>
      </c>
      <c r="G386" t="n">
        <v>0.5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56166-2023</t>
        </is>
      </c>
      <c r="B387" s="1" t="n">
        <v>45240.62390046296</v>
      </c>
      <c r="C387" s="1" t="n">
        <v>45952</v>
      </c>
      <c r="D387" t="inlineStr">
        <is>
          <t>SKÅNE LÄN</t>
        </is>
      </c>
      <c r="E387" t="inlineStr">
        <is>
          <t>OSBY</t>
        </is>
      </c>
      <c r="G387" t="n">
        <v>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48774-2025</t>
        </is>
      </c>
      <c r="B388" s="1" t="n">
        <v>45936.98362268518</v>
      </c>
      <c r="C388" s="1" t="n">
        <v>45952</v>
      </c>
      <c r="D388" t="inlineStr">
        <is>
          <t>SKÅNE LÄN</t>
        </is>
      </c>
      <c r="E388" t="inlineStr">
        <is>
          <t>OSBY</t>
        </is>
      </c>
      <c r="G388" t="n">
        <v>3.8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48785-2025</t>
        </is>
      </c>
      <c r="B389" s="1" t="n">
        <v>45937.31203703704</v>
      </c>
      <c r="C389" s="1" t="n">
        <v>45952</v>
      </c>
      <c r="D389" t="inlineStr">
        <is>
          <t>SKÅNE LÄN</t>
        </is>
      </c>
      <c r="E389" t="inlineStr">
        <is>
          <t>OSBY</t>
        </is>
      </c>
      <c r="F389" t="inlineStr">
        <is>
          <t>Sveaskog</t>
        </is>
      </c>
      <c r="G389" t="n">
        <v>1.3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48796-2025</t>
        </is>
      </c>
      <c r="B390" s="1" t="n">
        <v>45937.34450231482</v>
      </c>
      <c r="C390" s="1" t="n">
        <v>45952</v>
      </c>
      <c r="D390" t="inlineStr">
        <is>
          <t>SKÅNE LÄN</t>
        </is>
      </c>
      <c r="E390" t="inlineStr">
        <is>
          <t>OSBY</t>
        </is>
      </c>
      <c r="F390" t="inlineStr">
        <is>
          <t>Sveaskog</t>
        </is>
      </c>
      <c r="G390" t="n">
        <v>1.7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29435-2024</t>
        </is>
      </c>
      <c r="B391" s="1" t="n">
        <v>45483.77171296296</v>
      </c>
      <c r="C391" s="1" t="n">
        <v>45952</v>
      </c>
      <c r="D391" t="inlineStr">
        <is>
          <t>SKÅNE LÄN</t>
        </is>
      </c>
      <c r="E391" t="inlineStr">
        <is>
          <t>OSBY</t>
        </is>
      </c>
      <c r="F391" t="inlineStr">
        <is>
          <t>Kommuner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29024-2022</t>
        </is>
      </c>
      <c r="B392" s="1" t="n">
        <v>44749.86331018519</v>
      </c>
      <c r="C392" s="1" t="n">
        <v>45952</v>
      </c>
      <c r="D392" t="inlineStr">
        <is>
          <t>SKÅNE LÄN</t>
        </is>
      </c>
      <c r="E392" t="inlineStr">
        <is>
          <t>OSBY</t>
        </is>
      </c>
      <c r="G392" t="n">
        <v>1.7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48797-2025</t>
        </is>
      </c>
      <c r="B393" s="1" t="n">
        <v>45937.34452546296</v>
      </c>
      <c r="C393" s="1" t="n">
        <v>45952</v>
      </c>
      <c r="D393" t="inlineStr">
        <is>
          <t>SKÅNE LÄN</t>
        </is>
      </c>
      <c r="E393" t="inlineStr">
        <is>
          <t>OSBY</t>
        </is>
      </c>
      <c r="F393" t="inlineStr">
        <is>
          <t>Sveaskog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55682-2023</t>
        </is>
      </c>
      <c r="B394" s="1" t="n">
        <v>45239.34430555555</v>
      </c>
      <c r="C394" s="1" t="n">
        <v>45952</v>
      </c>
      <c r="D394" t="inlineStr">
        <is>
          <t>SKÅNE LÄN</t>
        </is>
      </c>
      <c r="E394" t="inlineStr">
        <is>
          <t>OSBY</t>
        </is>
      </c>
      <c r="G394" t="n">
        <v>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155-2021</t>
        </is>
      </c>
      <c r="B395" s="1" t="n">
        <v>44200</v>
      </c>
      <c r="C395" s="1" t="n">
        <v>45952</v>
      </c>
      <c r="D395" t="inlineStr">
        <is>
          <t>SKÅNE LÄN</t>
        </is>
      </c>
      <c r="E395" t="inlineStr">
        <is>
          <t>OSBY</t>
        </is>
      </c>
      <c r="G395" t="n">
        <v>2.1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61648-2022</t>
        </is>
      </c>
      <c r="B396" s="1" t="n">
        <v>44916.88560185185</v>
      </c>
      <c r="C396" s="1" t="n">
        <v>45952</v>
      </c>
      <c r="D396" t="inlineStr">
        <is>
          <t>SKÅNE LÄN</t>
        </is>
      </c>
      <c r="E396" t="inlineStr">
        <is>
          <t>OSBY</t>
        </is>
      </c>
      <c r="G396" t="n">
        <v>1.3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26043-2024</t>
        </is>
      </c>
      <c r="B397" s="1" t="n">
        <v>45468</v>
      </c>
      <c r="C397" s="1" t="n">
        <v>45952</v>
      </c>
      <c r="D397" t="inlineStr">
        <is>
          <t>SKÅNE LÄN</t>
        </is>
      </c>
      <c r="E397" t="inlineStr">
        <is>
          <t>OSBY</t>
        </is>
      </c>
      <c r="G397" t="n">
        <v>0.6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3831-2024</t>
        </is>
      </c>
      <c r="B398" s="1" t="n">
        <v>45321.87001157407</v>
      </c>
      <c r="C398" s="1" t="n">
        <v>45952</v>
      </c>
      <c r="D398" t="inlineStr">
        <is>
          <t>SKÅNE LÄN</t>
        </is>
      </c>
      <c r="E398" t="inlineStr">
        <is>
          <t>OSBY</t>
        </is>
      </c>
      <c r="G398" t="n">
        <v>3.7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61414-2024</t>
        </is>
      </c>
      <c r="B399" s="1" t="n">
        <v>45646.44403935185</v>
      </c>
      <c r="C399" s="1" t="n">
        <v>45952</v>
      </c>
      <c r="D399" t="inlineStr">
        <is>
          <t>SKÅNE LÄN</t>
        </is>
      </c>
      <c r="E399" t="inlineStr">
        <is>
          <t>OSBY</t>
        </is>
      </c>
      <c r="G399" t="n">
        <v>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19116-2025</t>
        </is>
      </c>
      <c r="B400" s="1" t="n">
        <v>45768.72400462963</v>
      </c>
      <c r="C400" s="1" t="n">
        <v>45952</v>
      </c>
      <c r="D400" t="inlineStr">
        <is>
          <t>SKÅNE LÄN</t>
        </is>
      </c>
      <c r="E400" t="inlineStr">
        <is>
          <t>OSBY</t>
        </is>
      </c>
      <c r="G400" t="n">
        <v>1.3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15041-2023</t>
        </is>
      </c>
      <c r="B401" s="1" t="n">
        <v>45015.65375</v>
      </c>
      <c r="C401" s="1" t="n">
        <v>45952</v>
      </c>
      <c r="D401" t="inlineStr">
        <is>
          <t>SKÅNE LÄN</t>
        </is>
      </c>
      <c r="E401" t="inlineStr">
        <is>
          <t>OSBY</t>
        </is>
      </c>
      <c r="G401" t="n">
        <v>0.5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11773-2023</t>
        </is>
      </c>
      <c r="B402" s="1" t="n">
        <v>44994.64373842593</v>
      </c>
      <c r="C402" s="1" t="n">
        <v>45952</v>
      </c>
      <c r="D402" t="inlineStr">
        <is>
          <t>SKÅNE LÄN</t>
        </is>
      </c>
      <c r="E402" t="inlineStr">
        <is>
          <t>OSBY</t>
        </is>
      </c>
      <c r="G402" t="n">
        <v>2.1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48789-2025</t>
        </is>
      </c>
      <c r="B403" s="1" t="n">
        <v>45937.32253472223</v>
      </c>
      <c r="C403" s="1" t="n">
        <v>45952</v>
      </c>
      <c r="D403" t="inlineStr">
        <is>
          <t>SKÅNE LÄN</t>
        </is>
      </c>
      <c r="E403" t="inlineStr">
        <is>
          <t>OSBY</t>
        </is>
      </c>
      <c r="F403" t="inlineStr">
        <is>
          <t>Sveaskog</t>
        </is>
      </c>
      <c r="G403" t="n">
        <v>3.5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15653-2024</t>
        </is>
      </c>
      <c r="B404" s="1" t="n">
        <v>45404.3621875</v>
      </c>
      <c r="C404" s="1" t="n">
        <v>45952</v>
      </c>
      <c r="D404" t="inlineStr">
        <is>
          <t>SKÅNE LÄN</t>
        </is>
      </c>
      <c r="E404" t="inlineStr">
        <is>
          <t>OSBY</t>
        </is>
      </c>
      <c r="G404" t="n">
        <v>3.7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50880-2022</t>
        </is>
      </c>
      <c r="B405" s="1" t="n">
        <v>44867.57969907407</v>
      </c>
      <c r="C405" s="1" t="n">
        <v>45952</v>
      </c>
      <c r="D405" t="inlineStr">
        <is>
          <t>SKÅNE LÄN</t>
        </is>
      </c>
      <c r="E405" t="inlineStr">
        <is>
          <t>OSBY</t>
        </is>
      </c>
      <c r="G405" t="n">
        <v>5.5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15797-2022</t>
        </is>
      </c>
      <c r="B406" s="1" t="n">
        <v>44663.88828703704</v>
      </c>
      <c r="C406" s="1" t="n">
        <v>45952</v>
      </c>
      <c r="D406" t="inlineStr">
        <is>
          <t>SKÅNE LÄN</t>
        </is>
      </c>
      <c r="E406" t="inlineStr">
        <is>
          <t>OSBY</t>
        </is>
      </c>
      <c r="G406" t="n">
        <v>3.1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11146-2024</t>
        </is>
      </c>
      <c r="B407" s="1" t="n">
        <v>45371.46622685185</v>
      </c>
      <c r="C407" s="1" t="n">
        <v>45952</v>
      </c>
      <c r="D407" t="inlineStr">
        <is>
          <t>SKÅNE LÄN</t>
        </is>
      </c>
      <c r="E407" t="inlineStr">
        <is>
          <t>OSBY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872-2025</t>
        </is>
      </c>
      <c r="B408" s="1" t="n">
        <v>45665.6306712963</v>
      </c>
      <c r="C408" s="1" t="n">
        <v>45952</v>
      </c>
      <c r="D408" t="inlineStr">
        <is>
          <t>SKÅNE LÄN</t>
        </is>
      </c>
      <c r="E408" t="inlineStr">
        <is>
          <t>OSBY</t>
        </is>
      </c>
      <c r="F408" t="inlineStr">
        <is>
          <t>Sveaskog</t>
        </is>
      </c>
      <c r="G408" t="n">
        <v>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62114-2024</t>
        </is>
      </c>
      <c r="B409" s="1" t="n">
        <v>45656.54815972222</v>
      </c>
      <c r="C409" s="1" t="n">
        <v>45952</v>
      </c>
      <c r="D409" t="inlineStr">
        <is>
          <t>SKÅNE LÄN</t>
        </is>
      </c>
      <c r="E409" t="inlineStr">
        <is>
          <t>OSBY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63297-2023</t>
        </is>
      </c>
      <c r="B410" s="1" t="n">
        <v>45273.96774305555</v>
      </c>
      <c r="C410" s="1" t="n">
        <v>45952</v>
      </c>
      <c r="D410" t="inlineStr">
        <is>
          <t>SKÅNE LÄN</t>
        </is>
      </c>
      <c r="E410" t="inlineStr">
        <is>
          <t>OSBY</t>
        </is>
      </c>
      <c r="G410" t="n">
        <v>1.9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41557-2022</t>
        </is>
      </c>
      <c r="B411" s="1" t="n">
        <v>44827.39942129629</v>
      </c>
      <c r="C411" s="1" t="n">
        <v>45952</v>
      </c>
      <c r="D411" t="inlineStr">
        <is>
          <t>SKÅNE LÄN</t>
        </is>
      </c>
      <c r="E411" t="inlineStr">
        <is>
          <t>OSBY</t>
        </is>
      </c>
      <c r="G411" t="n">
        <v>1.5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8208-2025</t>
        </is>
      </c>
      <c r="B412" s="1" t="n">
        <v>45708.44246527777</v>
      </c>
      <c r="C412" s="1" t="n">
        <v>45952</v>
      </c>
      <c r="D412" t="inlineStr">
        <is>
          <t>SKÅNE LÄN</t>
        </is>
      </c>
      <c r="E412" t="inlineStr">
        <is>
          <t>OSBY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54009-2023</t>
        </is>
      </c>
      <c r="B413" s="1" t="n">
        <v>45231.74186342592</v>
      </c>
      <c r="C413" s="1" t="n">
        <v>45952</v>
      </c>
      <c r="D413" t="inlineStr">
        <is>
          <t>SKÅNE LÄN</t>
        </is>
      </c>
      <c r="E413" t="inlineStr">
        <is>
          <t>OSBY</t>
        </is>
      </c>
      <c r="G413" t="n">
        <v>1.5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7079-2023</t>
        </is>
      </c>
      <c r="B414" s="1" t="n">
        <v>44965</v>
      </c>
      <c r="C414" s="1" t="n">
        <v>45952</v>
      </c>
      <c r="D414" t="inlineStr">
        <is>
          <t>SKÅNE LÄN</t>
        </is>
      </c>
      <c r="E414" t="inlineStr">
        <is>
          <t>OSBY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61364-2023</t>
        </is>
      </c>
      <c r="B415" s="1" t="n">
        <v>45264</v>
      </c>
      <c r="C415" s="1" t="n">
        <v>45952</v>
      </c>
      <c r="D415" t="inlineStr">
        <is>
          <t>SKÅNE LÄN</t>
        </is>
      </c>
      <c r="E415" t="inlineStr">
        <is>
          <t>OSBY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13959-2025</t>
        </is>
      </c>
      <c r="B416" s="1" t="n">
        <v>45737.90570601852</v>
      </c>
      <c r="C416" s="1" t="n">
        <v>45952</v>
      </c>
      <c r="D416" t="inlineStr">
        <is>
          <t>SKÅNE LÄN</t>
        </is>
      </c>
      <c r="E416" t="inlineStr">
        <is>
          <t>OSBY</t>
        </is>
      </c>
      <c r="G416" t="n">
        <v>3.3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10060-2024</t>
        </is>
      </c>
      <c r="B417" s="1" t="n">
        <v>45364.38001157407</v>
      </c>
      <c r="C417" s="1" t="n">
        <v>45952</v>
      </c>
      <c r="D417" t="inlineStr">
        <is>
          <t>SKÅNE LÄN</t>
        </is>
      </c>
      <c r="E417" t="inlineStr">
        <is>
          <t>OSBY</t>
        </is>
      </c>
      <c r="G417" t="n">
        <v>1.4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1107-2025</t>
        </is>
      </c>
      <c r="B418" s="1" t="n">
        <v>45666.65141203703</v>
      </c>
      <c r="C418" s="1" t="n">
        <v>45952</v>
      </c>
      <c r="D418" t="inlineStr">
        <is>
          <t>SKÅNE LÄN</t>
        </is>
      </c>
      <c r="E418" t="inlineStr">
        <is>
          <t>OSBY</t>
        </is>
      </c>
      <c r="G418" t="n">
        <v>0.9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49694-2025</t>
        </is>
      </c>
      <c r="B419" s="1" t="n">
        <v>45939.67415509259</v>
      </c>
      <c r="C419" s="1" t="n">
        <v>45952</v>
      </c>
      <c r="D419" t="inlineStr">
        <is>
          <t>SKÅNE LÄN</t>
        </is>
      </c>
      <c r="E419" t="inlineStr">
        <is>
          <t>OSBY</t>
        </is>
      </c>
      <c r="G419" t="n">
        <v>1.1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49526-2025</t>
        </is>
      </c>
      <c r="B420" s="1" t="n">
        <v>45939.40376157407</v>
      </c>
      <c r="C420" s="1" t="n">
        <v>45952</v>
      </c>
      <c r="D420" t="inlineStr">
        <is>
          <t>SKÅNE LÄN</t>
        </is>
      </c>
      <c r="E420" t="inlineStr">
        <is>
          <t>OSBY</t>
        </is>
      </c>
      <c r="G420" t="n">
        <v>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16838-2023</t>
        </is>
      </c>
      <c r="B421" s="1" t="n">
        <v>45033.43649305555</v>
      </c>
      <c r="C421" s="1" t="n">
        <v>45952</v>
      </c>
      <c r="D421" t="inlineStr">
        <is>
          <t>SKÅNE LÄN</t>
        </is>
      </c>
      <c r="E421" t="inlineStr">
        <is>
          <t>OSBY</t>
        </is>
      </c>
      <c r="G421" t="n">
        <v>0.7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17715-2023</t>
        </is>
      </c>
      <c r="B422" s="1" t="n">
        <v>45037</v>
      </c>
      <c r="C422" s="1" t="n">
        <v>45952</v>
      </c>
      <c r="D422" t="inlineStr">
        <is>
          <t>SKÅNE LÄN</t>
        </is>
      </c>
      <c r="E422" t="inlineStr">
        <is>
          <t>OSBY</t>
        </is>
      </c>
      <c r="G422" t="n">
        <v>1.9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24038-2025</t>
        </is>
      </c>
      <c r="B423" s="1" t="n">
        <v>45796.48542824074</v>
      </c>
      <c r="C423" s="1" t="n">
        <v>45952</v>
      </c>
      <c r="D423" t="inlineStr">
        <is>
          <t>SKÅNE LÄN</t>
        </is>
      </c>
      <c r="E423" t="inlineStr">
        <is>
          <t>OSBY</t>
        </is>
      </c>
      <c r="F423" t="inlineStr">
        <is>
          <t>Sveaskog</t>
        </is>
      </c>
      <c r="G423" t="n">
        <v>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27758-2022</t>
        </is>
      </c>
      <c r="B424" s="1" t="n">
        <v>44743</v>
      </c>
      <c r="C424" s="1" t="n">
        <v>45952</v>
      </c>
      <c r="D424" t="inlineStr">
        <is>
          <t>SKÅNE LÄN</t>
        </is>
      </c>
      <c r="E424" t="inlineStr">
        <is>
          <t>OSBY</t>
        </is>
      </c>
      <c r="G424" t="n">
        <v>0.8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45191-2024</t>
        </is>
      </c>
      <c r="B425" s="1" t="n">
        <v>45575.67569444444</v>
      </c>
      <c r="C425" s="1" t="n">
        <v>45952</v>
      </c>
      <c r="D425" t="inlineStr">
        <is>
          <t>SKÅNE LÄN</t>
        </is>
      </c>
      <c r="E425" t="inlineStr">
        <is>
          <t>OSBY</t>
        </is>
      </c>
      <c r="G425" t="n">
        <v>6.4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24898-2025</t>
        </is>
      </c>
      <c r="B426" s="1" t="n">
        <v>45799.51834490741</v>
      </c>
      <c r="C426" s="1" t="n">
        <v>45952</v>
      </c>
      <c r="D426" t="inlineStr">
        <is>
          <t>SKÅNE LÄN</t>
        </is>
      </c>
      <c r="E426" t="inlineStr">
        <is>
          <t>OSBY</t>
        </is>
      </c>
      <c r="G426" t="n">
        <v>5.8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46425-2023</t>
        </is>
      </c>
      <c r="B427" s="1" t="n">
        <v>45197.56679398148</v>
      </c>
      <c r="C427" s="1" t="n">
        <v>45952</v>
      </c>
      <c r="D427" t="inlineStr">
        <is>
          <t>SKÅNE LÄN</t>
        </is>
      </c>
      <c r="E427" t="inlineStr">
        <is>
          <t>OSBY</t>
        </is>
      </c>
      <c r="G427" t="n">
        <v>1.9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46431-2023</t>
        </is>
      </c>
      <c r="B428" s="1" t="n">
        <v>45197.57119212963</v>
      </c>
      <c r="C428" s="1" t="n">
        <v>45952</v>
      </c>
      <c r="D428" t="inlineStr">
        <is>
          <t>SKÅNE LÄN</t>
        </is>
      </c>
      <c r="E428" t="inlineStr">
        <is>
          <t>OSBY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27281-2023</t>
        </is>
      </c>
      <c r="B429" s="1" t="n">
        <v>45096</v>
      </c>
      <c r="C429" s="1" t="n">
        <v>45952</v>
      </c>
      <c r="D429" t="inlineStr">
        <is>
          <t>SKÅNE LÄN</t>
        </is>
      </c>
      <c r="E429" t="inlineStr">
        <is>
          <t>OSBY</t>
        </is>
      </c>
      <c r="F429" t="inlineStr">
        <is>
          <t>Sveaskog</t>
        </is>
      </c>
      <c r="G429" t="n">
        <v>1.5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31991-2023</t>
        </is>
      </c>
      <c r="B430" s="1" t="n">
        <v>45107</v>
      </c>
      <c r="C430" s="1" t="n">
        <v>45952</v>
      </c>
      <c r="D430" t="inlineStr">
        <is>
          <t>SKÅNE LÄN</t>
        </is>
      </c>
      <c r="E430" t="inlineStr">
        <is>
          <t>OSBY</t>
        </is>
      </c>
      <c r="G430" t="n">
        <v>1.5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8838-2024</t>
        </is>
      </c>
      <c r="B431" s="1" t="n">
        <v>45356.69465277778</v>
      </c>
      <c r="C431" s="1" t="n">
        <v>45952</v>
      </c>
      <c r="D431" t="inlineStr">
        <is>
          <t>SKÅNE LÄN</t>
        </is>
      </c>
      <c r="E431" t="inlineStr">
        <is>
          <t>OSBY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24720-2025</t>
        </is>
      </c>
      <c r="B432" s="1" t="n">
        <v>45799.29619212963</v>
      </c>
      <c r="C432" s="1" t="n">
        <v>45952</v>
      </c>
      <c r="D432" t="inlineStr">
        <is>
          <t>SKÅNE LÄN</t>
        </is>
      </c>
      <c r="E432" t="inlineStr">
        <is>
          <t>OSBY</t>
        </is>
      </c>
      <c r="G432" t="n">
        <v>0.9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34303-2024</t>
        </is>
      </c>
      <c r="B433" s="1" t="n">
        <v>45524.65349537037</v>
      </c>
      <c r="C433" s="1" t="n">
        <v>45952</v>
      </c>
      <c r="D433" t="inlineStr">
        <is>
          <t>SKÅNE LÄN</t>
        </is>
      </c>
      <c r="E433" t="inlineStr">
        <is>
          <t>OSBY</t>
        </is>
      </c>
      <c r="G433" t="n">
        <v>0.5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34307-2024</t>
        </is>
      </c>
      <c r="B434" s="1" t="n">
        <v>45524</v>
      </c>
      <c r="C434" s="1" t="n">
        <v>45952</v>
      </c>
      <c r="D434" t="inlineStr">
        <is>
          <t>SKÅNE LÄN</t>
        </is>
      </c>
      <c r="E434" t="inlineStr">
        <is>
          <t>OSBY</t>
        </is>
      </c>
      <c r="G434" t="n">
        <v>0.5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25703-2025</t>
        </is>
      </c>
      <c r="B435" s="1" t="n">
        <v>45803</v>
      </c>
      <c r="C435" s="1" t="n">
        <v>45952</v>
      </c>
      <c r="D435" t="inlineStr">
        <is>
          <t>SKÅNE LÄN</t>
        </is>
      </c>
      <c r="E435" t="inlineStr">
        <is>
          <t>OSBY</t>
        </is>
      </c>
      <c r="G435" t="n">
        <v>1.9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68592-2021</t>
        </is>
      </c>
      <c r="B436" s="1" t="n">
        <v>44529.54512731481</v>
      </c>
      <c r="C436" s="1" t="n">
        <v>45952</v>
      </c>
      <c r="D436" t="inlineStr">
        <is>
          <t>SKÅNE LÄN</t>
        </is>
      </c>
      <c r="E436" t="inlineStr">
        <is>
          <t>OSBY</t>
        </is>
      </c>
      <c r="G436" t="n">
        <v>1.3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28240-2022</t>
        </is>
      </c>
      <c r="B437" s="1" t="n">
        <v>44746</v>
      </c>
      <c r="C437" s="1" t="n">
        <v>45952</v>
      </c>
      <c r="D437" t="inlineStr">
        <is>
          <t>SKÅNE LÄN</t>
        </is>
      </c>
      <c r="E437" t="inlineStr">
        <is>
          <t>OSBY</t>
        </is>
      </c>
      <c r="G437" t="n">
        <v>2.3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26988-2024</t>
        </is>
      </c>
      <c r="B438" s="1" t="n">
        <v>45471.3683912037</v>
      </c>
      <c r="C438" s="1" t="n">
        <v>45952</v>
      </c>
      <c r="D438" t="inlineStr">
        <is>
          <t>SKÅNE LÄN</t>
        </is>
      </c>
      <c r="E438" t="inlineStr">
        <is>
          <t>OSBY</t>
        </is>
      </c>
      <c r="G438" t="n">
        <v>0.8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37358-2024</t>
        </is>
      </c>
      <c r="B439" s="1" t="n">
        <v>45540.5496875</v>
      </c>
      <c r="C439" s="1" t="n">
        <v>45952</v>
      </c>
      <c r="D439" t="inlineStr">
        <is>
          <t>SKÅNE LÄN</t>
        </is>
      </c>
      <c r="E439" t="inlineStr">
        <is>
          <t>OSBY</t>
        </is>
      </c>
      <c r="G439" t="n">
        <v>4.8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40035-2024</t>
        </is>
      </c>
      <c r="B440" s="1" t="n">
        <v>45553</v>
      </c>
      <c r="C440" s="1" t="n">
        <v>45952</v>
      </c>
      <c r="D440" t="inlineStr">
        <is>
          <t>SKÅNE LÄN</t>
        </is>
      </c>
      <c r="E440" t="inlineStr">
        <is>
          <t>OSBY</t>
        </is>
      </c>
      <c r="F440" t="inlineStr">
        <is>
          <t>Kommuner</t>
        </is>
      </c>
      <c r="G440" t="n">
        <v>2.1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8207-2025</t>
        </is>
      </c>
      <c r="B441" s="1" t="n">
        <v>45708.44108796296</v>
      </c>
      <c r="C441" s="1" t="n">
        <v>45952</v>
      </c>
      <c r="D441" t="inlineStr">
        <is>
          <t>SKÅNE LÄN</t>
        </is>
      </c>
      <c r="E441" t="inlineStr">
        <is>
          <t>OSBY</t>
        </is>
      </c>
      <c r="G441" t="n">
        <v>5.7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42751-2022</t>
        </is>
      </c>
      <c r="B442" s="1" t="n">
        <v>44832</v>
      </c>
      <c r="C442" s="1" t="n">
        <v>45952</v>
      </c>
      <c r="D442" t="inlineStr">
        <is>
          <t>SKÅNE LÄN</t>
        </is>
      </c>
      <c r="E442" t="inlineStr">
        <is>
          <t>OSBY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20813-2023</t>
        </is>
      </c>
      <c r="B443" s="1" t="n">
        <v>45055</v>
      </c>
      <c r="C443" s="1" t="n">
        <v>45952</v>
      </c>
      <c r="D443" t="inlineStr">
        <is>
          <t>SKÅNE LÄN</t>
        </is>
      </c>
      <c r="E443" t="inlineStr">
        <is>
          <t>OSBY</t>
        </is>
      </c>
      <c r="G443" t="n">
        <v>4.6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32584-2022</t>
        </is>
      </c>
      <c r="B444" s="1" t="n">
        <v>44783</v>
      </c>
      <c r="C444" s="1" t="n">
        <v>45952</v>
      </c>
      <c r="D444" t="inlineStr">
        <is>
          <t>SKÅNE LÄN</t>
        </is>
      </c>
      <c r="E444" t="inlineStr">
        <is>
          <t>OSBY</t>
        </is>
      </c>
      <c r="G444" t="n">
        <v>2.5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41270-2025</t>
        </is>
      </c>
      <c r="B445" s="1" t="n">
        <v>45898.61960648148</v>
      </c>
      <c r="C445" s="1" t="n">
        <v>45952</v>
      </c>
      <c r="D445" t="inlineStr">
        <is>
          <t>SKÅNE LÄN</t>
        </is>
      </c>
      <c r="E445" t="inlineStr">
        <is>
          <t>OSBY</t>
        </is>
      </c>
      <c r="G445" t="n">
        <v>1.8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1222-2023</t>
        </is>
      </c>
      <c r="B446" s="1" t="n">
        <v>44935.94474537037</v>
      </c>
      <c r="C446" s="1" t="n">
        <v>45952</v>
      </c>
      <c r="D446" t="inlineStr">
        <is>
          <t>SKÅNE LÄN</t>
        </is>
      </c>
      <c r="E446" t="inlineStr">
        <is>
          <t>OSBY</t>
        </is>
      </c>
      <c r="G446" t="n">
        <v>1.4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38486-2023</t>
        </is>
      </c>
      <c r="B447" s="1" t="n">
        <v>45162.48063657407</v>
      </c>
      <c r="C447" s="1" t="n">
        <v>45952</v>
      </c>
      <c r="D447" t="inlineStr">
        <is>
          <t>SKÅNE LÄN</t>
        </is>
      </c>
      <c r="E447" t="inlineStr">
        <is>
          <t>OSBY</t>
        </is>
      </c>
      <c r="G447" t="n">
        <v>0.6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38485-2023</t>
        </is>
      </c>
      <c r="B448" s="1" t="n">
        <v>45162.47829861111</v>
      </c>
      <c r="C448" s="1" t="n">
        <v>45952</v>
      </c>
      <c r="D448" t="inlineStr">
        <is>
          <t>SKÅNE LÄN</t>
        </is>
      </c>
      <c r="E448" t="inlineStr">
        <is>
          <t>OSBY</t>
        </is>
      </c>
      <c r="G448" t="n">
        <v>2.1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64469-2021</t>
        </is>
      </c>
      <c r="B449" s="1" t="n">
        <v>44511</v>
      </c>
      <c r="C449" s="1" t="n">
        <v>45952</v>
      </c>
      <c r="D449" t="inlineStr">
        <is>
          <t>SKÅNE LÄN</t>
        </is>
      </c>
      <c r="E449" t="inlineStr">
        <is>
          <t>OSBY</t>
        </is>
      </c>
      <c r="G449" t="n">
        <v>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9670-2023</t>
        </is>
      </c>
      <c r="B450" s="1" t="n">
        <v>44978</v>
      </c>
      <c r="C450" s="1" t="n">
        <v>45952</v>
      </c>
      <c r="D450" t="inlineStr">
        <is>
          <t>SKÅNE LÄN</t>
        </is>
      </c>
      <c r="E450" t="inlineStr">
        <is>
          <t>OSBY</t>
        </is>
      </c>
      <c r="F450" t="inlineStr">
        <is>
          <t>Naturvårdsverket</t>
        </is>
      </c>
      <c r="G450" t="n">
        <v>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26222-2025</t>
        </is>
      </c>
      <c r="B451" s="1" t="n">
        <v>45805.55434027778</v>
      </c>
      <c r="C451" s="1" t="n">
        <v>45952</v>
      </c>
      <c r="D451" t="inlineStr">
        <is>
          <t>SKÅNE LÄN</t>
        </is>
      </c>
      <c r="E451" t="inlineStr">
        <is>
          <t>OSBY</t>
        </is>
      </c>
      <c r="G451" t="n">
        <v>1.3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7947-2025</t>
        </is>
      </c>
      <c r="B452" s="1" t="n">
        <v>45707.41185185185</v>
      </c>
      <c r="C452" s="1" t="n">
        <v>45952</v>
      </c>
      <c r="D452" t="inlineStr">
        <is>
          <t>SKÅNE LÄN</t>
        </is>
      </c>
      <c r="E452" t="inlineStr">
        <is>
          <t>OSBY</t>
        </is>
      </c>
      <c r="G452" t="n">
        <v>2.1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57218-2022</t>
        </is>
      </c>
      <c r="B453" s="1" t="n">
        <v>44895.65883101852</v>
      </c>
      <c r="C453" s="1" t="n">
        <v>45952</v>
      </c>
      <c r="D453" t="inlineStr">
        <is>
          <t>SKÅNE LÄN</t>
        </is>
      </c>
      <c r="E453" t="inlineStr">
        <is>
          <t>OSBY</t>
        </is>
      </c>
      <c r="G453" t="n">
        <v>3.9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30213-2022</t>
        </is>
      </c>
      <c r="B454" s="1" t="n">
        <v>44757</v>
      </c>
      <c r="C454" s="1" t="n">
        <v>45952</v>
      </c>
      <c r="D454" t="inlineStr">
        <is>
          <t>SKÅNE LÄN</t>
        </is>
      </c>
      <c r="E454" t="inlineStr">
        <is>
          <t>OSBY</t>
        </is>
      </c>
      <c r="G454" t="n">
        <v>1.6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4011-2024</t>
        </is>
      </c>
      <c r="B455" s="1" t="n">
        <v>45323</v>
      </c>
      <c r="C455" s="1" t="n">
        <v>45952</v>
      </c>
      <c r="D455" t="inlineStr">
        <is>
          <t>SKÅNE LÄN</t>
        </is>
      </c>
      <c r="E455" t="inlineStr">
        <is>
          <t>OSBY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22223-2024</t>
        </is>
      </c>
      <c r="B456" s="1" t="n">
        <v>45446.41148148148</v>
      </c>
      <c r="C456" s="1" t="n">
        <v>45952</v>
      </c>
      <c r="D456" t="inlineStr">
        <is>
          <t>SKÅNE LÄN</t>
        </is>
      </c>
      <c r="E456" t="inlineStr">
        <is>
          <t>OSBY</t>
        </is>
      </c>
      <c r="G456" t="n">
        <v>1.3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3875-2023</t>
        </is>
      </c>
      <c r="B457" s="1" t="n">
        <v>44951.85590277778</v>
      </c>
      <c r="C457" s="1" t="n">
        <v>45952</v>
      </c>
      <c r="D457" t="inlineStr">
        <is>
          <t>SKÅNE LÄN</t>
        </is>
      </c>
      <c r="E457" t="inlineStr">
        <is>
          <t>OSBY</t>
        </is>
      </c>
      <c r="G457" t="n">
        <v>0.6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10711-2024</t>
        </is>
      </c>
      <c r="B458" s="1" t="n">
        <v>45369.44048611111</v>
      </c>
      <c r="C458" s="1" t="n">
        <v>45952</v>
      </c>
      <c r="D458" t="inlineStr">
        <is>
          <t>SKÅNE LÄN</t>
        </is>
      </c>
      <c r="E458" t="inlineStr">
        <is>
          <t>OSBY</t>
        </is>
      </c>
      <c r="G458" t="n">
        <v>0.7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12996-2021</t>
        </is>
      </c>
      <c r="B459" s="1" t="n">
        <v>44271.64799768518</v>
      </c>
      <c r="C459" s="1" t="n">
        <v>45952</v>
      </c>
      <c r="D459" t="inlineStr">
        <is>
          <t>SKÅNE LÄN</t>
        </is>
      </c>
      <c r="E459" t="inlineStr">
        <is>
          <t>OSBY</t>
        </is>
      </c>
      <c r="G459" t="n">
        <v>2.4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61520-2022</t>
        </is>
      </c>
      <c r="B460" s="1" t="n">
        <v>44910</v>
      </c>
      <c r="C460" s="1" t="n">
        <v>45952</v>
      </c>
      <c r="D460" t="inlineStr">
        <is>
          <t>SKÅNE LÄN</t>
        </is>
      </c>
      <c r="E460" t="inlineStr">
        <is>
          <t>OSBY</t>
        </is>
      </c>
      <c r="F460" t="inlineStr">
        <is>
          <t>Kyrkan</t>
        </is>
      </c>
      <c r="G460" t="n">
        <v>2.6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41654-2025</t>
        </is>
      </c>
      <c r="B461" s="1" t="n">
        <v>45902</v>
      </c>
      <c r="C461" s="1" t="n">
        <v>45952</v>
      </c>
      <c r="D461" t="inlineStr">
        <is>
          <t>SKÅNE LÄN</t>
        </is>
      </c>
      <c r="E461" t="inlineStr">
        <is>
          <t>OSBY</t>
        </is>
      </c>
      <c r="G461" t="n">
        <v>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6397-2021</t>
        </is>
      </c>
      <c r="B462" s="1" t="n">
        <v>44235</v>
      </c>
      <c r="C462" s="1" t="n">
        <v>45952</v>
      </c>
      <c r="D462" t="inlineStr">
        <is>
          <t>SKÅNE LÄN</t>
        </is>
      </c>
      <c r="E462" t="inlineStr">
        <is>
          <t>OSBY</t>
        </is>
      </c>
      <c r="G462" t="n">
        <v>0.5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41529-2023</t>
        </is>
      </c>
      <c r="B463" s="1" t="n">
        <v>45175.55418981481</v>
      </c>
      <c r="C463" s="1" t="n">
        <v>45952</v>
      </c>
      <c r="D463" t="inlineStr">
        <is>
          <t>SKÅNE LÄN</t>
        </is>
      </c>
      <c r="E463" t="inlineStr">
        <is>
          <t>OSBY</t>
        </is>
      </c>
      <c r="G463" t="n">
        <v>1.1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60031-2024</t>
        </is>
      </c>
      <c r="B464" s="1" t="n">
        <v>45642.45993055555</v>
      </c>
      <c r="C464" s="1" t="n">
        <v>45952</v>
      </c>
      <c r="D464" t="inlineStr">
        <is>
          <t>SKÅNE LÄN</t>
        </is>
      </c>
      <c r="E464" t="inlineStr">
        <is>
          <t>OSBY</t>
        </is>
      </c>
      <c r="G464" t="n">
        <v>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29292-2023</t>
        </is>
      </c>
      <c r="B465" s="1" t="n">
        <v>45105</v>
      </c>
      <c r="C465" s="1" t="n">
        <v>45952</v>
      </c>
      <c r="D465" t="inlineStr">
        <is>
          <t>SKÅNE LÄN</t>
        </is>
      </c>
      <c r="E465" t="inlineStr">
        <is>
          <t>OSBY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42570-2025</t>
        </is>
      </c>
      <c r="B466" s="1" t="n">
        <v>45905.60903935185</v>
      </c>
      <c r="C466" s="1" t="n">
        <v>45952</v>
      </c>
      <c r="D466" t="inlineStr">
        <is>
          <t>SKÅNE LÄN</t>
        </is>
      </c>
      <c r="E466" t="inlineStr">
        <is>
          <t>OSBY</t>
        </is>
      </c>
      <c r="G466" t="n">
        <v>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13596-2024</t>
        </is>
      </c>
      <c r="B467" s="1" t="n">
        <v>45390.31269675926</v>
      </c>
      <c r="C467" s="1" t="n">
        <v>45952</v>
      </c>
      <c r="D467" t="inlineStr">
        <is>
          <t>SKÅNE LÄN</t>
        </is>
      </c>
      <c r="E467" t="inlineStr">
        <is>
          <t>OSBY</t>
        </is>
      </c>
      <c r="F467" t="inlineStr">
        <is>
          <t>Sveaskog</t>
        </is>
      </c>
      <c r="G467" t="n">
        <v>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42567-2025</t>
        </is>
      </c>
      <c r="B468" s="1" t="n">
        <v>45905.60511574074</v>
      </c>
      <c r="C468" s="1" t="n">
        <v>45952</v>
      </c>
      <c r="D468" t="inlineStr">
        <is>
          <t>SKÅNE LÄN</t>
        </is>
      </c>
      <c r="E468" t="inlineStr">
        <is>
          <t>OSBY</t>
        </is>
      </c>
      <c r="G468" t="n">
        <v>2.3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28397-2023</t>
        </is>
      </c>
      <c r="B469" s="1" t="n">
        <v>45100</v>
      </c>
      <c r="C469" s="1" t="n">
        <v>45952</v>
      </c>
      <c r="D469" t="inlineStr">
        <is>
          <t>SKÅNE LÄN</t>
        </is>
      </c>
      <c r="E469" t="inlineStr">
        <is>
          <t>OSBY</t>
        </is>
      </c>
      <c r="G469" t="n">
        <v>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34934-2023</t>
        </is>
      </c>
      <c r="B470" s="1" t="n">
        <v>45141</v>
      </c>
      <c r="C470" s="1" t="n">
        <v>45952</v>
      </c>
      <c r="D470" t="inlineStr">
        <is>
          <t>SKÅNE LÄN</t>
        </is>
      </c>
      <c r="E470" t="inlineStr">
        <is>
          <t>OSBY</t>
        </is>
      </c>
      <c r="G470" t="n">
        <v>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13109-2022</t>
        </is>
      </c>
      <c r="B471" s="1" t="n">
        <v>44644.29711805555</v>
      </c>
      <c r="C471" s="1" t="n">
        <v>45952</v>
      </c>
      <c r="D471" t="inlineStr">
        <is>
          <t>SKÅNE LÄN</t>
        </is>
      </c>
      <c r="E471" t="inlineStr">
        <is>
          <t>OSBY</t>
        </is>
      </c>
      <c r="G471" t="n">
        <v>0.8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42610-2025</t>
        </is>
      </c>
      <c r="B472" s="1" t="n">
        <v>45905</v>
      </c>
      <c r="C472" s="1" t="n">
        <v>45952</v>
      </c>
      <c r="D472" t="inlineStr">
        <is>
          <t>SKÅNE LÄN</t>
        </is>
      </c>
      <c r="E472" t="inlineStr">
        <is>
          <t>OSBY</t>
        </is>
      </c>
      <c r="F472" t="inlineStr">
        <is>
          <t>Kyrkan</t>
        </is>
      </c>
      <c r="G472" t="n">
        <v>2.4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3874-2023</t>
        </is>
      </c>
      <c r="B473" s="1" t="n">
        <v>44951.85414351852</v>
      </c>
      <c r="C473" s="1" t="n">
        <v>45952</v>
      </c>
      <c r="D473" t="inlineStr">
        <is>
          <t>SKÅNE LÄN</t>
        </is>
      </c>
      <c r="E473" t="inlineStr">
        <is>
          <t>OSBY</t>
        </is>
      </c>
      <c r="G473" t="n">
        <v>1.8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42565-2025</t>
        </is>
      </c>
      <c r="B474" s="1" t="n">
        <v>45905.6021412037</v>
      </c>
      <c r="C474" s="1" t="n">
        <v>45952</v>
      </c>
      <c r="D474" t="inlineStr">
        <is>
          <t>SKÅNE LÄN</t>
        </is>
      </c>
      <c r="E474" t="inlineStr">
        <is>
          <t>OSBY</t>
        </is>
      </c>
      <c r="G474" t="n">
        <v>3.1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42614-2025</t>
        </is>
      </c>
      <c r="B475" s="1" t="n">
        <v>45905</v>
      </c>
      <c r="C475" s="1" t="n">
        <v>45952</v>
      </c>
      <c r="D475" t="inlineStr">
        <is>
          <t>SKÅNE LÄN</t>
        </is>
      </c>
      <c r="E475" t="inlineStr">
        <is>
          <t>OSBY</t>
        </is>
      </c>
      <c r="F475" t="inlineStr">
        <is>
          <t>Kyrkan</t>
        </is>
      </c>
      <c r="G475" t="n">
        <v>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42400-2025</t>
        </is>
      </c>
      <c r="B476" s="1" t="n">
        <v>45905.3710300926</v>
      </c>
      <c r="C476" s="1" t="n">
        <v>45952</v>
      </c>
      <c r="D476" t="inlineStr">
        <is>
          <t>SKÅNE LÄN</t>
        </is>
      </c>
      <c r="E476" t="inlineStr">
        <is>
          <t>OSBY</t>
        </is>
      </c>
      <c r="G476" t="n">
        <v>2.7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6874-2024</t>
        </is>
      </c>
      <c r="B477" s="1" t="n">
        <v>45342</v>
      </c>
      <c r="C477" s="1" t="n">
        <v>45952</v>
      </c>
      <c r="D477" t="inlineStr">
        <is>
          <t>SKÅNE LÄN</t>
        </is>
      </c>
      <c r="E477" t="inlineStr">
        <is>
          <t>OSBY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52089-2022</t>
        </is>
      </c>
      <c r="B478" s="1" t="n">
        <v>44873.38465277778</v>
      </c>
      <c r="C478" s="1" t="n">
        <v>45952</v>
      </c>
      <c r="D478" t="inlineStr">
        <is>
          <t>SKÅNE LÄN</t>
        </is>
      </c>
      <c r="E478" t="inlineStr">
        <is>
          <t>OSBY</t>
        </is>
      </c>
      <c r="G478" t="n">
        <v>2.8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2823-2023</t>
        </is>
      </c>
      <c r="B479" s="1" t="n">
        <v>44945.01668981482</v>
      </c>
      <c r="C479" s="1" t="n">
        <v>45952</v>
      </c>
      <c r="D479" t="inlineStr">
        <is>
          <t>SKÅNE LÄN</t>
        </is>
      </c>
      <c r="E479" t="inlineStr">
        <is>
          <t>OSBY</t>
        </is>
      </c>
      <c r="G479" t="n">
        <v>0.6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21524-2023</t>
        </is>
      </c>
      <c r="B480" s="1" t="n">
        <v>45063</v>
      </c>
      <c r="C480" s="1" t="n">
        <v>45952</v>
      </c>
      <c r="D480" t="inlineStr">
        <is>
          <t>SKÅNE LÄN</t>
        </is>
      </c>
      <c r="E480" t="inlineStr">
        <is>
          <t>OSBY</t>
        </is>
      </c>
      <c r="G480" t="n">
        <v>1.7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51324-2025</t>
        </is>
      </c>
      <c r="B481" s="1" t="n">
        <v>45950.395</v>
      </c>
      <c r="C481" s="1" t="n">
        <v>45952</v>
      </c>
      <c r="D481" t="inlineStr">
        <is>
          <t>SKÅNE LÄN</t>
        </is>
      </c>
      <c r="E481" t="inlineStr">
        <is>
          <t>OSBY</t>
        </is>
      </c>
      <c r="G481" t="n">
        <v>2.2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74033-2021</t>
        </is>
      </c>
      <c r="B482" s="1" t="n">
        <v>44557.46721064814</v>
      </c>
      <c r="C482" s="1" t="n">
        <v>45952</v>
      </c>
      <c r="D482" t="inlineStr">
        <is>
          <t>SKÅNE LÄN</t>
        </is>
      </c>
      <c r="E482" t="inlineStr">
        <is>
          <t>OSBY</t>
        </is>
      </c>
      <c r="G482" t="n">
        <v>1.8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42798-2025</t>
        </is>
      </c>
      <c r="B483" s="1" t="n">
        <v>45908.53063657408</v>
      </c>
      <c r="C483" s="1" t="n">
        <v>45952</v>
      </c>
      <c r="D483" t="inlineStr">
        <is>
          <t>SKÅNE LÄN</t>
        </is>
      </c>
      <c r="E483" t="inlineStr">
        <is>
          <t>OSBY</t>
        </is>
      </c>
      <c r="G483" t="n">
        <v>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20599-2024</t>
        </is>
      </c>
      <c r="B484" s="1" t="n">
        <v>45436.43516203704</v>
      </c>
      <c r="C484" s="1" t="n">
        <v>45952</v>
      </c>
      <c r="D484" t="inlineStr">
        <is>
          <t>SKÅNE LÄN</t>
        </is>
      </c>
      <c r="E484" t="inlineStr">
        <is>
          <t>OSBY</t>
        </is>
      </c>
      <c r="G484" t="n">
        <v>1.7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28376-2025</t>
        </is>
      </c>
      <c r="B485" s="1" t="n">
        <v>45819.29016203704</v>
      </c>
      <c r="C485" s="1" t="n">
        <v>45952</v>
      </c>
      <c r="D485" t="inlineStr">
        <is>
          <t>SKÅNE LÄN</t>
        </is>
      </c>
      <c r="E485" t="inlineStr">
        <is>
          <t>OSBY</t>
        </is>
      </c>
      <c r="G485" t="n">
        <v>1.6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58751-2024</t>
        </is>
      </c>
      <c r="B486" s="1" t="n">
        <v>45635.71762731481</v>
      </c>
      <c r="C486" s="1" t="n">
        <v>45952</v>
      </c>
      <c r="D486" t="inlineStr">
        <is>
          <t>SKÅNE LÄN</t>
        </is>
      </c>
      <c r="E486" t="inlineStr">
        <is>
          <t>OSBY</t>
        </is>
      </c>
      <c r="G486" t="n">
        <v>4.8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860-2025</t>
        </is>
      </c>
      <c r="B487" s="1" t="n">
        <v>45665.61358796297</v>
      </c>
      <c r="C487" s="1" t="n">
        <v>45952</v>
      </c>
      <c r="D487" t="inlineStr">
        <is>
          <t>SKÅNE LÄN</t>
        </is>
      </c>
      <c r="E487" t="inlineStr">
        <is>
          <t>OSBY</t>
        </is>
      </c>
      <c r="F487" t="inlineStr">
        <is>
          <t>Sveaskog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43072-2025</t>
        </is>
      </c>
      <c r="B488" s="1" t="n">
        <v>45909.59811342593</v>
      </c>
      <c r="C488" s="1" t="n">
        <v>45952</v>
      </c>
      <c r="D488" t="inlineStr">
        <is>
          <t>SKÅNE LÄN</t>
        </is>
      </c>
      <c r="E488" t="inlineStr">
        <is>
          <t>OSBY</t>
        </is>
      </c>
      <c r="G488" t="n">
        <v>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58747-2024</t>
        </is>
      </c>
      <c r="B489" s="1" t="n">
        <v>45635.71258101852</v>
      </c>
      <c r="C489" s="1" t="n">
        <v>45952</v>
      </c>
      <c r="D489" t="inlineStr">
        <is>
          <t>SKÅNE LÄN</t>
        </is>
      </c>
      <c r="E489" t="inlineStr">
        <is>
          <t>OSBY</t>
        </is>
      </c>
      <c r="G489" t="n">
        <v>1.5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24232-2023</t>
        </is>
      </c>
      <c r="B490" s="1" t="n">
        <v>45079.60946759259</v>
      </c>
      <c r="C490" s="1" t="n">
        <v>45952</v>
      </c>
      <c r="D490" t="inlineStr">
        <is>
          <t>SKÅNE LÄN</t>
        </is>
      </c>
      <c r="E490" t="inlineStr">
        <is>
          <t>OSBY</t>
        </is>
      </c>
      <c r="F490" t="inlineStr">
        <is>
          <t>Kommuner</t>
        </is>
      </c>
      <c r="G490" t="n">
        <v>4.9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43067-2025</t>
        </is>
      </c>
      <c r="B491" s="1" t="n">
        <v>45909.59134259259</v>
      </c>
      <c r="C491" s="1" t="n">
        <v>45952</v>
      </c>
      <c r="D491" t="inlineStr">
        <is>
          <t>SKÅNE LÄN</t>
        </is>
      </c>
      <c r="E491" t="inlineStr">
        <is>
          <t>OSBY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43069-2025</t>
        </is>
      </c>
      <c r="B492" s="1" t="n">
        <v>45909.59454861111</v>
      </c>
      <c r="C492" s="1" t="n">
        <v>45952</v>
      </c>
      <c r="D492" t="inlineStr">
        <is>
          <t>SKÅNE LÄN</t>
        </is>
      </c>
      <c r="E492" t="inlineStr">
        <is>
          <t>OSBY</t>
        </is>
      </c>
      <c r="G492" t="n">
        <v>0.5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13138-2023</t>
        </is>
      </c>
      <c r="B493" s="1" t="n">
        <v>45002</v>
      </c>
      <c r="C493" s="1" t="n">
        <v>45952</v>
      </c>
      <c r="D493" t="inlineStr">
        <is>
          <t>SKÅNE LÄN</t>
        </is>
      </c>
      <c r="E493" t="inlineStr">
        <is>
          <t>OSBY</t>
        </is>
      </c>
      <c r="G493" t="n">
        <v>2.5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13143-2023</t>
        </is>
      </c>
      <c r="B494" s="1" t="n">
        <v>45002</v>
      </c>
      <c r="C494" s="1" t="n">
        <v>45952</v>
      </c>
      <c r="D494" t="inlineStr">
        <is>
          <t>SKÅNE LÄN</t>
        </is>
      </c>
      <c r="E494" t="inlineStr">
        <is>
          <t>OSBY</t>
        </is>
      </c>
      <c r="G494" t="n">
        <v>13.5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42793-2025</t>
        </is>
      </c>
      <c r="B495" s="1" t="n">
        <v>45908.5246412037</v>
      </c>
      <c r="C495" s="1" t="n">
        <v>45952</v>
      </c>
      <c r="D495" t="inlineStr">
        <is>
          <t>SKÅNE LÄN</t>
        </is>
      </c>
      <c r="E495" t="inlineStr">
        <is>
          <t>OSBY</t>
        </is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27527-2023</t>
        </is>
      </c>
      <c r="B496" s="1" t="n">
        <v>45097</v>
      </c>
      <c r="C496" s="1" t="n">
        <v>45952</v>
      </c>
      <c r="D496" t="inlineStr">
        <is>
          <t>SKÅNE LÄN</t>
        </is>
      </c>
      <c r="E496" t="inlineStr">
        <is>
          <t>OSBY</t>
        </is>
      </c>
      <c r="G496" t="n">
        <v>1.9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12070-2023</t>
        </is>
      </c>
      <c r="B497" s="1" t="n">
        <v>44997</v>
      </c>
      <c r="C497" s="1" t="n">
        <v>45952</v>
      </c>
      <c r="D497" t="inlineStr">
        <is>
          <t>SKÅNE LÄN</t>
        </is>
      </c>
      <c r="E497" t="inlineStr">
        <is>
          <t>OSBY</t>
        </is>
      </c>
      <c r="G497" t="n">
        <v>1.4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1051-2024</t>
        </is>
      </c>
      <c r="B498" s="1" t="n">
        <v>45301.94692129629</v>
      </c>
      <c r="C498" s="1" t="n">
        <v>45952</v>
      </c>
      <c r="D498" t="inlineStr">
        <is>
          <t>SKÅNE LÄN</t>
        </is>
      </c>
      <c r="E498" t="inlineStr">
        <is>
          <t>OSBY</t>
        </is>
      </c>
      <c r="G498" t="n">
        <v>0.8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23816-2023</t>
        </is>
      </c>
      <c r="B499" s="1" t="n">
        <v>45078.39329861111</v>
      </c>
      <c r="C499" s="1" t="n">
        <v>45952</v>
      </c>
      <c r="D499" t="inlineStr">
        <is>
          <t>SKÅNE LÄN</t>
        </is>
      </c>
      <c r="E499" t="inlineStr">
        <is>
          <t>OSBY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31334-2025</t>
        </is>
      </c>
      <c r="B500" s="1" t="n">
        <v>45833.42586805556</v>
      </c>
      <c r="C500" s="1" t="n">
        <v>45952</v>
      </c>
      <c r="D500" t="inlineStr">
        <is>
          <t>SKÅNE LÄN</t>
        </is>
      </c>
      <c r="E500" t="inlineStr">
        <is>
          <t>OSBY</t>
        </is>
      </c>
      <c r="G500" t="n">
        <v>1.4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31343-2025</t>
        </is>
      </c>
      <c r="B501" s="1" t="n">
        <v>45833.42826388889</v>
      </c>
      <c r="C501" s="1" t="n">
        <v>45952</v>
      </c>
      <c r="D501" t="inlineStr">
        <is>
          <t>SKÅNE LÄN</t>
        </is>
      </c>
      <c r="E501" t="inlineStr">
        <is>
          <t>OSBY</t>
        </is>
      </c>
      <c r="G501" t="n">
        <v>1.1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31354-2025</t>
        </is>
      </c>
      <c r="B502" s="1" t="n">
        <v>45833.43040509259</v>
      </c>
      <c r="C502" s="1" t="n">
        <v>45952</v>
      </c>
      <c r="D502" t="inlineStr">
        <is>
          <t>SKÅNE LÄN</t>
        </is>
      </c>
      <c r="E502" t="inlineStr">
        <is>
          <t>OSBY</t>
        </is>
      </c>
      <c r="G502" t="n">
        <v>1.3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31332-2025</t>
        </is>
      </c>
      <c r="B503" s="1" t="n">
        <v>45833.42054398148</v>
      </c>
      <c r="C503" s="1" t="n">
        <v>45952</v>
      </c>
      <c r="D503" t="inlineStr">
        <is>
          <t>SKÅNE LÄN</t>
        </is>
      </c>
      <c r="E503" t="inlineStr">
        <is>
          <t>OSBY</t>
        </is>
      </c>
      <c r="G503" t="n">
        <v>1.5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31309-2025</t>
        </is>
      </c>
      <c r="B504" s="1" t="n">
        <v>45833.38796296297</v>
      </c>
      <c r="C504" s="1" t="n">
        <v>45952</v>
      </c>
      <c r="D504" t="inlineStr">
        <is>
          <t>SKÅNE LÄN</t>
        </is>
      </c>
      <c r="E504" t="inlineStr">
        <is>
          <t>OSBY</t>
        </is>
      </c>
      <c r="G504" t="n">
        <v>1.8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30872-2025</t>
        </is>
      </c>
      <c r="B505" s="1" t="n">
        <v>45832.34307870371</v>
      </c>
      <c r="C505" s="1" t="n">
        <v>45952</v>
      </c>
      <c r="D505" t="inlineStr">
        <is>
          <t>SKÅNE LÄN</t>
        </is>
      </c>
      <c r="E505" t="inlineStr">
        <is>
          <t>OSBY</t>
        </is>
      </c>
      <c r="G505" t="n">
        <v>5.4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62117-2022</t>
        </is>
      </c>
      <c r="B506" s="1" t="n">
        <v>44921.55061342593</v>
      </c>
      <c r="C506" s="1" t="n">
        <v>45952</v>
      </c>
      <c r="D506" t="inlineStr">
        <is>
          <t>SKÅNE LÄN</t>
        </is>
      </c>
      <c r="E506" t="inlineStr">
        <is>
          <t>OSBY</t>
        </is>
      </c>
      <c r="G506" t="n">
        <v>0.5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31667-2025</t>
        </is>
      </c>
      <c r="B507" s="1" t="n">
        <v>45834.36524305555</v>
      </c>
      <c r="C507" s="1" t="n">
        <v>45952</v>
      </c>
      <c r="D507" t="inlineStr">
        <is>
          <t>SKÅNE LÄN</t>
        </is>
      </c>
      <c r="E507" t="inlineStr">
        <is>
          <t>OSBY</t>
        </is>
      </c>
      <c r="G507" t="n">
        <v>0.7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31827-2025</t>
        </is>
      </c>
      <c r="B508" s="1" t="n">
        <v>45834.58601851852</v>
      </c>
      <c r="C508" s="1" t="n">
        <v>45952</v>
      </c>
      <c r="D508" t="inlineStr">
        <is>
          <t>SKÅNE LÄN</t>
        </is>
      </c>
      <c r="E508" t="inlineStr">
        <is>
          <t>OSBY</t>
        </is>
      </c>
      <c r="G508" t="n">
        <v>1.7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31657-2025</t>
        </is>
      </c>
      <c r="B509" s="1" t="n">
        <v>45834.34890046297</v>
      </c>
      <c r="C509" s="1" t="n">
        <v>45952</v>
      </c>
      <c r="D509" t="inlineStr">
        <is>
          <t>SKÅNE LÄN</t>
        </is>
      </c>
      <c r="E509" t="inlineStr">
        <is>
          <t>OSBY</t>
        </is>
      </c>
      <c r="G509" t="n">
        <v>0.9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31814-2025</t>
        </is>
      </c>
      <c r="B510" s="1" t="n">
        <v>45834.56790509259</v>
      </c>
      <c r="C510" s="1" t="n">
        <v>45952</v>
      </c>
      <c r="D510" t="inlineStr">
        <is>
          <t>SKÅNE LÄN</t>
        </is>
      </c>
      <c r="E510" t="inlineStr">
        <is>
          <t>OSBY</t>
        </is>
      </c>
      <c r="G510" t="n">
        <v>3.9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31638-2025</t>
        </is>
      </c>
      <c r="B511" s="1" t="n">
        <v>45834.34193287037</v>
      </c>
      <c r="C511" s="1" t="n">
        <v>45952</v>
      </c>
      <c r="D511" t="inlineStr">
        <is>
          <t>SKÅNE LÄN</t>
        </is>
      </c>
      <c r="E511" t="inlineStr">
        <is>
          <t>OSBY</t>
        </is>
      </c>
      <c r="G511" t="n">
        <v>2.7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31947-2025</t>
        </is>
      </c>
      <c r="B512" s="1" t="n">
        <v>45835.32391203703</v>
      </c>
      <c r="C512" s="1" t="n">
        <v>45952</v>
      </c>
      <c r="D512" t="inlineStr">
        <is>
          <t>SKÅNE LÄN</t>
        </is>
      </c>
      <c r="E512" t="inlineStr">
        <is>
          <t>OSBY</t>
        </is>
      </c>
      <c r="G512" t="n">
        <v>6.1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30211-2023</t>
        </is>
      </c>
      <c r="B513" s="1" t="n">
        <v>45110.63390046296</v>
      </c>
      <c r="C513" s="1" t="n">
        <v>45952</v>
      </c>
      <c r="D513" t="inlineStr">
        <is>
          <t>SKÅNE LÄN</t>
        </is>
      </c>
      <c r="E513" t="inlineStr">
        <is>
          <t>OSBY</t>
        </is>
      </c>
      <c r="G513" t="n">
        <v>2.9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23811-2023</t>
        </is>
      </c>
      <c r="B514" s="1" t="n">
        <v>45078.38459490741</v>
      </c>
      <c r="C514" s="1" t="n">
        <v>45952</v>
      </c>
      <c r="D514" t="inlineStr">
        <is>
          <t>SKÅNE LÄN</t>
        </is>
      </c>
      <c r="E514" t="inlineStr">
        <is>
          <t>OSBY</t>
        </is>
      </c>
      <c r="G514" t="n">
        <v>1.7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35986-2022</t>
        </is>
      </c>
      <c r="B515" s="1" t="n">
        <v>44802</v>
      </c>
      <c r="C515" s="1" t="n">
        <v>45952</v>
      </c>
      <c r="D515" t="inlineStr">
        <is>
          <t>SKÅNE LÄN</t>
        </is>
      </c>
      <c r="E515" t="inlineStr">
        <is>
          <t>OSBY</t>
        </is>
      </c>
      <c r="G515" t="n">
        <v>2.6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33251-2024</t>
        </is>
      </c>
      <c r="B516" s="1" t="n">
        <v>45518</v>
      </c>
      <c r="C516" s="1" t="n">
        <v>45952</v>
      </c>
      <c r="D516" t="inlineStr">
        <is>
          <t>SKÅNE LÄN</t>
        </is>
      </c>
      <c r="E516" t="inlineStr">
        <is>
          <t>OSBY</t>
        </is>
      </c>
      <c r="F516" t="inlineStr">
        <is>
          <t>Naturvårdsverket</t>
        </is>
      </c>
      <c r="G516" t="n">
        <v>6.4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32518-2025</t>
        </is>
      </c>
      <c r="B517" s="1" t="n">
        <v>45838.47916666666</v>
      </c>
      <c r="C517" s="1" t="n">
        <v>45952</v>
      </c>
      <c r="D517" t="inlineStr">
        <is>
          <t>SKÅNE LÄN</t>
        </is>
      </c>
      <c r="E517" t="inlineStr">
        <is>
          <t>OSBY</t>
        </is>
      </c>
      <c r="G517" t="n">
        <v>1.5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32520-2025</t>
        </is>
      </c>
      <c r="B518" s="1" t="n">
        <v>45838.48385416667</v>
      </c>
      <c r="C518" s="1" t="n">
        <v>45952</v>
      </c>
      <c r="D518" t="inlineStr">
        <is>
          <t>SKÅNE LÄN</t>
        </is>
      </c>
      <c r="E518" t="inlineStr">
        <is>
          <t>OSBY</t>
        </is>
      </c>
      <c r="G518" t="n">
        <v>1.2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157-2021</t>
        </is>
      </c>
      <c r="B519" s="1" t="n">
        <v>44200</v>
      </c>
      <c r="C519" s="1" t="n">
        <v>45952</v>
      </c>
      <c r="D519" t="inlineStr">
        <is>
          <t>SKÅNE LÄN</t>
        </is>
      </c>
      <c r="E519" t="inlineStr">
        <is>
          <t>OSBY</t>
        </is>
      </c>
      <c r="G519" t="n">
        <v>2.9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34581-2023</t>
        </is>
      </c>
      <c r="B520" s="1" t="n">
        <v>45140</v>
      </c>
      <c r="C520" s="1" t="n">
        <v>45952</v>
      </c>
      <c r="D520" t="inlineStr">
        <is>
          <t>SKÅNE LÄN</t>
        </is>
      </c>
      <c r="E520" t="inlineStr">
        <is>
          <t>OSBY</t>
        </is>
      </c>
      <c r="G520" t="n">
        <v>0.5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12872-2025</t>
        </is>
      </c>
      <c r="B521" s="1" t="n">
        <v>45733</v>
      </c>
      <c r="C521" s="1" t="n">
        <v>45952</v>
      </c>
      <c r="D521" t="inlineStr">
        <is>
          <t>SKÅNE LÄN</t>
        </is>
      </c>
      <c r="E521" t="inlineStr">
        <is>
          <t>OSBY</t>
        </is>
      </c>
      <c r="G521" t="n">
        <v>1.9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30145-2025</t>
        </is>
      </c>
      <c r="B522" s="1" t="n">
        <v>45826.96917824074</v>
      </c>
      <c r="C522" s="1" t="n">
        <v>45952</v>
      </c>
      <c r="D522" t="inlineStr">
        <is>
          <t>SKÅNE LÄN</t>
        </is>
      </c>
      <c r="E522" t="inlineStr">
        <is>
          <t>OSBY</t>
        </is>
      </c>
      <c r="G522" t="n">
        <v>0.6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34238-2025</t>
        </is>
      </c>
      <c r="B523" s="1" t="n">
        <v>45844</v>
      </c>
      <c r="C523" s="1" t="n">
        <v>45952</v>
      </c>
      <c r="D523" t="inlineStr">
        <is>
          <t>SKÅNE LÄN</t>
        </is>
      </c>
      <c r="E523" t="inlineStr">
        <is>
          <t>OSBY</t>
        </is>
      </c>
      <c r="G523" t="n">
        <v>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34053-2025</t>
        </is>
      </c>
      <c r="B524" s="1" t="n">
        <v>45845.40922453703</v>
      </c>
      <c r="C524" s="1" t="n">
        <v>45952</v>
      </c>
      <c r="D524" t="inlineStr">
        <is>
          <t>SKÅNE LÄN</t>
        </is>
      </c>
      <c r="E524" t="inlineStr">
        <is>
          <t>OSBY</t>
        </is>
      </c>
      <c r="G524" t="n">
        <v>11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34047-2025</t>
        </is>
      </c>
      <c r="B525" s="1" t="n">
        <v>45845.38695601852</v>
      </c>
      <c r="C525" s="1" t="n">
        <v>45952</v>
      </c>
      <c r="D525" t="inlineStr">
        <is>
          <t>SKÅNE LÄN</t>
        </is>
      </c>
      <c r="E525" t="inlineStr">
        <is>
          <t>OSBY</t>
        </is>
      </c>
      <c r="G525" t="n">
        <v>8.800000000000001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34223-2025</t>
        </is>
      </c>
      <c r="B526" s="1" t="n">
        <v>45844</v>
      </c>
      <c r="C526" s="1" t="n">
        <v>45952</v>
      </c>
      <c r="D526" t="inlineStr">
        <is>
          <t>SKÅNE LÄN</t>
        </is>
      </c>
      <c r="E526" t="inlineStr">
        <is>
          <t>OSBY</t>
        </is>
      </c>
      <c r="F526" t="inlineStr">
        <is>
          <t>Naturvårdsverket</t>
        </is>
      </c>
      <c r="G526" t="n">
        <v>1.1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13594-2024</t>
        </is>
      </c>
      <c r="B527" s="1" t="n">
        <v>45390.31023148148</v>
      </c>
      <c r="C527" s="1" t="n">
        <v>45952</v>
      </c>
      <c r="D527" t="inlineStr">
        <is>
          <t>SKÅNE LÄN</t>
        </is>
      </c>
      <c r="E527" t="inlineStr">
        <is>
          <t>OSBY</t>
        </is>
      </c>
      <c r="F527" t="inlineStr">
        <is>
          <t>Sveaskog</t>
        </is>
      </c>
      <c r="G527" t="n">
        <v>0.4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34197-2025</t>
        </is>
      </c>
      <c r="B528" s="1" t="n">
        <v>45844</v>
      </c>
      <c r="C528" s="1" t="n">
        <v>45952</v>
      </c>
      <c r="D528" t="inlineStr">
        <is>
          <t>SKÅNE LÄN</t>
        </is>
      </c>
      <c r="E528" t="inlineStr">
        <is>
          <t>OSBY</t>
        </is>
      </c>
      <c r="F528" t="inlineStr">
        <is>
          <t>Naturvårdsverket</t>
        </is>
      </c>
      <c r="G528" t="n">
        <v>10.2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34227-2025</t>
        </is>
      </c>
      <c r="B529" s="1" t="n">
        <v>45844</v>
      </c>
      <c r="C529" s="1" t="n">
        <v>45952</v>
      </c>
      <c r="D529" t="inlineStr">
        <is>
          <t>SKÅNE LÄN</t>
        </is>
      </c>
      <c r="E529" t="inlineStr">
        <is>
          <t>OSBY</t>
        </is>
      </c>
      <c r="G529" t="n">
        <v>3.8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34204-2025</t>
        </is>
      </c>
      <c r="B530" s="1" t="n">
        <v>45844</v>
      </c>
      <c r="C530" s="1" t="n">
        <v>45952</v>
      </c>
      <c r="D530" t="inlineStr">
        <is>
          <t>SKÅNE LÄN</t>
        </is>
      </c>
      <c r="E530" t="inlineStr">
        <is>
          <t>OSBY</t>
        </is>
      </c>
      <c r="F530" t="inlineStr">
        <is>
          <t>Naturvårdsverket</t>
        </is>
      </c>
      <c r="G530" t="n">
        <v>2.4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63077-2021</t>
        </is>
      </c>
      <c r="B531" s="1" t="n">
        <v>44505</v>
      </c>
      <c r="C531" s="1" t="n">
        <v>45952</v>
      </c>
      <c r="D531" t="inlineStr">
        <is>
          <t>SKÅNE LÄN</t>
        </is>
      </c>
      <c r="E531" t="inlineStr">
        <is>
          <t>OSBY</t>
        </is>
      </c>
      <c r="G531" t="n">
        <v>2.1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15234-2025</t>
        </is>
      </c>
      <c r="B532" s="1" t="n">
        <v>45744.60379629629</v>
      </c>
      <c r="C532" s="1" t="n">
        <v>45952</v>
      </c>
      <c r="D532" t="inlineStr">
        <is>
          <t>SKÅNE LÄN</t>
        </is>
      </c>
      <c r="E532" t="inlineStr">
        <is>
          <t>OSBY</t>
        </is>
      </c>
      <c r="G532" t="n">
        <v>0.6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34306-2024</t>
        </is>
      </c>
      <c r="B533" s="1" t="n">
        <v>45524</v>
      </c>
      <c r="C533" s="1" t="n">
        <v>45952</v>
      </c>
      <c r="D533" t="inlineStr">
        <is>
          <t>SKÅNE LÄN</t>
        </is>
      </c>
      <c r="E533" t="inlineStr">
        <is>
          <t>OSBY</t>
        </is>
      </c>
      <c r="G533" t="n">
        <v>3.4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34180-2025</t>
        </is>
      </c>
      <c r="B534" s="1" t="n">
        <v>45844</v>
      </c>
      <c r="C534" s="1" t="n">
        <v>45952</v>
      </c>
      <c r="D534" t="inlineStr">
        <is>
          <t>SKÅNE LÄN</t>
        </is>
      </c>
      <c r="E534" t="inlineStr">
        <is>
          <t>OSBY</t>
        </is>
      </c>
      <c r="F534" t="inlineStr">
        <is>
          <t>Naturvårdsverket</t>
        </is>
      </c>
      <c r="G534" t="n">
        <v>4.2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34217-2025</t>
        </is>
      </c>
      <c r="B535" s="1" t="n">
        <v>45844</v>
      </c>
      <c r="C535" s="1" t="n">
        <v>45952</v>
      </c>
      <c r="D535" t="inlineStr">
        <is>
          <t>SKÅNE LÄN</t>
        </is>
      </c>
      <c r="E535" t="inlineStr">
        <is>
          <t>OSBY</t>
        </is>
      </c>
      <c r="F535" t="inlineStr">
        <is>
          <t>Naturvårdsverket</t>
        </is>
      </c>
      <c r="G535" t="n">
        <v>4.8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34049-2025</t>
        </is>
      </c>
      <c r="B536" s="1" t="n">
        <v>45845.39140046296</v>
      </c>
      <c r="C536" s="1" t="n">
        <v>45952</v>
      </c>
      <c r="D536" t="inlineStr">
        <is>
          <t>SKÅNE LÄN</t>
        </is>
      </c>
      <c r="E536" t="inlineStr">
        <is>
          <t>OSBY</t>
        </is>
      </c>
      <c r="G536" t="n">
        <v>9.199999999999999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35715-2023</t>
        </is>
      </c>
      <c r="B537" s="1" t="n">
        <v>45147.68502314815</v>
      </c>
      <c r="C537" s="1" t="n">
        <v>45952</v>
      </c>
      <c r="D537" t="inlineStr">
        <is>
          <t>SKÅNE LÄN</t>
        </is>
      </c>
      <c r="E537" t="inlineStr">
        <is>
          <t>OSBY</t>
        </is>
      </c>
      <c r="G537" t="n">
        <v>2.9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34237-2025</t>
        </is>
      </c>
      <c r="B538" s="1" t="n">
        <v>45844</v>
      </c>
      <c r="C538" s="1" t="n">
        <v>45952</v>
      </c>
      <c r="D538" t="inlineStr">
        <is>
          <t>SKÅNE LÄN</t>
        </is>
      </c>
      <c r="E538" t="inlineStr">
        <is>
          <t>OSBY</t>
        </is>
      </c>
      <c r="G538" t="n">
        <v>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50366-2021</t>
        </is>
      </c>
      <c r="B539" s="1" t="n">
        <v>44455</v>
      </c>
      <c r="C539" s="1" t="n">
        <v>45952</v>
      </c>
      <c r="D539" t="inlineStr">
        <is>
          <t>SKÅNE LÄN</t>
        </is>
      </c>
      <c r="E539" t="inlineStr">
        <is>
          <t>OSBY</t>
        </is>
      </c>
      <c r="G539" t="n">
        <v>4.7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50380-2023</t>
        </is>
      </c>
      <c r="B540" s="1" t="n">
        <v>45216.62342592593</v>
      </c>
      <c r="C540" s="1" t="n">
        <v>45952</v>
      </c>
      <c r="D540" t="inlineStr">
        <is>
          <t>SKÅNE LÄN</t>
        </is>
      </c>
      <c r="E540" t="inlineStr">
        <is>
          <t>OSBY</t>
        </is>
      </c>
      <c r="G540" t="n">
        <v>2.5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15232-2025</t>
        </is>
      </c>
      <c r="B541" s="1" t="n">
        <v>45744.60167824074</v>
      </c>
      <c r="C541" s="1" t="n">
        <v>45952</v>
      </c>
      <c r="D541" t="inlineStr">
        <is>
          <t>SKÅNE LÄN</t>
        </is>
      </c>
      <c r="E541" t="inlineStr">
        <is>
          <t>OSBY</t>
        </is>
      </c>
      <c r="G541" t="n">
        <v>1.5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66984-2021</t>
        </is>
      </c>
      <c r="B542" s="1" t="n">
        <v>44522.61341435185</v>
      </c>
      <c r="C542" s="1" t="n">
        <v>45952</v>
      </c>
      <c r="D542" t="inlineStr">
        <is>
          <t>SKÅNE LÄN</t>
        </is>
      </c>
      <c r="E542" t="inlineStr">
        <is>
          <t>OSBY</t>
        </is>
      </c>
      <c r="G542" t="n">
        <v>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45900-2023</t>
        </is>
      </c>
      <c r="B543" s="1" t="n">
        <v>45195.69958333333</v>
      </c>
      <c r="C543" s="1" t="n">
        <v>45952</v>
      </c>
      <c r="D543" t="inlineStr">
        <is>
          <t>SKÅNE LÄN</t>
        </is>
      </c>
      <c r="E543" t="inlineStr">
        <is>
          <t>OSBY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45906-2023</t>
        </is>
      </c>
      <c r="B544" s="1" t="n">
        <v>45195.71341435185</v>
      </c>
      <c r="C544" s="1" t="n">
        <v>45952</v>
      </c>
      <c r="D544" t="inlineStr">
        <is>
          <t>SKÅNE LÄN</t>
        </is>
      </c>
      <c r="E544" t="inlineStr">
        <is>
          <t>OSBY</t>
        </is>
      </c>
      <c r="G544" t="n">
        <v>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11808-2024</t>
        </is>
      </c>
      <c r="B545" s="1" t="n">
        <v>45375.84645833333</v>
      </c>
      <c r="C545" s="1" t="n">
        <v>45952</v>
      </c>
      <c r="D545" t="inlineStr">
        <is>
          <t>SKÅNE LÄN</t>
        </is>
      </c>
      <c r="E545" t="inlineStr">
        <is>
          <t>OSBY</t>
        </is>
      </c>
      <c r="G545" t="n">
        <v>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43947-2024</t>
        </is>
      </c>
      <c r="B546" s="1" t="n">
        <v>45572.47167824074</v>
      </c>
      <c r="C546" s="1" t="n">
        <v>45952</v>
      </c>
      <c r="D546" t="inlineStr">
        <is>
          <t>SKÅNE LÄN</t>
        </is>
      </c>
      <c r="E546" t="inlineStr">
        <is>
          <t>OSBY</t>
        </is>
      </c>
      <c r="G546" t="n">
        <v>1.6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33741-2024</t>
        </is>
      </c>
      <c r="B547" s="1" t="n">
        <v>45520</v>
      </c>
      <c r="C547" s="1" t="n">
        <v>45952</v>
      </c>
      <c r="D547" t="inlineStr">
        <is>
          <t>SKÅNE LÄN</t>
        </is>
      </c>
      <c r="E547" t="inlineStr">
        <is>
          <t>OSBY</t>
        </is>
      </c>
      <c r="G547" t="n">
        <v>8.800000000000001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36267-2025</t>
        </is>
      </c>
      <c r="B548" s="1" t="n">
        <v>45867.6165625</v>
      </c>
      <c r="C548" s="1" t="n">
        <v>45952</v>
      </c>
      <c r="D548" t="inlineStr">
        <is>
          <t>SKÅNE LÄN</t>
        </is>
      </c>
      <c r="E548" t="inlineStr">
        <is>
          <t>OSBY</t>
        </is>
      </c>
      <c r="G548" t="n">
        <v>2.7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36952-2023</t>
        </is>
      </c>
      <c r="B549" s="1" t="n">
        <v>45154</v>
      </c>
      <c r="C549" s="1" t="n">
        <v>45952</v>
      </c>
      <c r="D549" t="inlineStr">
        <is>
          <t>SKÅNE LÄN</t>
        </is>
      </c>
      <c r="E549" t="inlineStr">
        <is>
          <t>OSBY</t>
        </is>
      </c>
      <c r="G549" t="n">
        <v>1.1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8506-2025</t>
        </is>
      </c>
      <c r="B550" s="1" t="n">
        <v>45709.53076388889</v>
      </c>
      <c r="C550" s="1" t="n">
        <v>45952</v>
      </c>
      <c r="D550" t="inlineStr">
        <is>
          <t>SKÅNE LÄN</t>
        </is>
      </c>
      <c r="E550" t="inlineStr">
        <is>
          <t>OSBY</t>
        </is>
      </c>
      <c r="F550" t="inlineStr">
        <is>
          <t>Kommuner</t>
        </is>
      </c>
      <c r="G550" t="n">
        <v>1.2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43562-2025</t>
        </is>
      </c>
      <c r="B551" s="1" t="n">
        <v>45911.62892361111</v>
      </c>
      <c r="C551" s="1" t="n">
        <v>45952</v>
      </c>
      <c r="D551" t="inlineStr">
        <is>
          <t>SKÅNE LÄN</t>
        </is>
      </c>
      <c r="E551" t="inlineStr">
        <is>
          <t>OSBY</t>
        </is>
      </c>
      <c r="G551" t="n">
        <v>2.5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43551-2025</t>
        </is>
      </c>
      <c r="B552" s="1" t="n">
        <v>45911.61909722222</v>
      </c>
      <c r="C552" s="1" t="n">
        <v>45952</v>
      </c>
      <c r="D552" t="inlineStr">
        <is>
          <t>SKÅNE LÄN</t>
        </is>
      </c>
      <c r="E552" t="inlineStr">
        <is>
          <t>OSBY</t>
        </is>
      </c>
      <c r="G552" t="n">
        <v>5.1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43556-2025</t>
        </is>
      </c>
      <c r="B553" s="1" t="n">
        <v>45911.62393518518</v>
      </c>
      <c r="C553" s="1" t="n">
        <v>45952</v>
      </c>
      <c r="D553" t="inlineStr">
        <is>
          <t>SKÅNE LÄN</t>
        </is>
      </c>
      <c r="E553" t="inlineStr">
        <is>
          <t>OSBY</t>
        </is>
      </c>
      <c r="G553" t="n">
        <v>2.8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43559-2025</t>
        </is>
      </c>
      <c r="B554" s="1" t="n">
        <v>45911.626875</v>
      </c>
      <c r="C554" s="1" t="n">
        <v>45952</v>
      </c>
      <c r="D554" t="inlineStr">
        <is>
          <t>SKÅNE LÄN</t>
        </is>
      </c>
      <c r="E554" t="inlineStr">
        <is>
          <t>OSBY</t>
        </is>
      </c>
      <c r="G554" t="n">
        <v>7.1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23479-2024</t>
        </is>
      </c>
      <c r="B555" s="1" t="n">
        <v>45453</v>
      </c>
      <c r="C555" s="1" t="n">
        <v>45952</v>
      </c>
      <c r="D555" t="inlineStr">
        <is>
          <t>SKÅNE LÄN</t>
        </is>
      </c>
      <c r="E555" t="inlineStr">
        <is>
          <t>OSBY</t>
        </is>
      </c>
      <c r="F555" t="inlineStr">
        <is>
          <t>Sveaskog</t>
        </is>
      </c>
      <c r="G555" t="n">
        <v>4.5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43827-2025</t>
        </is>
      </c>
      <c r="B556" s="1" t="n">
        <v>45912.62307870371</v>
      </c>
      <c r="C556" s="1" t="n">
        <v>45952</v>
      </c>
      <c r="D556" t="inlineStr">
        <is>
          <t>SKÅNE LÄN</t>
        </is>
      </c>
      <c r="E556" t="inlineStr">
        <is>
          <t>OSBY</t>
        </is>
      </c>
      <c r="G556" t="n">
        <v>5.4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13597-2024</t>
        </is>
      </c>
      <c r="B557" s="1" t="n">
        <v>45390.31549768519</v>
      </c>
      <c r="C557" s="1" t="n">
        <v>45952</v>
      </c>
      <c r="D557" t="inlineStr">
        <is>
          <t>SKÅNE LÄN</t>
        </is>
      </c>
      <c r="E557" t="inlineStr">
        <is>
          <t>OSBY</t>
        </is>
      </c>
      <c r="F557" t="inlineStr">
        <is>
          <t>Sveaskog</t>
        </is>
      </c>
      <c r="G557" t="n">
        <v>2.8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47844-2024</t>
        </is>
      </c>
      <c r="B558" s="1" t="n">
        <v>45588.65626157408</v>
      </c>
      <c r="C558" s="1" t="n">
        <v>45952</v>
      </c>
      <c r="D558" t="inlineStr">
        <is>
          <t>SKÅNE LÄN</t>
        </is>
      </c>
      <c r="E558" t="inlineStr">
        <is>
          <t>OSBY</t>
        </is>
      </c>
      <c r="G558" t="n">
        <v>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47879-2024</t>
        </is>
      </c>
      <c r="B559" s="1" t="n">
        <v>45588.74049768518</v>
      </c>
      <c r="C559" s="1" t="n">
        <v>45952</v>
      </c>
      <c r="D559" t="inlineStr">
        <is>
          <t>SKÅNE LÄN</t>
        </is>
      </c>
      <c r="E559" t="inlineStr">
        <is>
          <t>OSBY</t>
        </is>
      </c>
      <c r="G559" t="n">
        <v>3.8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43639-2025</t>
        </is>
      </c>
      <c r="B560" s="1" t="n">
        <v>45911.74438657407</v>
      </c>
      <c r="C560" s="1" t="n">
        <v>45952</v>
      </c>
      <c r="D560" t="inlineStr">
        <is>
          <t>SKÅNE LÄN</t>
        </is>
      </c>
      <c r="E560" t="inlineStr">
        <is>
          <t>OSBY</t>
        </is>
      </c>
      <c r="G560" t="n">
        <v>7.4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31624-2023</t>
        </is>
      </c>
      <c r="B561" s="1" t="n">
        <v>45117.55719907407</v>
      </c>
      <c r="C561" s="1" t="n">
        <v>45952</v>
      </c>
      <c r="D561" t="inlineStr">
        <is>
          <t>SKÅNE LÄN</t>
        </is>
      </c>
      <c r="E561" t="inlineStr">
        <is>
          <t>OSBY</t>
        </is>
      </c>
      <c r="F561" t="inlineStr">
        <is>
          <t>Sveaskog</t>
        </is>
      </c>
      <c r="G561" t="n">
        <v>5.7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43896-2025</t>
        </is>
      </c>
      <c r="B562" s="1" t="n">
        <v>45912.84423611111</v>
      </c>
      <c r="C562" s="1" t="n">
        <v>45952</v>
      </c>
      <c r="D562" t="inlineStr">
        <is>
          <t>SKÅNE LÄN</t>
        </is>
      </c>
      <c r="E562" t="inlineStr">
        <is>
          <t>OSBY</t>
        </is>
      </c>
      <c r="G562" t="n">
        <v>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43897-2025</t>
        </is>
      </c>
      <c r="B563" s="1" t="n">
        <v>45912.84896990741</v>
      </c>
      <c r="C563" s="1" t="n">
        <v>45952</v>
      </c>
      <c r="D563" t="inlineStr">
        <is>
          <t>SKÅNE LÄN</t>
        </is>
      </c>
      <c r="E563" t="inlineStr">
        <is>
          <t>OSBY</t>
        </is>
      </c>
      <c r="G563" t="n">
        <v>0.5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43930-2025</t>
        </is>
      </c>
      <c r="B564" s="1" t="n">
        <v>45915.32856481482</v>
      </c>
      <c r="C564" s="1" t="n">
        <v>45952</v>
      </c>
      <c r="D564" t="inlineStr">
        <is>
          <t>SKÅNE LÄN</t>
        </is>
      </c>
      <c r="E564" t="inlineStr">
        <is>
          <t>OSBY</t>
        </is>
      </c>
      <c r="G564" t="n">
        <v>0.9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43932-2025</t>
        </is>
      </c>
      <c r="B565" s="1" t="n">
        <v>45915.33224537037</v>
      </c>
      <c r="C565" s="1" t="n">
        <v>45952</v>
      </c>
      <c r="D565" t="inlineStr">
        <is>
          <t>SKÅNE LÄN</t>
        </is>
      </c>
      <c r="E565" t="inlineStr">
        <is>
          <t>OSBY</t>
        </is>
      </c>
      <c r="G565" t="n">
        <v>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43933-2025</t>
        </is>
      </c>
      <c r="B566" s="1" t="n">
        <v>45915.33744212963</v>
      </c>
      <c r="C566" s="1" t="n">
        <v>45952</v>
      </c>
      <c r="D566" t="inlineStr">
        <is>
          <t>SKÅNE LÄN</t>
        </is>
      </c>
      <c r="E566" t="inlineStr">
        <is>
          <t>OSBY</t>
        </is>
      </c>
      <c r="G566" t="n">
        <v>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44551-2025</t>
        </is>
      </c>
      <c r="B567" s="1" t="n">
        <v>45917.3375</v>
      </c>
      <c r="C567" s="1" t="n">
        <v>45952</v>
      </c>
      <c r="D567" t="inlineStr">
        <is>
          <t>SKÅNE LÄN</t>
        </is>
      </c>
      <c r="E567" t="inlineStr">
        <is>
          <t>OSBY</t>
        </is>
      </c>
      <c r="G567" t="n">
        <v>1.5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45232-2025</t>
        </is>
      </c>
      <c r="B568" s="1" t="n">
        <v>45919.59320601852</v>
      </c>
      <c r="C568" s="1" t="n">
        <v>45952</v>
      </c>
      <c r="D568" t="inlineStr">
        <is>
          <t>SKÅNE LÄN</t>
        </is>
      </c>
      <c r="E568" t="inlineStr">
        <is>
          <t>OSBY</t>
        </is>
      </c>
      <c r="G568" t="n">
        <v>1.9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44430-2024</t>
        </is>
      </c>
      <c r="B569" s="1" t="n">
        <v>45573.97584490741</v>
      </c>
      <c r="C569" s="1" t="n">
        <v>45952</v>
      </c>
      <c r="D569" t="inlineStr">
        <is>
          <t>SKÅNE LÄN</t>
        </is>
      </c>
      <c r="E569" t="inlineStr">
        <is>
          <t>OSBY</t>
        </is>
      </c>
      <c r="G569" t="n">
        <v>0.1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44971-2025</t>
        </is>
      </c>
      <c r="B570" s="1" t="n">
        <v>45918.63648148148</v>
      </c>
      <c r="C570" s="1" t="n">
        <v>45952</v>
      </c>
      <c r="D570" t="inlineStr">
        <is>
          <t>SKÅNE LÄN</t>
        </is>
      </c>
      <c r="E570" t="inlineStr">
        <is>
          <t>OSBY</t>
        </is>
      </c>
      <c r="G570" t="n">
        <v>2.6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44851-2025</t>
        </is>
      </c>
      <c r="B571" s="1" t="n">
        <v>45918.44603009259</v>
      </c>
      <c r="C571" s="1" t="n">
        <v>45952</v>
      </c>
      <c r="D571" t="inlineStr">
        <is>
          <t>SKÅNE LÄN</t>
        </is>
      </c>
      <c r="E571" t="inlineStr">
        <is>
          <t>OSBY</t>
        </is>
      </c>
      <c r="G571" t="n">
        <v>5.7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45225-2025</t>
        </is>
      </c>
      <c r="B572" s="1" t="n">
        <v>45919.58362268518</v>
      </c>
      <c r="C572" s="1" t="n">
        <v>45952</v>
      </c>
      <c r="D572" t="inlineStr">
        <is>
          <t>SKÅNE LÄN</t>
        </is>
      </c>
      <c r="E572" t="inlineStr">
        <is>
          <t>OSBY</t>
        </is>
      </c>
      <c r="G572" t="n">
        <v>1.4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45053-2025</t>
        </is>
      </c>
      <c r="B573" s="1" t="n">
        <v>45919.31988425926</v>
      </c>
      <c r="C573" s="1" t="n">
        <v>45952</v>
      </c>
      <c r="D573" t="inlineStr">
        <is>
          <t>SKÅNE LÄN</t>
        </is>
      </c>
      <c r="E573" t="inlineStr">
        <is>
          <t>OSBY</t>
        </is>
      </c>
      <c r="G573" t="n">
        <v>0.9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45054-2025</t>
        </is>
      </c>
      <c r="B574" s="1" t="n">
        <v>45919.32181712963</v>
      </c>
      <c r="C574" s="1" t="n">
        <v>45952</v>
      </c>
      <c r="D574" t="inlineStr">
        <is>
          <t>SKÅNE LÄN</t>
        </is>
      </c>
      <c r="E574" t="inlineStr">
        <is>
          <t>OSBY</t>
        </is>
      </c>
      <c r="G574" t="n">
        <v>1.5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45729-2025</t>
        </is>
      </c>
      <c r="B575" s="1" t="n">
        <v>45923</v>
      </c>
      <c r="C575" s="1" t="n">
        <v>45952</v>
      </c>
      <c r="D575" t="inlineStr">
        <is>
          <t>SKÅNE LÄN</t>
        </is>
      </c>
      <c r="E575" t="inlineStr">
        <is>
          <t>OSBY</t>
        </is>
      </c>
      <c r="G575" t="n">
        <v>1.3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15525-2023</t>
        </is>
      </c>
      <c r="B576" s="1" t="n">
        <v>45016</v>
      </c>
      <c r="C576" s="1" t="n">
        <v>45952</v>
      </c>
      <c r="D576" t="inlineStr">
        <is>
          <t>SKÅNE LÄN</t>
        </is>
      </c>
      <c r="E576" t="inlineStr">
        <is>
          <t>OSBY</t>
        </is>
      </c>
      <c r="F576" t="inlineStr">
        <is>
          <t>Naturvårdsverket</t>
        </is>
      </c>
      <c r="G576" t="n">
        <v>4.4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60319-2024</t>
        </is>
      </c>
      <c r="B577" s="1" t="n">
        <v>45643.36903935186</v>
      </c>
      <c r="C577" s="1" t="n">
        <v>45952</v>
      </c>
      <c r="D577" t="inlineStr">
        <is>
          <t>SKÅNE LÄN</t>
        </is>
      </c>
      <c r="E577" t="inlineStr">
        <is>
          <t>OSBY</t>
        </is>
      </c>
      <c r="G577" t="n">
        <v>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11555-2022</t>
        </is>
      </c>
      <c r="B578" s="1" t="n">
        <v>44631.45570601852</v>
      </c>
      <c r="C578" s="1" t="n">
        <v>45952</v>
      </c>
      <c r="D578" t="inlineStr">
        <is>
          <t>SKÅNE LÄN</t>
        </is>
      </c>
      <c r="E578" t="inlineStr">
        <is>
          <t>OSBY</t>
        </is>
      </c>
      <c r="F578" t="inlineStr">
        <is>
          <t>Sveaskog</t>
        </is>
      </c>
      <c r="G578" t="n">
        <v>1.1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6605-2024</t>
        </is>
      </c>
      <c r="B579" s="1" t="n">
        <v>45341.56746527777</v>
      </c>
      <c r="C579" s="1" t="n">
        <v>45952</v>
      </c>
      <c r="D579" t="inlineStr">
        <is>
          <t>SKÅNE LÄN</t>
        </is>
      </c>
      <c r="E579" t="inlineStr">
        <is>
          <t>OSBY</t>
        </is>
      </c>
      <c r="G579" t="n">
        <v>2.4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9801-2024</t>
        </is>
      </c>
      <c r="B580" s="1" t="n">
        <v>45362.83111111111</v>
      </c>
      <c r="C580" s="1" t="n">
        <v>45952</v>
      </c>
      <c r="D580" t="inlineStr">
        <is>
          <t>SKÅNE LÄN</t>
        </is>
      </c>
      <c r="E580" t="inlineStr">
        <is>
          <t>OSBY</t>
        </is>
      </c>
      <c r="F580" t="inlineStr">
        <is>
          <t>Sveaskog</t>
        </is>
      </c>
      <c r="G580" t="n">
        <v>0.8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6698-2023</t>
        </is>
      </c>
      <c r="B581" s="1" t="n">
        <v>44966</v>
      </c>
      <c r="C581" s="1" t="n">
        <v>45952</v>
      </c>
      <c r="D581" t="inlineStr">
        <is>
          <t>SKÅNE LÄN</t>
        </is>
      </c>
      <c r="E581" t="inlineStr">
        <is>
          <t>OSBY</t>
        </is>
      </c>
      <c r="G581" t="n">
        <v>0.7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41977-2023</t>
        </is>
      </c>
      <c r="B582" s="1" t="n">
        <v>45177.39659722222</v>
      </c>
      <c r="C582" s="1" t="n">
        <v>45952</v>
      </c>
      <c r="D582" t="inlineStr">
        <is>
          <t>SKÅNE LÄN</t>
        </is>
      </c>
      <c r="E582" t="inlineStr">
        <is>
          <t>OSBY</t>
        </is>
      </c>
      <c r="G582" t="n">
        <v>1.2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12058-2024</t>
        </is>
      </c>
      <c r="B583" s="1" t="n">
        <v>45377.48920138889</v>
      </c>
      <c r="C583" s="1" t="n">
        <v>45952</v>
      </c>
      <c r="D583" t="inlineStr">
        <is>
          <t>SKÅNE LÄN</t>
        </is>
      </c>
      <c r="E583" t="inlineStr">
        <is>
          <t>OSBY</t>
        </is>
      </c>
      <c r="G583" t="n">
        <v>0.9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15893-2025</t>
        </is>
      </c>
      <c r="B584" s="1" t="n">
        <v>45749.41351851852</v>
      </c>
      <c r="C584" s="1" t="n">
        <v>45952</v>
      </c>
      <c r="D584" t="inlineStr">
        <is>
          <t>SKÅNE LÄN</t>
        </is>
      </c>
      <c r="E584" t="inlineStr">
        <is>
          <t>OSBY</t>
        </is>
      </c>
      <c r="G584" t="n">
        <v>5.2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59966-2024</t>
        </is>
      </c>
      <c r="B585" s="1" t="n">
        <v>45642.35851851852</v>
      </c>
      <c r="C585" s="1" t="n">
        <v>45952</v>
      </c>
      <c r="D585" t="inlineStr">
        <is>
          <t>SKÅNE LÄN</t>
        </is>
      </c>
      <c r="E585" t="inlineStr">
        <is>
          <t>OSBY</t>
        </is>
      </c>
      <c r="G585" t="n">
        <v>1.8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40395-2024</t>
        </is>
      </c>
      <c r="B586" s="1" t="n">
        <v>45555.43620370371</v>
      </c>
      <c r="C586" s="1" t="n">
        <v>45952</v>
      </c>
      <c r="D586" t="inlineStr">
        <is>
          <t>SKÅNE LÄN</t>
        </is>
      </c>
      <c r="E586" t="inlineStr">
        <is>
          <t>OSBY</t>
        </is>
      </c>
      <c r="G586" t="n">
        <v>3.1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23299-2024</t>
        </is>
      </c>
      <c r="B587" s="1" t="n">
        <v>45453.43618055555</v>
      </c>
      <c r="C587" s="1" t="n">
        <v>45952</v>
      </c>
      <c r="D587" t="inlineStr">
        <is>
          <t>SKÅNE LÄN</t>
        </is>
      </c>
      <c r="E587" t="inlineStr">
        <is>
          <t>OSBY</t>
        </is>
      </c>
      <c r="G587" t="n">
        <v>2.4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27007-2024</t>
        </is>
      </c>
      <c r="B588" s="1" t="n">
        <v>45471.39863425926</v>
      </c>
      <c r="C588" s="1" t="n">
        <v>45952</v>
      </c>
      <c r="D588" t="inlineStr">
        <is>
          <t>SKÅNE LÄN</t>
        </is>
      </c>
      <c r="E588" t="inlineStr">
        <is>
          <t>OSBY</t>
        </is>
      </c>
      <c r="G588" t="n">
        <v>1.8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50738-2023</t>
        </is>
      </c>
      <c r="B589" s="1" t="n">
        <v>45217</v>
      </c>
      <c r="C589" s="1" t="n">
        <v>45952</v>
      </c>
      <c r="D589" t="inlineStr">
        <is>
          <t>SKÅNE LÄN</t>
        </is>
      </c>
      <c r="E589" t="inlineStr">
        <is>
          <t>OSBY</t>
        </is>
      </c>
      <c r="G589" t="n">
        <v>1.9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50741-2023</t>
        </is>
      </c>
      <c r="B590" s="1" t="n">
        <v>45217</v>
      </c>
      <c r="C590" s="1" t="n">
        <v>45952</v>
      </c>
      <c r="D590" t="inlineStr">
        <is>
          <t>SKÅNE LÄN</t>
        </is>
      </c>
      <c r="E590" t="inlineStr">
        <is>
          <t>OSBY</t>
        </is>
      </c>
      <c r="G590" t="n">
        <v>3.2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4496-2025</t>
        </is>
      </c>
      <c r="B591" s="1" t="n">
        <v>45686.67221064815</v>
      </c>
      <c r="C591" s="1" t="n">
        <v>45952</v>
      </c>
      <c r="D591" t="inlineStr">
        <is>
          <t>SKÅNE LÄN</t>
        </is>
      </c>
      <c r="E591" t="inlineStr">
        <is>
          <t>OSBY</t>
        </is>
      </c>
      <c r="G591" t="n">
        <v>1.3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121-2021</t>
        </is>
      </c>
      <c r="B592" s="1" t="n">
        <v>44200.45394675926</v>
      </c>
      <c r="C592" s="1" t="n">
        <v>45952</v>
      </c>
      <c r="D592" t="inlineStr">
        <is>
          <t>SKÅNE LÄN</t>
        </is>
      </c>
      <c r="E592" t="inlineStr">
        <is>
          <t>OSBY</t>
        </is>
      </c>
      <c r="G592" t="n">
        <v>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10967-2024</t>
        </is>
      </c>
      <c r="B593" s="1" t="n">
        <v>45370.50613425926</v>
      </c>
      <c r="C593" s="1" t="n">
        <v>45952</v>
      </c>
      <c r="D593" t="inlineStr">
        <is>
          <t>SKÅNE LÄN</t>
        </is>
      </c>
      <c r="E593" t="inlineStr">
        <is>
          <t>OSBY</t>
        </is>
      </c>
      <c r="G593" t="n">
        <v>0.6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56998-2024</t>
        </is>
      </c>
      <c r="B594" s="1" t="n">
        <v>45628.72</v>
      </c>
      <c r="C594" s="1" t="n">
        <v>45952</v>
      </c>
      <c r="D594" t="inlineStr">
        <is>
          <t>SKÅNE LÄN</t>
        </is>
      </c>
      <c r="E594" t="inlineStr">
        <is>
          <t>OSBY</t>
        </is>
      </c>
      <c r="G594" t="n">
        <v>0.7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74050-2021</t>
        </is>
      </c>
      <c r="B595" s="1" t="n">
        <v>44557.49318287037</v>
      </c>
      <c r="C595" s="1" t="n">
        <v>45952</v>
      </c>
      <c r="D595" t="inlineStr">
        <is>
          <t>SKÅNE LÄN</t>
        </is>
      </c>
      <c r="E595" t="inlineStr">
        <is>
          <t>OSBY</t>
        </is>
      </c>
      <c r="G595" t="n">
        <v>2.2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45420-2023</t>
        </is>
      </c>
      <c r="B596" s="1" t="n">
        <v>45194.35973379629</v>
      </c>
      <c r="C596" s="1" t="n">
        <v>45952</v>
      </c>
      <c r="D596" t="inlineStr">
        <is>
          <t>SKÅNE LÄN</t>
        </is>
      </c>
      <c r="E596" t="inlineStr">
        <is>
          <t>OSBY</t>
        </is>
      </c>
      <c r="G596" t="n">
        <v>0.8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17673-2023</t>
        </is>
      </c>
      <c r="B597" s="1" t="n">
        <v>45035</v>
      </c>
      <c r="C597" s="1" t="n">
        <v>45952</v>
      </c>
      <c r="D597" t="inlineStr">
        <is>
          <t>SKÅNE LÄN</t>
        </is>
      </c>
      <c r="E597" t="inlineStr">
        <is>
          <t>OSBY</t>
        </is>
      </c>
      <c r="G597" t="n">
        <v>3.8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55292-2023</t>
        </is>
      </c>
      <c r="B598" s="1" t="n">
        <v>45237</v>
      </c>
      <c r="C598" s="1" t="n">
        <v>45952</v>
      </c>
      <c r="D598" t="inlineStr">
        <is>
          <t>SKÅNE LÄN</t>
        </is>
      </c>
      <c r="E598" t="inlineStr">
        <is>
          <t>OSBY</t>
        </is>
      </c>
      <c r="G598" t="n">
        <v>8.300000000000001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33064-2023</t>
        </is>
      </c>
      <c r="B599" s="1" t="n">
        <v>45126</v>
      </c>
      <c r="C599" s="1" t="n">
        <v>45952</v>
      </c>
      <c r="D599" t="inlineStr">
        <is>
          <t>SKÅNE LÄN</t>
        </is>
      </c>
      <c r="E599" t="inlineStr">
        <is>
          <t>OSBY</t>
        </is>
      </c>
      <c r="G599" t="n">
        <v>0.8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  <c r="U599">
        <f>HYPERLINK("https://klasma.github.io/Logging_1273/knärot/A 33064-2023 karta knärot.png", "A 33064-2023")</f>
        <v/>
      </c>
      <c r="V599">
        <f>HYPERLINK("https://klasma.github.io/Logging_1273/klagomål/A 33064-2023 FSC-klagomål.docx", "A 33064-2023")</f>
        <v/>
      </c>
      <c r="W599">
        <f>HYPERLINK("https://klasma.github.io/Logging_1273/klagomålsmail/A 33064-2023 FSC-klagomål mail.docx", "A 33064-2023")</f>
        <v/>
      </c>
      <c r="X599">
        <f>HYPERLINK("https://klasma.github.io/Logging_1273/tillsyn/A 33064-2023 tillsynsbegäran.docx", "A 33064-2023")</f>
        <v/>
      </c>
      <c r="Y599">
        <f>HYPERLINK("https://klasma.github.io/Logging_1273/tillsynsmail/A 33064-2023 tillsynsbegäran mail.docx", "A 33064-2023")</f>
        <v/>
      </c>
    </row>
    <row r="600" ht="15" customHeight="1">
      <c r="A600" t="inlineStr">
        <is>
          <t>A 52857-2022</t>
        </is>
      </c>
      <c r="B600" s="1" t="n">
        <v>44872</v>
      </c>
      <c r="C600" s="1" t="n">
        <v>45952</v>
      </c>
      <c r="D600" t="inlineStr">
        <is>
          <t>SKÅNE LÄN</t>
        </is>
      </c>
      <c r="E600" t="inlineStr">
        <is>
          <t>OSBY</t>
        </is>
      </c>
      <c r="F600" t="inlineStr">
        <is>
          <t>Sveaskog</t>
        </is>
      </c>
      <c r="G600" t="n">
        <v>0.8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20227-2022</t>
        </is>
      </c>
      <c r="B601" s="1" t="n">
        <v>44698</v>
      </c>
      <c r="C601" s="1" t="n">
        <v>45952</v>
      </c>
      <c r="D601" t="inlineStr">
        <is>
          <t>SKÅNE LÄN</t>
        </is>
      </c>
      <c r="E601" t="inlineStr">
        <is>
          <t>OSBY</t>
        </is>
      </c>
      <c r="F601" t="inlineStr">
        <is>
          <t>Kommuner</t>
        </is>
      </c>
      <c r="G601" t="n">
        <v>7.1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22636-2023</t>
        </is>
      </c>
      <c r="B602" s="1" t="n">
        <v>45071</v>
      </c>
      <c r="C602" s="1" t="n">
        <v>45952</v>
      </c>
      <c r="D602" t="inlineStr">
        <is>
          <t>SKÅNE LÄN</t>
        </is>
      </c>
      <c r="E602" t="inlineStr">
        <is>
          <t>OSBY</t>
        </is>
      </c>
      <c r="G602" t="n">
        <v>5.5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50611-2023</t>
        </is>
      </c>
      <c r="B603" s="1" t="n">
        <v>45217.44344907408</v>
      </c>
      <c r="C603" s="1" t="n">
        <v>45952</v>
      </c>
      <c r="D603" t="inlineStr">
        <is>
          <t>SKÅNE LÄN</t>
        </is>
      </c>
      <c r="E603" t="inlineStr">
        <is>
          <t>OSBY</t>
        </is>
      </c>
      <c r="G603" t="n">
        <v>4.3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58337-2021</t>
        </is>
      </c>
      <c r="B604" s="1" t="n">
        <v>44487</v>
      </c>
      <c r="C604" s="1" t="n">
        <v>45952</v>
      </c>
      <c r="D604" t="inlineStr">
        <is>
          <t>SKÅNE LÄN</t>
        </is>
      </c>
      <c r="E604" t="inlineStr">
        <is>
          <t>OSBY</t>
        </is>
      </c>
      <c r="G604" t="n">
        <v>1.2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3451-2023</t>
        </is>
      </c>
      <c r="B605" s="1" t="n">
        <v>44949.61746527778</v>
      </c>
      <c r="C605" s="1" t="n">
        <v>45952</v>
      </c>
      <c r="D605" t="inlineStr">
        <is>
          <t>SKÅNE LÄN</t>
        </is>
      </c>
      <c r="E605" t="inlineStr">
        <is>
          <t>OSBY</t>
        </is>
      </c>
      <c r="G605" t="n">
        <v>2.2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>
      <c r="A606" t="inlineStr">
        <is>
          <t>A 4767-2023</t>
        </is>
      </c>
      <c r="B606" s="1" t="n">
        <v>44957</v>
      </c>
      <c r="C606" s="1" t="n">
        <v>45952</v>
      </c>
      <c r="D606" t="inlineStr">
        <is>
          <t>SKÅNE LÄN</t>
        </is>
      </c>
      <c r="E606" t="inlineStr">
        <is>
          <t>OSBY</t>
        </is>
      </c>
      <c r="G606" t="n">
        <v>3.4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2025-10-22T11:37:40Z</dcterms:created>
  <dcterms:modified xmlns:dcterms="http://purl.org/dc/terms/" xmlns:xsi="http://www.w3.org/2001/XMLSchema-instance" xsi:type="dcterms:W3CDTF">2025-10-22T11:37:41Z</dcterms:modified>
</cp:coreProperties>
</file>