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2762-2024</t>
        </is>
      </c>
      <c r="B2" s="1" t="n">
        <v>45314</v>
      </c>
      <c r="C2" s="1" t="n">
        <v>45957</v>
      </c>
      <c r="D2" t="inlineStr">
        <is>
          <t>SKÅNE LÄN</t>
        </is>
      </c>
      <c r="E2" t="inlineStr">
        <is>
          <t>KLIPPAN</t>
        </is>
      </c>
      <c r="G2" t="n">
        <v>15.7</v>
      </c>
      <c r="H2" t="n">
        <v>5</v>
      </c>
      <c r="I2" t="n">
        <v>5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13</v>
      </c>
      <c r="R2" s="2" t="inlineStr">
        <is>
          <t>Bokkantlav
Bokvårtlav
Entita
Mindre hackspett
Spillkråka
Sydlig sotticka
Havstulpanlav
Klippfrullania
Platt fjädermossa
Stor revmossa
Västlig hakmossa
Grönsiska
Kungsfågel</t>
        </is>
      </c>
      <c r="S2">
        <f>HYPERLINK("https://klasma.github.io/Logging_1276/artfynd/A 2762-2024 artfynd.xlsx", "A 2762-2024")</f>
        <v/>
      </c>
      <c r="T2">
        <f>HYPERLINK("https://klasma.github.io/Logging_1276/kartor/A 2762-2024 karta.png", "A 2762-2024")</f>
        <v/>
      </c>
      <c r="V2">
        <f>HYPERLINK("https://klasma.github.io/Logging_1276/klagomål/A 2762-2024 FSC-klagomål.docx", "A 2762-2024")</f>
        <v/>
      </c>
      <c r="W2">
        <f>HYPERLINK("https://klasma.github.io/Logging_1276/klagomålsmail/A 2762-2024 FSC-klagomål mail.docx", "A 2762-2024")</f>
        <v/>
      </c>
      <c r="X2">
        <f>HYPERLINK("https://klasma.github.io/Logging_1276/tillsyn/A 2762-2024 tillsynsbegäran.docx", "A 2762-2024")</f>
        <v/>
      </c>
      <c r="Y2">
        <f>HYPERLINK("https://klasma.github.io/Logging_1276/tillsynsmail/A 2762-2024 tillsynsbegäran mail.docx", "A 2762-2024")</f>
        <v/>
      </c>
      <c r="Z2">
        <f>HYPERLINK("https://klasma.github.io/Logging_1276/fåglar/A 2762-2024 prioriterade fågelarter.docx", "A 2762-2024")</f>
        <v/>
      </c>
    </row>
    <row r="3" ht="15" customHeight="1">
      <c r="A3" t="inlineStr">
        <is>
          <t>A 513-2025</t>
        </is>
      </c>
      <c r="B3" s="1" t="n">
        <v>45664</v>
      </c>
      <c r="C3" s="1" t="n">
        <v>45957</v>
      </c>
      <c r="D3" t="inlineStr">
        <is>
          <t>SKÅNE LÄN</t>
        </is>
      </c>
      <c r="E3" t="inlineStr">
        <is>
          <t>KLIPPAN</t>
        </is>
      </c>
      <c r="F3" t="inlineStr">
        <is>
          <t>Sveaskog</t>
        </is>
      </c>
      <c r="G3" t="n">
        <v>8.199999999999999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Revlummer</t>
        </is>
      </c>
      <c r="S3">
        <f>HYPERLINK("https://klasma.github.io/Logging_1276/artfynd/A 513-2025 artfynd.xlsx", "A 513-2025")</f>
        <v/>
      </c>
      <c r="T3">
        <f>HYPERLINK("https://klasma.github.io/Logging_1276/kartor/A 513-2025 karta.png", "A 513-2025")</f>
        <v/>
      </c>
      <c r="V3">
        <f>HYPERLINK("https://klasma.github.io/Logging_1276/klagomål/A 513-2025 FSC-klagomål.docx", "A 513-2025")</f>
        <v/>
      </c>
      <c r="W3">
        <f>HYPERLINK("https://klasma.github.io/Logging_1276/klagomålsmail/A 513-2025 FSC-klagomål mail.docx", "A 513-2025")</f>
        <v/>
      </c>
      <c r="X3">
        <f>HYPERLINK("https://klasma.github.io/Logging_1276/tillsyn/A 513-2025 tillsynsbegäran.docx", "A 513-2025")</f>
        <v/>
      </c>
      <c r="Y3">
        <f>HYPERLINK("https://klasma.github.io/Logging_1276/tillsynsmail/A 513-2025 tillsynsbegäran mail.docx", "A 513-2025")</f>
        <v/>
      </c>
      <c r="Z3">
        <f>HYPERLINK("https://klasma.github.io/Logging_1276/fåglar/A 513-2025 prioriterade fågelarter.docx", "A 513-2025")</f>
        <v/>
      </c>
    </row>
    <row r="4" ht="15" customHeight="1">
      <c r="A4" t="inlineStr">
        <is>
          <t>A 54644-2023</t>
        </is>
      </c>
      <c r="B4" s="1" t="n">
        <v>45235</v>
      </c>
      <c r="C4" s="1" t="n">
        <v>45957</v>
      </c>
      <c r="D4" t="inlineStr">
        <is>
          <t>SKÅNE LÄN</t>
        </is>
      </c>
      <c r="E4" t="inlineStr">
        <is>
          <t>KLIPPAN</t>
        </is>
      </c>
      <c r="G4" t="n">
        <v>8.1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Havstulpanlav
Skogsduva</t>
        </is>
      </c>
      <c r="S4">
        <f>HYPERLINK("https://klasma.github.io/Logging_1276/artfynd/A 54644-2023 artfynd.xlsx", "A 54644-2023")</f>
        <v/>
      </c>
      <c r="T4">
        <f>HYPERLINK("https://klasma.github.io/Logging_1276/kartor/A 54644-2023 karta.png", "A 54644-2023")</f>
        <v/>
      </c>
      <c r="V4">
        <f>HYPERLINK("https://klasma.github.io/Logging_1276/klagomål/A 54644-2023 FSC-klagomål.docx", "A 54644-2023")</f>
        <v/>
      </c>
      <c r="W4">
        <f>HYPERLINK("https://klasma.github.io/Logging_1276/klagomålsmail/A 54644-2023 FSC-klagomål mail.docx", "A 54644-2023")</f>
        <v/>
      </c>
      <c r="X4">
        <f>HYPERLINK("https://klasma.github.io/Logging_1276/tillsyn/A 54644-2023 tillsynsbegäran.docx", "A 54644-2023")</f>
        <v/>
      </c>
      <c r="Y4">
        <f>HYPERLINK("https://klasma.github.io/Logging_1276/tillsynsmail/A 54644-2023 tillsynsbegäran mail.docx", "A 54644-2023")</f>
        <v/>
      </c>
      <c r="Z4">
        <f>HYPERLINK("https://klasma.github.io/Logging_1276/fåglar/A 54644-2023 prioriterade fågelarter.docx", "A 54644-2023")</f>
        <v/>
      </c>
    </row>
    <row r="5" ht="15" customHeight="1">
      <c r="A5" t="inlineStr">
        <is>
          <t>A 42004-2025</t>
        </is>
      </c>
      <c r="B5" s="1" t="n">
        <v>45903</v>
      </c>
      <c r="C5" s="1" t="n">
        <v>45957</v>
      </c>
      <c r="D5" t="inlineStr">
        <is>
          <t>SKÅNE LÄN</t>
        </is>
      </c>
      <c r="E5" t="inlineStr">
        <is>
          <t>KLIPPAN</t>
        </is>
      </c>
      <c r="G5" t="n">
        <v>10.1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Gröngöling
Kungsfågel</t>
        </is>
      </c>
      <c r="S5">
        <f>HYPERLINK("https://klasma.github.io/Logging_1276/artfynd/A 42004-2025 artfynd.xlsx", "A 42004-2025")</f>
        <v/>
      </c>
      <c r="T5">
        <f>HYPERLINK("https://klasma.github.io/Logging_1276/kartor/A 42004-2025 karta.png", "A 42004-2025")</f>
        <v/>
      </c>
      <c r="V5">
        <f>HYPERLINK("https://klasma.github.io/Logging_1276/klagomål/A 42004-2025 FSC-klagomål.docx", "A 42004-2025")</f>
        <v/>
      </c>
      <c r="W5">
        <f>HYPERLINK("https://klasma.github.io/Logging_1276/klagomålsmail/A 42004-2025 FSC-klagomål mail.docx", "A 42004-2025")</f>
        <v/>
      </c>
      <c r="X5">
        <f>HYPERLINK("https://klasma.github.io/Logging_1276/tillsyn/A 42004-2025 tillsynsbegäran.docx", "A 42004-2025")</f>
        <v/>
      </c>
      <c r="Y5">
        <f>HYPERLINK("https://klasma.github.io/Logging_1276/tillsynsmail/A 42004-2025 tillsynsbegäran mail.docx", "A 42004-2025")</f>
        <v/>
      </c>
      <c r="Z5">
        <f>HYPERLINK("https://klasma.github.io/Logging_1276/fåglar/A 42004-2025 prioriterade fågelarter.docx", "A 42004-2025")</f>
        <v/>
      </c>
    </row>
    <row r="6" ht="15" customHeight="1">
      <c r="A6" t="inlineStr">
        <is>
          <t>A 45242-2025</t>
        </is>
      </c>
      <c r="B6" s="1" t="n">
        <v>45919.59901620371</v>
      </c>
      <c r="C6" s="1" t="n">
        <v>45957</v>
      </c>
      <c r="D6" t="inlineStr">
        <is>
          <t>SKÅNE LÄN</t>
        </is>
      </c>
      <c r="E6" t="inlineStr">
        <is>
          <t>KLIPPAN</t>
        </is>
      </c>
      <c r="G6" t="n">
        <v>2.2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Blåmossa
Kungsfågel</t>
        </is>
      </c>
      <c r="S6">
        <f>HYPERLINK("https://klasma.github.io/Logging_1276/artfynd/A 45242-2025 artfynd.xlsx", "A 45242-2025")</f>
        <v/>
      </c>
      <c r="T6">
        <f>HYPERLINK("https://klasma.github.io/Logging_1276/kartor/A 45242-2025 karta.png", "A 45242-2025")</f>
        <v/>
      </c>
      <c r="V6">
        <f>HYPERLINK("https://klasma.github.io/Logging_1276/klagomål/A 45242-2025 FSC-klagomål.docx", "A 45242-2025")</f>
        <v/>
      </c>
      <c r="W6">
        <f>HYPERLINK("https://klasma.github.io/Logging_1276/klagomålsmail/A 45242-2025 FSC-klagomål mail.docx", "A 45242-2025")</f>
        <v/>
      </c>
      <c r="X6">
        <f>HYPERLINK("https://klasma.github.io/Logging_1276/tillsyn/A 45242-2025 tillsynsbegäran.docx", "A 45242-2025")</f>
        <v/>
      </c>
      <c r="Y6">
        <f>HYPERLINK("https://klasma.github.io/Logging_1276/tillsynsmail/A 45242-2025 tillsynsbegäran mail.docx", "A 45242-2025")</f>
        <v/>
      </c>
      <c r="Z6">
        <f>HYPERLINK("https://klasma.github.io/Logging_1276/fåglar/A 45242-2025 prioriterade fågelarter.docx", "A 45242-2025")</f>
        <v/>
      </c>
    </row>
    <row r="7" ht="15" customHeight="1">
      <c r="A7" t="inlineStr">
        <is>
          <t>A 46256-2024</t>
        </is>
      </c>
      <c r="B7" s="1" t="n">
        <v>45581</v>
      </c>
      <c r="C7" s="1" t="n">
        <v>45957</v>
      </c>
      <c r="D7" t="inlineStr">
        <is>
          <t>SKÅNE LÄN</t>
        </is>
      </c>
      <c r="E7" t="inlineStr">
        <is>
          <t>KLIPPAN</t>
        </is>
      </c>
      <c r="F7" t="inlineStr">
        <is>
          <t>Sveaskog</t>
        </is>
      </c>
      <c r="G7" t="n">
        <v>3.1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Spillkråka
Rostfläck
Västlig hakmossa</t>
        </is>
      </c>
      <c r="S7">
        <f>HYPERLINK("https://klasma.github.io/Logging_1276/artfynd/A 46256-2024 artfynd.xlsx", "A 46256-2024")</f>
        <v/>
      </c>
      <c r="T7">
        <f>HYPERLINK("https://klasma.github.io/Logging_1276/kartor/A 46256-2024 karta.png", "A 46256-2024")</f>
        <v/>
      </c>
      <c r="V7">
        <f>HYPERLINK("https://klasma.github.io/Logging_1276/klagomål/A 46256-2024 FSC-klagomål.docx", "A 46256-2024")</f>
        <v/>
      </c>
      <c r="W7">
        <f>HYPERLINK("https://klasma.github.io/Logging_1276/klagomålsmail/A 46256-2024 FSC-klagomål mail.docx", "A 46256-2024")</f>
        <v/>
      </c>
      <c r="X7">
        <f>HYPERLINK("https://klasma.github.io/Logging_1276/tillsyn/A 46256-2024 tillsynsbegäran.docx", "A 46256-2024")</f>
        <v/>
      </c>
      <c r="Y7">
        <f>HYPERLINK("https://klasma.github.io/Logging_1276/tillsynsmail/A 46256-2024 tillsynsbegäran mail.docx", "A 46256-2024")</f>
        <v/>
      </c>
      <c r="Z7">
        <f>HYPERLINK("https://klasma.github.io/Logging_1276/fåglar/A 46256-2024 prioriterade fågelarter.docx", "A 46256-2024")</f>
        <v/>
      </c>
    </row>
    <row r="8" ht="15" customHeight="1">
      <c r="A8" t="inlineStr">
        <is>
          <t>A 53878-2022</t>
        </is>
      </c>
      <c r="B8" s="1" t="n">
        <v>44880</v>
      </c>
      <c r="C8" s="1" t="n">
        <v>45957</v>
      </c>
      <c r="D8" t="inlineStr">
        <is>
          <t>SKÅNE LÄN</t>
        </is>
      </c>
      <c r="E8" t="inlineStr">
        <is>
          <t>KLIPPAN</t>
        </is>
      </c>
      <c r="G8" t="n">
        <v>8.300000000000001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Entita
Gulsparv</t>
        </is>
      </c>
      <c r="S8">
        <f>HYPERLINK("https://klasma.github.io/Logging_1276/artfynd/A 53878-2022 artfynd.xlsx", "A 53878-2022")</f>
        <v/>
      </c>
      <c r="T8">
        <f>HYPERLINK("https://klasma.github.io/Logging_1276/kartor/A 53878-2022 karta.png", "A 53878-2022")</f>
        <v/>
      </c>
      <c r="V8">
        <f>HYPERLINK("https://klasma.github.io/Logging_1276/klagomål/A 53878-2022 FSC-klagomål.docx", "A 53878-2022")</f>
        <v/>
      </c>
      <c r="W8">
        <f>HYPERLINK("https://klasma.github.io/Logging_1276/klagomålsmail/A 53878-2022 FSC-klagomål mail.docx", "A 53878-2022")</f>
        <v/>
      </c>
      <c r="X8">
        <f>HYPERLINK("https://klasma.github.io/Logging_1276/tillsyn/A 53878-2022 tillsynsbegäran.docx", "A 53878-2022")</f>
        <v/>
      </c>
      <c r="Y8">
        <f>HYPERLINK("https://klasma.github.io/Logging_1276/tillsynsmail/A 53878-2022 tillsynsbegäran mail.docx", "A 53878-2022")</f>
        <v/>
      </c>
      <c r="Z8">
        <f>HYPERLINK("https://klasma.github.io/Logging_1276/fåglar/A 53878-2022 prioriterade fågelarter.docx", "A 53878-2022")</f>
        <v/>
      </c>
    </row>
    <row r="9" ht="15" customHeight="1">
      <c r="A9" t="inlineStr">
        <is>
          <t>A 11673-2022</t>
        </is>
      </c>
      <c r="B9" s="1" t="n">
        <v>44633</v>
      </c>
      <c r="C9" s="1" t="n">
        <v>45957</v>
      </c>
      <c r="D9" t="inlineStr">
        <is>
          <t>SKÅNE LÄN</t>
        </is>
      </c>
      <c r="E9" t="inlineStr">
        <is>
          <t>KLIPPAN</t>
        </is>
      </c>
      <c r="G9" t="n">
        <v>1.8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Talltita
Vanlig groda</t>
        </is>
      </c>
      <c r="S9">
        <f>HYPERLINK("https://klasma.github.io/Logging_1276/artfynd/A 11673-2022 artfynd.xlsx", "A 11673-2022")</f>
        <v/>
      </c>
      <c r="T9">
        <f>HYPERLINK("https://klasma.github.io/Logging_1276/kartor/A 11673-2022 karta.png", "A 11673-2022")</f>
        <v/>
      </c>
      <c r="V9">
        <f>HYPERLINK("https://klasma.github.io/Logging_1276/klagomål/A 11673-2022 FSC-klagomål.docx", "A 11673-2022")</f>
        <v/>
      </c>
      <c r="W9">
        <f>HYPERLINK("https://klasma.github.io/Logging_1276/klagomålsmail/A 11673-2022 FSC-klagomål mail.docx", "A 11673-2022")</f>
        <v/>
      </c>
      <c r="X9">
        <f>HYPERLINK("https://klasma.github.io/Logging_1276/tillsyn/A 11673-2022 tillsynsbegäran.docx", "A 11673-2022")</f>
        <v/>
      </c>
      <c r="Y9">
        <f>HYPERLINK("https://klasma.github.io/Logging_1276/tillsynsmail/A 11673-2022 tillsynsbegäran mail.docx", "A 11673-2022")</f>
        <v/>
      </c>
      <c r="Z9">
        <f>HYPERLINK("https://klasma.github.io/Logging_1276/fåglar/A 11673-2022 prioriterade fågelarter.docx", "A 11673-2022")</f>
        <v/>
      </c>
    </row>
    <row r="10" ht="15" customHeight="1">
      <c r="A10" t="inlineStr">
        <is>
          <t>A 37966-2024</t>
        </is>
      </c>
      <c r="B10" s="1" t="n">
        <v>45544</v>
      </c>
      <c r="C10" s="1" t="n">
        <v>45957</v>
      </c>
      <c r="D10" t="inlineStr">
        <is>
          <t>SKÅNE LÄN</t>
        </is>
      </c>
      <c r="E10" t="inlineStr">
        <is>
          <t>KLIPPAN</t>
        </is>
      </c>
      <c r="G10" t="n">
        <v>2.5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Vanlig padda</t>
        </is>
      </c>
      <c r="S10">
        <f>HYPERLINK("https://klasma.github.io/Logging_1276/artfynd/A 37966-2024 artfynd.xlsx", "A 37966-2024")</f>
        <v/>
      </c>
      <c r="T10">
        <f>HYPERLINK("https://klasma.github.io/Logging_1276/kartor/A 37966-2024 karta.png", "A 37966-2024")</f>
        <v/>
      </c>
      <c r="V10">
        <f>HYPERLINK("https://klasma.github.io/Logging_1276/klagomål/A 37966-2024 FSC-klagomål.docx", "A 37966-2024")</f>
        <v/>
      </c>
      <c r="W10">
        <f>HYPERLINK("https://klasma.github.io/Logging_1276/klagomålsmail/A 37966-2024 FSC-klagomål mail.docx", "A 37966-2024")</f>
        <v/>
      </c>
      <c r="X10">
        <f>HYPERLINK("https://klasma.github.io/Logging_1276/tillsyn/A 37966-2024 tillsynsbegäran.docx", "A 37966-2024")</f>
        <v/>
      </c>
      <c r="Y10">
        <f>HYPERLINK("https://klasma.github.io/Logging_1276/tillsynsmail/A 37966-2024 tillsynsbegäran mail.docx", "A 37966-2024")</f>
        <v/>
      </c>
    </row>
    <row r="11" ht="15" customHeight="1">
      <c r="A11" t="inlineStr">
        <is>
          <t>A 20702-2023</t>
        </is>
      </c>
      <c r="B11" s="1" t="n">
        <v>45058</v>
      </c>
      <c r="C11" s="1" t="n">
        <v>45957</v>
      </c>
      <c r="D11" t="inlineStr">
        <is>
          <t>SKÅNE LÄN</t>
        </is>
      </c>
      <c r="E11" t="inlineStr">
        <is>
          <t>KLIPPAN</t>
        </is>
      </c>
      <c r="G11" t="n">
        <v>5.9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Svinrot
Grönvit nattviol</t>
        </is>
      </c>
      <c r="S11">
        <f>HYPERLINK("https://klasma.github.io/Logging_1276/artfynd/A 20702-2023 artfynd.xlsx", "A 20702-2023")</f>
        <v/>
      </c>
      <c r="T11">
        <f>HYPERLINK("https://klasma.github.io/Logging_1276/kartor/A 20702-2023 karta.png", "A 20702-2023")</f>
        <v/>
      </c>
      <c r="V11">
        <f>HYPERLINK("https://klasma.github.io/Logging_1276/klagomål/A 20702-2023 FSC-klagomål.docx", "A 20702-2023")</f>
        <v/>
      </c>
      <c r="W11">
        <f>HYPERLINK("https://klasma.github.io/Logging_1276/klagomålsmail/A 20702-2023 FSC-klagomål mail.docx", "A 20702-2023")</f>
        <v/>
      </c>
      <c r="X11">
        <f>HYPERLINK("https://klasma.github.io/Logging_1276/tillsyn/A 20702-2023 tillsynsbegäran.docx", "A 20702-2023")</f>
        <v/>
      </c>
      <c r="Y11">
        <f>HYPERLINK("https://klasma.github.io/Logging_1276/tillsynsmail/A 20702-2023 tillsynsbegäran mail.docx", "A 20702-2023")</f>
        <v/>
      </c>
    </row>
    <row r="12" ht="15" customHeight="1">
      <c r="A12" t="inlineStr">
        <is>
          <t>A 5797-2024</t>
        </is>
      </c>
      <c r="B12" s="1" t="n">
        <v>45335</v>
      </c>
      <c r="C12" s="1" t="n">
        <v>45957</v>
      </c>
      <c r="D12" t="inlineStr">
        <is>
          <t>SKÅNE LÄN</t>
        </is>
      </c>
      <c r="E12" t="inlineStr">
        <is>
          <t>KLIPPAN</t>
        </is>
      </c>
      <c r="G12" t="n">
        <v>1.8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Entita
Gröngöling</t>
        </is>
      </c>
      <c r="S12">
        <f>HYPERLINK("https://klasma.github.io/Logging_1276/artfynd/A 5797-2024 artfynd.xlsx", "A 5797-2024")</f>
        <v/>
      </c>
      <c r="T12">
        <f>HYPERLINK("https://klasma.github.io/Logging_1276/kartor/A 5797-2024 karta.png", "A 5797-2024")</f>
        <v/>
      </c>
      <c r="V12">
        <f>HYPERLINK("https://klasma.github.io/Logging_1276/klagomål/A 5797-2024 FSC-klagomål.docx", "A 5797-2024")</f>
        <v/>
      </c>
      <c r="W12">
        <f>HYPERLINK("https://klasma.github.io/Logging_1276/klagomålsmail/A 5797-2024 FSC-klagomål mail.docx", "A 5797-2024")</f>
        <v/>
      </c>
      <c r="X12">
        <f>HYPERLINK("https://klasma.github.io/Logging_1276/tillsyn/A 5797-2024 tillsynsbegäran.docx", "A 5797-2024")</f>
        <v/>
      </c>
      <c r="Y12">
        <f>HYPERLINK("https://klasma.github.io/Logging_1276/tillsynsmail/A 5797-2024 tillsynsbegäran mail.docx", "A 5797-2024")</f>
        <v/>
      </c>
      <c r="Z12">
        <f>HYPERLINK("https://klasma.github.io/Logging_1276/fåglar/A 5797-2024 prioriterade fågelarter.docx", "A 5797-2024")</f>
        <v/>
      </c>
    </row>
    <row r="13" ht="15" customHeight="1">
      <c r="A13" t="inlineStr">
        <is>
          <t>A 30708-2021</t>
        </is>
      </c>
      <c r="B13" s="1" t="n">
        <v>44365</v>
      </c>
      <c r="C13" s="1" t="n">
        <v>45957</v>
      </c>
      <c r="D13" t="inlineStr">
        <is>
          <t>SKÅNE LÄN</t>
        </is>
      </c>
      <c r="E13" t="inlineStr">
        <is>
          <t>KLIPPAN</t>
        </is>
      </c>
      <c r="G13" t="n">
        <v>0.5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Koralltaggsvamp</t>
        </is>
      </c>
      <c r="S13">
        <f>HYPERLINK("https://klasma.github.io/Logging_1276/artfynd/A 30708-2021 artfynd.xlsx", "A 30708-2021")</f>
        <v/>
      </c>
      <c r="T13">
        <f>HYPERLINK("https://klasma.github.io/Logging_1276/kartor/A 30708-2021 karta.png", "A 30708-2021")</f>
        <v/>
      </c>
      <c r="V13">
        <f>HYPERLINK("https://klasma.github.io/Logging_1276/klagomål/A 30708-2021 FSC-klagomål.docx", "A 30708-2021")</f>
        <v/>
      </c>
      <c r="W13">
        <f>HYPERLINK("https://klasma.github.io/Logging_1276/klagomålsmail/A 30708-2021 FSC-klagomål mail.docx", "A 30708-2021")</f>
        <v/>
      </c>
      <c r="X13">
        <f>HYPERLINK("https://klasma.github.io/Logging_1276/tillsyn/A 30708-2021 tillsynsbegäran.docx", "A 30708-2021")</f>
        <v/>
      </c>
      <c r="Y13">
        <f>HYPERLINK("https://klasma.github.io/Logging_1276/tillsynsmail/A 30708-2021 tillsynsbegäran mail.docx", "A 30708-2021")</f>
        <v/>
      </c>
    </row>
    <row r="14" ht="15" customHeight="1">
      <c r="A14" t="inlineStr">
        <is>
          <t>A 5732-2022</t>
        </is>
      </c>
      <c r="B14" s="1" t="n">
        <v>44596</v>
      </c>
      <c r="C14" s="1" t="n">
        <v>45957</v>
      </c>
      <c r="D14" t="inlineStr">
        <is>
          <t>SKÅNE LÄN</t>
        </is>
      </c>
      <c r="E14" t="inlineStr">
        <is>
          <t>KLIPPAN</t>
        </is>
      </c>
      <c r="G14" t="n">
        <v>6.1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HYPERLINK("https://klasma.github.io/Logging_1276/artfynd/A 5732-2022 artfynd.xlsx", "A 5732-2022")</f>
        <v/>
      </c>
      <c r="T14">
        <f>HYPERLINK("https://klasma.github.io/Logging_1276/kartor/A 5732-2022 karta.png", "A 5732-2022")</f>
        <v/>
      </c>
      <c r="V14">
        <f>HYPERLINK("https://klasma.github.io/Logging_1276/klagomål/A 5732-2022 FSC-klagomål.docx", "A 5732-2022")</f>
        <v/>
      </c>
      <c r="W14">
        <f>HYPERLINK("https://klasma.github.io/Logging_1276/klagomålsmail/A 5732-2022 FSC-klagomål mail.docx", "A 5732-2022")</f>
        <v/>
      </c>
      <c r="X14">
        <f>HYPERLINK("https://klasma.github.io/Logging_1276/tillsyn/A 5732-2022 tillsynsbegäran.docx", "A 5732-2022")</f>
        <v/>
      </c>
      <c r="Y14">
        <f>HYPERLINK("https://klasma.github.io/Logging_1276/tillsynsmail/A 5732-2022 tillsynsbegäran mail.docx", "A 5732-2022")</f>
        <v/>
      </c>
      <c r="Z14">
        <f>HYPERLINK("https://klasma.github.io/Logging_1276/fåglar/A 5732-2022 prioriterade fågelarter.docx", "A 5732-2022")</f>
        <v/>
      </c>
    </row>
    <row r="15" ht="15" customHeight="1">
      <c r="A15" t="inlineStr">
        <is>
          <t>A 50089-2023</t>
        </is>
      </c>
      <c r="B15" s="1" t="n">
        <v>45208</v>
      </c>
      <c r="C15" s="1" t="n">
        <v>45957</v>
      </c>
      <c r="D15" t="inlineStr">
        <is>
          <t>SKÅNE LÄN</t>
        </is>
      </c>
      <c r="E15" t="inlineStr">
        <is>
          <t>KLIPPAN</t>
        </is>
      </c>
      <c r="G15" t="n">
        <v>13.6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Entita</t>
        </is>
      </c>
      <c r="S15">
        <f>HYPERLINK("https://klasma.github.io/Logging_1276/artfynd/A 50089-2023 artfynd.xlsx", "A 50089-2023")</f>
        <v/>
      </c>
      <c r="T15">
        <f>HYPERLINK("https://klasma.github.io/Logging_1276/kartor/A 50089-2023 karta.png", "A 50089-2023")</f>
        <v/>
      </c>
      <c r="V15">
        <f>HYPERLINK("https://klasma.github.io/Logging_1276/klagomål/A 50089-2023 FSC-klagomål.docx", "A 50089-2023")</f>
        <v/>
      </c>
      <c r="W15">
        <f>HYPERLINK("https://klasma.github.io/Logging_1276/klagomålsmail/A 50089-2023 FSC-klagomål mail.docx", "A 50089-2023")</f>
        <v/>
      </c>
      <c r="X15">
        <f>HYPERLINK("https://klasma.github.io/Logging_1276/tillsyn/A 50089-2023 tillsynsbegäran.docx", "A 50089-2023")</f>
        <v/>
      </c>
      <c r="Y15">
        <f>HYPERLINK("https://klasma.github.io/Logging_1276/tillsynsmail/A 50089-2023 tillsynsbegäran mail.docx", "A 50089-2023")</f>
        <v/>
      </c>
      <c r="Z15">
        <f>HYPERLINK("https://klasma.github.io/Logging_1276/fåglar/A 50089-2023 prioriterade fågelarter.docx", "A 50089-2023")</f>
        <v/>
      </c>
    </row>
    <row r="16" ht="15" customHeight="1">
      <c r="A16" t="inlineStr">
        <is>
          <t>A 14892-2023</t>
        </is>
      </c>
      <c r="B16" s="1" t="n">
        <v>45015</v>
      </c>
      <c r="C16" s="1" t="n">
        <v>45957</v>
      </c>
      <c r="D16" t="inlineStr">
        <is>
          <t>SKÅNE LÄN</t>
        </is>
      </c>
      <c r="E16" t="inlineStr">
        <is>
          <t>KLIPPAN</t>
        </is>
      </c>
      <c r="G16" t="n">
        <v>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Mindre hackspett</t>
        </is>
      </c>
      <c r="S16">
        <f>HYPERLINK("https://klasma.github.io/Logging_1276/artfynd/A 14892-2023 artfynd.xlsx", "A 14892-2023")</f>
        <v/>
      </c>
      <c r="T16">
        <f>HYPERLINK("https://klasma.github.io/Logging_1276/kartor/A 14892-2023 karta.png", "A 14892-2023")</f>
        <v/>
      </c>
      <c r="V16">
        <f>HYPERLINK("https://klasma.github.io/Logging_1276/klagomål/A 14892-2023 FSC-klagomål.docx", "A 14892-2023")</f>
        <v/>
      </c>
      <c r="W16">
        <f>HYPERLINK("https://klasma.github.io/Logging_1276/klagomålsmail/A 14892-2023 FSC-klagomål mail.docx", "A 14892-2023")</f>
        <v/>
      </c>
      <c r="X16">
        <f>HYPERLINK("https://klasma.github.io/Logging_1276/tillsyn/A 14892-2023 tillsynsbegäran.docx", "A 14892-2023")</f>
        <v/>
      </c>
      <c r="Y16">
        <f>HYPERLINK("https://klasma.github.io/Logging_1276/tillsynsmail/A 14892-2023 tillsynsbegäran mail.docx", "A 14892-2023")</f>
        <v/>
      </c>
      <c r="Z16">
        <f>HYPERLINK("https://klasma.github.io/Logging_1276/fåglar/A 14892-2023 prioriterade fågelarter.docx", "A 14892-2023")</f>
        <v/>
      </c>
    </row>
    <row r="17" ht="15" customHeight="1">
      <c r="A17" t="inlineStr">
        <is>
          <t>A 10000-2025</t>
        </is>
      </c>
      <c r="B17" s="1" t="n">
        <v>45719.44871527778</v>
      </c>
      <c r="C17" s="1" t="n">
        <v>45957</v>
      </c>
      <c r="D17" t="inlineStr">
        <is>
          <t>SKÅNE LÄN</t>
        </is>
      </c>
      <c r="E17" t="inlineStr">
        <is>
          <t>KLIPPAN</t>
        </is>
      </c>
      <c r="G17" t="n">
        <v>2.6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Dvärghäxört</t>
        </is>
      </c>
      <c r="S17">
        <f>HYPERLINK("https://klasma.github.io/Logging_1276/artfynd/A 10000-2025 artfynd.xlsx", "A 10000-2025")</f>
        <v/>
      </c>
      <c r="T17">
        <f>HYPERLINK("https://klasma.github.io/Logging_1276/kartor/A 10000-2025 karta.png", "A 10000-2025")</f>
        <v/>
      </c>
      <c r="V17">
        <f>HYPERLINK("https://klasma.github.io/Logging_1276/klagomål/A 10000-2025 FSC-klagomål.docx", "A 10000-2025")</f>
        <v/>
      </c>
      <c r="W17">
        <f>HYPERLINK("https://klasma.github.io/Logging_1276/klagomålsmail/A 10000-2025 FSC-klagomål mail.docx", "A 10000-2025")</f>
        <v/>
      </c>
      <c r="X17">
        <f>HYPERLINK("https://klasma.github.io/Logging_1276/tillsyn/A 10000-2025 tillsynsbegäran.docx", "A 10000-2025")</f>
        <v/>
      </c>
      <c r="Y17">
        <f>HYPERLINK("https://klasma.github.io/Logging_1276/tillsynsmail/A 10000-2025 tillsynsbegäran mail.docx", "A 10000-2025")</f>
        <v/>
      </c>
    </row>
    <row r="18" ht="15" customHeight="1">
      <c r="A18" t="inlineStr">
        <is>
          <t>A 23403-2024</t>
        </is>
      </c>
      <c r="B18" s="1" t="n">
        <v>45453</v>
      </c>
      <c r="C18" s="1" t="n">
        <v>45957</v>
      </c>
      <c r="D18" t="inlineStr">
        <is>
          <t>SKÅNE LÄN</t>
        </is>
      </c>
      <c r="E18" t="inlineStr">
        <is>
          <t>KLIPPAN</t>
        </is>
      </c>
      <c r="G18" t="n">
        <v>9.1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Vårstarr</t>
        </is>
      </c>
      <c r="S18">
        <f>HYPERLINK("https://klasma.github.io/Logging_1276/artfynd/A 23403-2024 artfynd.xlsx", "A 23403-2024")</f>
        <v/>
      </c>
      <c r="T18">
        <f>HYPERLINK("https://klasma.github.io/Logging_1276/kartor/A 23403-2024 karta.png", "A 23403-2024")</f>
        <v/>
      </c>
      <c r="V18">
        <f>HYPERLINK("https://klasma.github.io/Logging_1276/klagomål/A 23403-2024 FSC-klagomål.docx", "A 23403-2024")</f>
        <v/>
      </c>
      <c r="W18">
        <f>HYPERLINK("https://klasma.github.io/Logging_1276/klagomålsmail/A 23403-2024 FSC-klagomål mail.docx", "A 23403-2024")</f>
        <v/>
      </c>
      <c r="X18">
        <f>HYPERLINK("https://klasma.github.io/Logging_1276/tillsyn/A 23403-2024 tillsynsbegäran.docx", "A 23403-2024")</f>
        <v/>
      </c>
      <c r="Y18">
        <f>HYPERLINK("https://klasma.github.io/Logging_1276/tillsynsmail/A 23403-2024 tillsynsbegäran mail.docx", "A 23403-2024")</f>
        <v/>
      </c>
    </row>
    <row r="19" ht="15" customHeight="1">
      <c r="A19" t="inlineStr">
        <is>
          <t>A 30721-2021</t>
        </is>
      </c>
      <c r="B19" s="1" t="n">
        <v>44365</v>
      </c>
      <c r="C19" s="1" t="n">
        <v>45957</v>
      </c>
      <c r="D19" t="inlineStr">
        <is>
          <t>SKÅNE LÄN</t>
        </is>
      </c>
      <c r="E19" t="inlineStr">
        <is>
          <t>KLIPPAN</t>
        </is>
      </c>
      <c r="G19" t="n">
        <v>0.4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Brandticka</t>
        </is>
      </c>
      <c r="S19">
        <f>HYPERLINK("https://klasma.github.io/Logging_1276/artfynd/A 30721-2021 artfynd.xlsx", "A 30721-2021")</f>
        <v/>
      </c>
      <c r="T19">
        <f>HYPERLINK("https://klasma.github.io/Logging_1276/kartor/A 30721-2021 karta.png", "A 30721-2021")</f>
        <v/>
      </c>
      <c r="V19">
        <f>HYPERLINK("https://klasma.github.io/Logging_1276/klagomål/A 30721-2021 FSC-klagomål.docx", "A 30721-2021")</f>
        <v/>
      </c>
      <c r="W19">
        <f>HYPERLINK("https://klasma.github.io/Logging_1276/klagomålsmail/A 30721-2021 FSC-klagomål mail.docx", "A 30721-2021")</f>
        <v/>
      </c>
      <c r="X19">
        <f>HYPERLINK("https://klasma.github.io/Logging_1276/tillsyn/A 30721-2021 tillsynsbegäran.docx", "A 30721-2021")</f>
        <v/>
      </c>
      <c r="Y19">
        <f>HYPERLINK("https://klasma.github.io/Logging_1276/tillsynsmail/A 30721-2021 tillsynsbegäran mail.docx", "A 30721-2021")</f>
        <v/>
      </c>
    </row>
    <row r="20" ht="15" customHeight="1">
      <c r="A20" t="inlineStr">
        <is>
          <t>A 55629-2022</t>
        </is>
      </c>
      <c r="B20" s="1" t="n">
        <v>44883</v>
      </c>
      <c r="C20" s="1" t="n">
        <v>45957</v>
      </c>
      <c r="D20" t="inlineStr">
        <is>
          <t>SKÅNE LÄN</t>
        </is>
      </c>
      <c r="E20" t="inlineStr">
        <is>
          <t>KLIPPAN</t>
        </is>
      </c>
      <c r="F20" t="inlineStr">
        <is>
          <t>Övriga Aktiebolag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16189-2021</t>
        </is>
      </c>
      <c r="B21" s="1" t="n">
        <v>44287</v>
      </c>
      <c r="C21" s="1" t="n">
        <v>45957</v>
      </c>
      <c r="D21" t="inlineStr">
        <is>
          <t>SKÅNE LÄN</t>
        </is>
      </c>
      <c r="E21" t="inlineStr">
        <is>
          <t>KLIPPAN</t>
        </is>
      </c>
      <c r="F21" t="inlineStr">
        <is>
          <t>Övriga Aktiebolag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55637-2022</t>
        </is>
      </c>
      <c r="B22" s="1" t="n">
        <v>44883</v>
      </c>
      <c r="C22" s="1" t="n">
        <v>45957</v>
      </c>
      <c r="D22" t="inlineStr">
        <is>
          <t>SKÅNE LÄN</t>
        </is>
      </c>
      <c r="E22" t="inlineStr">
        <is>
          <t>KLIPPAN</t>
        </is>
      </c>
      <c r="F22" t="inlineStr">
        <is>
          <t>Övriga Aktiebolag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31097-2021</t>
        </is>
      </c>
      <c r="B23" s="1" t="n">
        <v>44368.50049768519</v>
      </c>
      <c r="C23" s="1" t="n">
        <v>45957</v>
      </c>
      <c r="D23" t="inlineStr">
        <is>
          <t>SKÅNE LÄN</t>
        </is>
      </c>
      <c r="E23" t="inlineStr">
        <is>
          <t>KLIPPAN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5791-2022</t>
        </is>
      </c>
      <c r="B24" s="1" t="n">
        <v>44596</v>
      </c>
      <c r="C24" s="1" t="n">
        <v>45957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58633-2021</t>
        </is>
      </c>
      <c r="B25" s="1" t="n">
        <v>44489.35295138889</v>
      </c>
      <c r="C25" s="1" t="n">
        <v>45957</v>
      </c>
      <c r="D25" t="inlineStr">
        <is>
          <t>SKÅNE LÄN</t>
        </is>
      </c>
      <c r="E25" t="inlineStr">
        <is>
          <t>KLIPPAN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19097-2022</t>
        </is>
      </c>
      <c r="B26" s="1" t="n">
        <v>44691.52568287037</v>
      </c>
      <c r="C26" s="1" t="n">
        <v>45957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20010-2022</t>
        </is>
      </c>
      <c r="B27" s="1" t="n">
        <v>44697.63137731481</v>
      </c>
      <c r="C27" s="1" t="n">
        <v>45957</v>
      </c>
      <c r="D27" t="inlineStr">
        <is>
          <t>SKÅNE LÄN</t>
        </is>
      </c>
      <c r="E27" t="inlineStr">
        <is>
          <t>KLIPPAN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19999-2022</t>
        </is>
      </c>
      <c r="B28" s="1" t="n">
        <v>44697</v>
      </c>
      <c r="C28" s="1" t="n">
        <v>45957</v>
      </c>
      <c r="D28" t="inlineStr">
        <is>
          <t>SKÅNE LÄN</t>
        </is>
      </c>
      <c r="E28" t="inlineStr">
        <is>
          <t>KLIPPAN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69392-2021</t>
        </is>
      </c>
      <c r="B29" s="1" t="n">
        <v>44531</v>
      </c>
      <c r="C29" s="1" t="n">
        <v>45957</v>
      </c>
      <c r="D29" t="inlineStr">
        <is>
          <t>SKÅNE LÄN</t>
        </is>
      </c>
      <c r="E29" t="inlineStr">
        <is>
          <t>KLIPPAN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57952-2021</t>
        </is>
      </c>
      <c r="B30" s="1" t="n">
        <v>44487</v>
      </c>
      <c r="C30" s="1" t="n">
        <v>45957</v>
      </c>
      <c r="D30" t="inlineStr">
        <is>
          <t>SKÅNE LÄN</t>
        </is>
      </c>
      <c r="E30" t="inlineStr">
        <is>
          <t>KLIPPAN</t>
        </is>
      </c>
      <c r="F30" t="inlineStr">
        <is>
          <t>Övriga Aktiebolag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2045-2022</t>
        </is>
      </c>
      <c r="B31" s="1" t="n">
        <v>44575</v>
      </c>
      <c r="C31" s="1" t="n">
        <v>45957</v>
      </c>
      <c r="D31" t="inlineStr">
        <is>
          <t>SKÅNE LÄN</t>
        </is>
      </c>
      <c r="E31" t="inlineStr">
        <is>
          <t>KLIPPAN</t>
        </is>
      </c>
      <c r="F31" t="inlineStr">
        <is>
          <t>Sveaskog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53582-2022</t>
        </is>
      </c>
      <c r="B32" s="1" t="n">
        <v>44875</v>
      </c>
      <c r="C32" s="1" t="n">
        <v>45957</v>
      </c>
      <c r="D32" t="inlineStr">
        <is>
          <t>SKÅNE LÄN</t>
        </is>
      </c>
      <c r="E32" t="inlineStr">
        <is>
          <t>KLIPPAN</t>
        </is>
      </c>
      <c r="F32" t="inlineStr">
        <is>
          <t>Övriga Aktiebolag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10055-2022</t>
        </is>
      </c>
      <c r="B33" s="1" t="n">
        <v>44621.59760416667</v>
      </c>
      <c r="C33" s="1" t="n">
        <v>45957</v>
      </c>
      <c r="D33" t="inlineStr">
        <is>
          <t>SKÅNE LÄN</t>
        </is>
      </c>
      <c r="E33" t="inlineStr">
        <is>
          <t>KLIPPAN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19094-2022</t>
        </is>
      </c>
      <c r="B34" s="1" t="n">
        <v>44691</v>
      </c>
      <c r="C34" s="1" t="n">
        <v>45957</v>
      </c>
      <c r="D34" t="inlineStr">
        <is>
          <t>SKÅNE LÄN</t>
        </is>
      </c>
      <c r="E34" t="inlineStr">
        <is>
          <t>KLIPPAN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30195-2021</t>
        </is>
      </c>
      <c r="B35" s="1" t="n">
        <v>44363</v>
      </c>
      <c r="C35" s="1" t="n">
        <v>45957</v>
      </c>
      <c r="D35" t="inlineStr">
        <is>
          <t>SKÅNE LÄN</t>
        </is>
      </c>
      <c r="E35" t="inlineStr">
        <is>
          <t>KLIPPAN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8686-2021</t>
        </is>
      </c>
      <c r="B36" s="1" t="n">
        <v>44245</v>
      </c>
      <c r="C36" s="1" t="n">
        <v>45957</v>
      </c>
      <c r="D36" t="inlineStr">
        <is>
          <t>SKÅNE LÄN</t>
        </is>
      </c>
      <c r="E36" t="inlineStr">
        <is>
          <t>KLIPPAN</t>
        </is>
      </c>
      <c r="F36" t="inlineStr">
        <is>
          <t>Övriga Aktiebolag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58370-2020</t>
        </is>
      </c>
      <c r="B37" s="1" t="n">
        <v>44144</v>
      </c>
      <c r="C37" s="1" t="n">
        <v>45957</v>
      </c>
      <c r="D37" t="inlineStr">
        <is>
          <t>SKÅNE LÄN</t>
        </is>
      </c>
      <c r="E37" t="inlineStr">
        <is>
          <t>KLIPPAN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39056-2022</t>
        </is>
      </c>
      <c r="B38" s="1" t="n">
        <v>44816</v>
      </c>
      <c r="C38" s="1" t="n">
        <v>45957</v>
      </c>
      <c r="D38" t="inlineStr">
        <is>
          <t>SKÅNE LÄN</t>
        </is>
      </c>
      <c r="E38" t="inlineStr">
        <is>
          <t>KLIPPAN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46692-2021</t>
        </is>
      </c>
      <c r="B39" s="1" t="n">
        <v>44445</v>
      </c>
      <c r="C39" s="1" t="n">
        <v>45957</v>
      </c>
      <c r="D39" t="inlineStr">
        <is>
          <t>SKÅNE LÄN</t>
        </is>
      </c>
      <c r="E39" t="inlineStr">
        <is>
          <t>KLIPPAN</t>
        </is>
      </c>
      <c r="F39" t="inlineStr">
        <is>
          <t>Sveaskog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20690-2022</t>
        </is>
      </c>
      <c r="B40" s="1" t="n">
        <v>44700</v>
      </c>
      <c r="C40" s="1" t="n">
        <v>45957</v>
      </c>
      <c r="D40" t="inlineStr">
        <is>
          <t>SKÅNE LÄN</t>
        </is>
      </c>
      <c r="E40" t="inlineStr">
        <is>
          <t>KLIPPAN</t>
        </is>
      </c>
      <c r="F40" t="inlineStr">
        <is>
          <t>Kommuner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9142-2025</t>
        </is>
      </c>
      <c r="B41" s="1" t="n">
        <v>45714.31886574074</v>
      </c>
      <c r="C41" s="1" t="n">
        <v>45957</v>
      </c>
      <c r="D41" t="inlineStr">
        <is>
          <t>SKÅNE LÄN</t>
        </is>
      </c>
      <c r="E41" t="inlineStr">
        <is>
          <t>KLIPPAN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6615-2024</t>
        </is>
      </c>
      <c r="B42" s="1" t="n">
        <v>45341</v>
      </c>
      <c r="C42" s="1" t="n">
        <v>45957</v>
      </c>
      <c r="D42" t="inlineStr">
        <is>
          <t>SKÅNE LÄN</t>
        </is>
      </c>
      <c r="E42" t="inlineStr">
        <is>
          <t>KLIPPAN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17060-2021</t>
        </is>
      </c>
      <c r="B43" s="1" t="n">
        <v>44296.63025462963</v>
      </c>
      <c r="C43" s="1" t="n">
        <v>45957</v>
      </c>
      <c r="D43" t="inlineStr">
        <is>
          <t>SKÅNE LÄN</t>
        </is>
      </c>
      <c r="E43" t="inlineStr">
        <is>
          <t>KLIPPAN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7839-2022</t>
        </is>
      </c>
      <c r="B44" s="1" t="n">
        <v>44608</v>
      </c>
      <c r="C44" s="1" t="n">
        <v>45957</v>
      </c>
      <c r="D44" t="inlineStr">
        <is>
          <t>SKÅNE LÄN</t>
        </is>
      </c>
      <c r="E44" t="inlineStr">
        <is>
          <t>KLIPPAN</t>
        </is>
      </c>
      <c r="F44" t="inlineStr">
        <is>
          <t>Övriga Aktiebolag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17425-2022</t>
        </is>
      </c>
      <c r="B45" s="1" t="n">
        <v>44679.2472337963</v>
      </c>
      <c r="C45" s="1" t="n">
        <v>45957</v>
      </c>
      <c r="D45" t="inlineStr">
        <is>
          <t>SKÅNE LÄN</t>
        </is>
      </c>
      <c r="E45" t="inlineStr">
        <is>
          <t>KLIPPAN</t>
        </is>
      </c>
      <c r="G45" t="n">
        <v>5.1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54516-2022</t>
        </is>
      </c>
      <c r="B46" s="1" t="n">
        <v>44880</v>
      </c>
      <c r="C46" s="1" t="n">
        <v>45957</v>
      </c>
      <c r="D46" t="inlineStr">
        <is>
          <t>SKÅNE LÄN</t>
        </is>
      </c>
      <c r="E46" t="inlineStr">
        <is>
          <t>KLIPPAN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22976-2023</t>
        </is>
      </c>
      <c r="B47" s="1" t="n">
        <v>45072</v>
      </c>
      <c r="C47" s="1" t="n">
        <v>45957</v>
      </c>
      <c r="D47" t="inlineStr">
        <is>
          <t>SKÅNE LÄN</t>
        </is>
      </c>
      <c r="E47" t="inlineStr">
        <is>
          <t>KLIPPAN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9046-2021</t>
        </is>
      </c>
      <c r="B48" s="1" t="n">
        <v>44246</v>
      </c>
      <c r="C48" s="1" t="n">
        <v>45957</v>
      </c>
      <c r="D48" t="inlineStr">
        <is>
          <t>SKÅNE LÄN</t>
        </is>
      </c>
      <c r="E48" t="inlineStr">
        <is>
          <t>KLIPPAN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2046-2022</t>
        </is>
      </c>
      <c r="B49" s="1" t="n">
        <v>44575</v>
      </c>
      <c r="C49" s="1" t="n">
        <v>45957</v>
      </c>
      <c r="D49" t="inlineStr">
        <is>
          <t>SKÅNE LÄN</t>
        </is>
      </c>
      <c r="E49" t="inlineStr">
        <is>
          <t>KLIPPAN</t>
        </is>
      </c>
      <c r="F49" t="inlineStr">
        <is>
          <t>Sveaskog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40238-2021</t>
        </is>
      </c>
      <c r="B50" s="1" t="n">
        <v>44418</v>
      </c>
      <c r="C50" s="1" t="n">
        <v>45957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41272-2022</t>
        </is>
      </c>
      <c r="B51" s="1" t="n">
        <v>44825</v>
      </c>
      <c r="C51" s="1" t="n">
        <v>45957</v>
      </c>
      <c r="D51" t="inlineStr">
        <is>
          <t>SKÅNE LÄN</t>
        </is>
      </c>
      <c r="E51" t="inlineStr">
        <is>
          <t>KLIPPAN</t>
        </is>
      </c>
      <c r="F51" t="inlineStr">
        <is>
          <t>Övriga Aktiebolag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4321-2024</t>
        </is>
      </c>
      <c r="B52" s="1" t="n">
        <v>45324.66635416666</v>
      </c>
      <c r="C52" s="1" t="n">
        <v>45957</v>
      </c>
      <c r="D52" t="inlineStr">
        <is>
          <t>SKÅNE LÄN</t>
        </is>
      </c>
      <c r="E52" t="inlineStr">
        <is>
          <t>KLIPPAN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9535-2021</t>
        </is>
      </c>
      <c r="B53" s="1" t="n">
        <v>44251</v>
      </c>
      <c r="C53" s="1" t="n">
        <v>45957</v>
      </c>
      <c r="D53" t="inlineStr">
        <is>
          <t>SKÅNE LÄN</t>
        </is>
      </c>
      <c r="E53" t="inlineStr">
        <is>
          <t>KLIPPAN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4301-2024</t>
        </is>
      </c>
      <c r="B54" s="1" t="n">
        <v>45324</v>
      </c>
      <c r="C54" s="1" t="n">
        <v>45957</v>
      </c>
      <c r="D54" t="inlineStr">
        <is>
          <t>SKÅNE LÄN</t>
        </is>
      </c>
      <c r="E54" t="inlineStr">
        <is>
          <t>KLIPPAN</t>
        </is>
      </c>
      <c r="F54" t="inlineStr">
        <is>
          <t>Övriga Aktiebolag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8680-2021</t>
        </is>
      </c>
      <c r="B55" s="1" t="n">
        <v>44245</v>
      </c>
      <c r="C55" s="1" t="n">
        <v>45957</v>
      </c>
      <c r="D55" t="inlineStr">
        <is>
          <t>SKÅNE LÄN</t>
        </is>
      </c>
      <c r="E55" t="inlineStr">
        <is>
          <t>KLIPPAN</t>
        </is>
      </c>
      <c r="F55" t="inlineStr">
        <is>
          <t>Övriga Aktiebolag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17792-2021</t>
        </is>
      </c>
      <c r="B56" s="1" t="n">
        <v>44300</v>
      </c>
      <c r="C56" s="1" t="n">
        <v>45957</v>
      </c>
      <c r="D56" t="inlineStr">
        <is>
          <t>SKÅNE LÄN</t>
        </is>
      </c>
      <c r="E56" t="inlineStr">
        <is>
          <t>KLIPPAN</t>
        </is>
      </c>
      <c r="G56" t="n">
        <v>3.1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61038-2020</t>
        </is>
      </c>
      <c r="B57" s="1" t="n">
        <v>44154</v>
      </c>
      <c r="C57" s="1" t="n">
        <v>45957</v>
      </c>
      <c r="D57" t="inlineStr">
        <is>
          <t>SKÅNE LÄN</t>
        </is>
      </c>
      <c r="E57" t="inlineStr">
        <is>
          <t>KLIPPAN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17856-2024</t>
        </is>
      </c>
      <c r="B58" s="1" t="n">
        <v>45419</v>
      </c>
      <c r="C58" s="1" t="n">
        <v>45957</v>
      </c>
      <c r="D58" t="inlineStr">
        <is>
          <t>SKÅNE LÄN</t>
        </is>
      </c>
      <c r="E58" t="inlineStr">
        <is>
          <t>KLIPPAN</t>
        </is>
      </c>
      <c r="F58" t="inlineStr">
        <is>
          <t>Övriga Aktiebolag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593-2023</t>
        </is>
      </c>
      <c r="B59" s="1" t="n">
        <v>44930.55528935185</v>
      </c>
      <c r="C59" s="1" t="n">
        <v>45957</v>
      </c>
      <c r="D59" t="inlineStr">
        <is>
          <t>SKÅNE LÄN</t>
        </is>
      </c>
      <c r="E59" t="inlineStr">
        <is>
          <t>KLIPPAN</t>
        </is>
      </c>
      <c r="G59" t="n">
        <v>0.2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32455-2022</t>
        </is>
      </c>
      <c r="B60" s="1" t="n">
        <v>44782.541875</v>
      </c>
      <c r="C60" s="1" t="n">
        <v>45957</v>
      </c>
      <c r="D60" t="inlineStr">
        <is>
          <t>SKÅNE LÄN</t>
        </is>
      </c>
      <c r="E60" t="inlineStr">
        <is>
          <t>KLIPPAN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46147-2022</t>
        </is>
      </c>
      <c r="B61" s="1" t="n">
        <v>44846</v>
      </c>
      <c r="C61" s="1" t="n">
        <v>45957</v>
      </c>
      <c r="D61" t="inlineStr">
        <is>
          <t>SKÅNE LÄN</t>
        </is>
      </c>
      <c r="E61" t="inlineStr">
        <is>
          <t>KLIPPAN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20591-2023</t>
        </is>
      </c>
      <c r="B62" s="1" t="n">
        <v>45055</v>
      </c>
      <c r="C62" s="1" t="n">
        <v>45957</v>
      </c>
      <c r="D62" t="inlineStr">
        <is>
          <t>SKÅNE LÄN</t>
        </is>
      </c>
      <c r="E62" t="inlineStr">
        <is>
          <t>KLIPPAN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47869-2022</t>
        </is>
      </c>
      <c r="B63" s="1" t="n">
        <v>44855.43141203704</v>
      </c>
      <c r="C63" s="1" t="n">
        <v>45957</v>
      </c>
      <c r="D63" t="inlineStr">
        <is>
          <t>SKÅNE LÄN</t>
        </is>
      </c>
      <c r="E63" t="inlineStr">
        <is>
          <t>KLIPPAN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14620-2025</t>
        </is>
      </c>
      <c r="B64" s="1" t="n">
        <v>45742.41289351852</v>
      </c>
      <c r="C64" s="1" t="n">
        <v>45957</v>
      </c>
      <c r="D64" t="inlineStr">
        <is>
          <t>SKÅNE LÄN</t>
        </is>
      </c>
      <c r="E64" t="inlineStr">
        <is>
          <t>KLIPPAN</t>
        </is>
      </c>
      <c r="G64" t="n">
        <v>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55588-2021</t>
        </is>
      </c>
      <c r="B65" s="1" t="n">
        <v>44475</v>
      </c>
      <c r="C65" s="1" t="n">
        <v>45957</v>
      </c>
      <c r="D65" t="inlineStr">
        <is>
          <t>SKÅNE LÄN</t>
        </is>
      </c>
      <c r="E65" t="inlineStr">
        <is>
          <t>KLIPPAN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41268-2022</t>
        </is>
      </c>
      <c r="B66" s="1" t="n">
        <v>44825</v>
      </c>
      <c r="C66" s="1" t="n">
        <v>45957</v>
      </c>
      <c r="D66" t="inlineStr">
        <is>
          <t>SKÅNE LÄN</t>
        </is>
      </c>
      <c r="E66" t="inlineStr">
        <is>
          <t>KLIPPAN</t>
        </is>
      </c>
      <c r="F66" t="inlineStr">
        <is>
          <t>Övriga Aktiebolag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55415-2022</t>
        </is>
      </c>
      <c r="B67" s="1" t="n">
        <v>44882</v>
      </c>
      <c r="C67" s="1" t="n">
        <v>45957</v>
      </c>
      <c r="D67" t="inlineStr">
        <is>
          <t>SKÅNE LÄN</t>
        </is>
      </c>
      <c r="E67" t="inlineStr">
        <is>
          <t>KLIPPAN</t>
        </is>
      </c>
      <c r="F67" t="inlineStr">
        <is>
          <t>Övriga Aktiebolag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55833-2023</t>
        </is>
      </c>
      <c r="B68" s="1" t="n">
        <v>45239</v>
      </c>
      <c r="C68" s="1" t="n">
        <v>45957</v>
      </c>
      <c r="D68" t="inlineStr">
        <is>
          <t>SKÅNE LÄN</t>
        </is>
      </c>
      <c r="E68" t="inlineStr">
        <is>
          <t>KLIPPAN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38156-2022</t>
        </is>
      </c>
      <c r="B69" s="1" t="n">
        <v>44812.37135416667</v>
      </c>
      <c r="C69" s="1" t="n">
        <v>45957</v>
      </c>
      <c r="D69" t="inlineStr">
        <is>
          <t>SKÅNE LÄN</t>
        </is>
      </c>
      <c r="E69" t="inlineStr">
        <is>
          <t>KLIPPAN</t>
        </is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44885-2022</t>
        </is>
      </c>
      <c r="B70" s="1" t="n">
        <v>44841</v>
      </c>
      <c r="C70" s="1" t="n">
        <v>45957</v>
      </c>
      <c r="D70" t="inlineStr">
        <is>
          <t>SKÅNE LÄN</t>
        </is>
      </c>
      <c r="E70" t="inlineStr">
        <is>
          <t>KLIPPAN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14278-2024</t>
        </is>
      </c>
      <c r="B71" s="1" t="n">
        <v>45393.60961805555</v>
      </c>
      <c r="C71" s="1" t="n">
        <v>45957</v>
      </c>
      <c r="D71" t="inlineStr">
        <is>
          <t>SKÅNE LÄN</t>
        </is>
      </c>
      <c r="E71" t="inlineStr">
        <is>
          <t>KLIPPAN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30738-2021</t>
        </is>
      </c>
      <c r="B72" s="1" t="n">
        <v>44365.45446759259</v>
      </c>
      <c r="C72" s="1" t="n">
        <v>45957</v>
      </c>
      <c r="D72" t="inlineStr">
        <is>
          <t>SKÅNE LÄN</t>
        </is>
      </c>
      <c r="E72" t="inlineStr">
        <is>
          <t>KLIPPAN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61682-2023</t>
        </is>
      </c>
      <c r="B73" s="1" t="n">
        <v>45264</v>
      </c>
      <c r="C73" s="1" t="n">
        <v>45957</v>
      </c>
      <c r="D73" t="inlineStr">
        <is>
          <t>SKÅNE LÄN</t>
        </is>
      </c>
      <c r="E73" t="inlineStr">
        <is>
          <t>KLIPPAN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21654-2024</t>
        </is>
      </c>
      <c r="B74" s="1" t="n">
        <v>45442</v>
      </c>
      <c r="C74" s="1" t="n">
        <v>45957</v>
      </c>
      <c r="D74" t="inlineStr">
        <is>
          <t>SKÅNE LÄN</t>
        </is>
      </c>
      <c r="E74" t="inlineStr">
        <is>
          <t>KLIPPAN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47856-2024</t>
        </is>
      </c>
      <c r="B75" s="1" t="n">
        <v>45588.6680324074</v>
      </c>
      <c r="C75" s="1" t="n">
        <v>45957</v>
      </c>
      <c r="D75" t="inlineStr">
        <is>
          <t>SKÅNE LÄN</t>
        </is>
      </c>
      <c r="E75" t="inlineStr">
        <is>
          <t>KLIPPAN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56089-2021</t>
        </is>
      </c>
      <c r="B76" s="1" t="n">
        <v>44477</v>
      </c>
      <c r="C76" s="1" t="n">
        <v>45957</v>
      </c>
      <c r="D76" t="inlineStr">
        <is>
          <t>SKÅNE LÄN</t>
        </is>
      </c>
      <c r="E76" t="inlineStr">
        <is>
          <t>KLIPPAN</t>
        </is>
      </c>
      <c r="G76" t="n">
        <v>20.9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23260-2023</t>
        </is>
      </c>
      <c r="B77" s="1" t="n">
        <v>45075.87199074074</v>
      </c>
      <c r="C77" s="1" t="n">
        <v>45957</v>
      </c>
      <c r="D77" t="inlineStr">
        <is>
          <t>SKÅNE LÄN</t>
        </is>
      </c>
      <c r="E77" t="inlineStr">
        <is>
          <t>KLIPPAN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16399-2025</t>
        </is>
      </c>
      <c r="B78" s="1" t="n">
        <v>45751</v>
      </c>
      <c r="C78" s="1" t="n">
        <v>45957</v>
      </c>
      <c r="D78" t="inlineStr">
        <is>
          <t>SKÅNE LÄN</t>
        </is>
      </c>
      <c r="E78" t="inlineStr">
        <is>
          <t>KLIPPAN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28247-2023</t>
        </is>
      </c>
      <c r="B79" s="1" t="n">
        <v>45099</v>
      </c>
      <c r="C79" s="1" t="n">
        <v>45957</v>
      </c>
      <c r="D79" t="inlineStr">
        <is>
          <t>SKÅNE LÄN</t>
        </is>
      </c>
      <c r="E79" t="inlineStr">
        <is>
          <t>KLIPPAN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51276-2024</t>
        </is>
      </c>
      <c r="B80" s="1" t="n">
        <v>45603</v>
      </c>
      <c r="C80" s="1" t="n">
        <v>45957</v>
      </c>
      <c r="D80" t="inlineStr">
        <is>
          <t>SKÅNE LÄN</t>
        </is>
      </c>
      <c r="E80" t="inlineStr">
        <is>
          <t>KLIPPAN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2755-2023</t>
        </is>
      </c>
      <c r="B81" s="1" t="n">
        <v>44944</v>
      </c>
      <c r="C81" s="1" t="n">
        <v>45957</v>
      </c>
      <c r="D81" t="inlineStr">
        <is>
          <t>SKÅNE LÄN</t>
        </is>
      </c>
      <c r="E81" t="inlineStr">
        <is>
          <t>KLIPPAN</t>
        </is>
      </c>
      <c r="F81" t="inlineStr">
        <is>
          <t>Sveaskog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28847-2023</t>
        </is>
      </c>
      <c r="B82" s="1" t="n">
        <v>45104</v>
      </c>
      <c r="C82" s="1" t="n">
        <v>45957</v>
      </c>
      <c r="D82" t="inlineStr">
        <is>
          <t>SKÅNE LÄN</t>
        </is>
      </c>
      <c r="E82" t="inlineStr">
        <is>
          <t>KLIPPAN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3489-2024</t>
        </is>
      </c>
      <c r="B83" s="1" t="n">
        <v>45320</v>
      </c>
      <c r="C83" s="1" t="n">
        <v>45957</v>
      </c>
      <c r="D83" t="inlineStr">
        <is>
          <t>SKÅNE LÄN</t>
        </is>
      </c>
      <c r="E83" t="inlineStr">
        <is>
          <t>KLIPPAN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42281-2024</t>
        </is>
      </c>
      <c r="B84" s="1" t="n">
        <v>45562.6105787037</v>
      </c>
      <c r="C84" s="1" t="n">
        <v>45957</v>
      </c>
      <c r="D84" t="inlineStr">
        <is>
          <t>SKÅNE LÄN</t>
        </is>
      </c>
      <c r="E84" t="inlineStr">
        <is>
          <t>KLIPPAN</t>
        </is>
      </c>
      <c r="F84" t="inlineStr">
        <is>
          <t>Sveaskog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46260-2024</t>
        </is>
      </c>
      <c r="B85" s="1" t="n">
        <v>45581</v>
      </c>
      <c r="C85" s="1" t="n">
        <v>45957</v>
      </c>
      <c r="D85" t="inlineStr">
        <is>
          <t>SKÅNE LÄN</t>
        </is>
      </c>
      <c r="E85" t="inlineStr">
        <is>
          <t>KLIPPAN</t>
        </is>
      </c>
      <c r="F85" t="inlineStr">
        <is>
          <t>Sveaskog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47967-2021</t>
        </is>
      </c>
      <c r="B86" s="1" t="n">
        <v>44448</v>
      </c>
      <c r="C86" s="1" t="n">
        <v>45957</v>
      </c>
      <c r="D86" t="inlineStr">
        <is>
          <t>SKÅNE LÄN</t>
        </is>
      </c>
      <c r="E86" t="inlineStr">
        <is>
          <t>KLIPPAN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7746-2024</t>
        </is>
      </c>
      <c r="B87" s="1" t="n">
        <v>45349</v>
      </c>
      <c r="C87" s="1" t="n">
        <v>45957</v>
      </c>
      <c r="D87" t="inlineStr">
        <is>
          <t>SKÅNE LÄN</t>
        </is>
      </c>
      <c r="E87" t="inlineStr">
        <is>
          <t>KLIPPAN</t>
        </is>
      </c>
      <c r="F87" t="inlineStr">
        <is>
          <t>Övriga Aktiebolag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40173-2024</t>
        </is>
      </c>
      <c r="B88" s="1" t="n">
        <v>45554.55435185185</v>
      </c>
      <c r="C88" s="1" t="n">
        <v>45957</v>
      </c>
      <c r="D88" t="inlineStr">
        <is>
          <t>SKÅNE LÄN</t>
        </is>
      </c>
      <c r="E88" t="inlineStr">
        <is>
          <t>KLIPPAN</t>
        </is>
      </c>
      <c r="F88" t="inlineStr">
        <is>
          <t>Sveaskog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44891-2022</t>
        </is>
      </c>
      <c r="B89" s="1" t="n">
        <v>44841</v>
      </c>
      <c r="C89" s="1" t="n">
        <v>45957</v>
      </c>
      <c r="D89" t="inlineStr">
        <is>
          <t>SKÅNE LÄN</t>
        </is>
      </c>
      <c r="E89" t="inlineStr">
        <is>
          <t>KLIPPAN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58642-2021</t>
        </is>
      </c>
      <c r="B90" s="1" t="n">
        <v>44489.36314814815</v>
      </c>
      <c r="C90" s="1" t="n">
        <v>45957</v>
      </c>
      <c r="D90" t="inlineStr">
        <is>
          <t>SKÅNE LÄN</t>
        </is>
      </c>
      <c r="E90" t="inlineStr">
        <is>
          <t>KLIPPAN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54348-2022</t>
        </is>
      </c>
      <c r="B91" s="1" t="n">
        <v>44882</v>
      </c>
      <c r="C91" s="1" t="n">
        <v>45957</v>
      </c>
      <c r="D91" t="inlineStr">
        <is>
          <t>SKÅNE LÄN</t>
        </is>
      </c>
      <c r="E91" t="inlineStr">
        <is>
          <t>KLIPPAN</t>
        </is>
      </c>
      <c r="G91" t="n">
        <v>7.8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45641-2022</t>
        </is>
      </c>
      <c r="B92" s="1" t="n">
        <v>44845</v>
      </c>
      <c r="C92" s="1" t="n">
        <v>45957</v>
      </c>
      <c r="D92" t="inlineStr">
        <is>
          <t>SKÅNE LÄN</t>
        </is>
      </c>
      <c r="E92" t="inlineStr">
        <is>
          <t>KLIPPAN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63720-2023</t>
        </is>
      </c>
      <c r="B93" s="1" t="n">
        <v>45275</v>
      </c>
      <c r="C93" s="1" t="n">
        <v>45957</v>
      </c>
      <c r="D93" t="inlineStr">
        <is>
          <t>SKÅNE LÄN</t>
        </is>
      </c>
      <c r="E93" t="inlineStr">
        <is>
          <t>KLIPPAN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55613-2022</t>
        </is>
      </c>
      <c r="B94" s="1" t="n">
        <v>44883</v>
      </c>
      <c r="C94" s="1" t="n">
        <v>45957</v>
      </c>
      <c r="D94" t="inlineStr">
        <is>
          <t>SKÅNE LÄN</t>
        </is>
      </c>
      <c r="E94" t="inlineStr">
        <is>
          <t>KLIPPAN</t>
        </is>
      </c>
      <c r="F94" t="inlineStr">
        <is>
          <t>Övriga Aktiebolag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11676-2023</t>
        </is>
      </c>
      <c r="B95" s="1" t="n">
        <v>44992</v>
      </c>
      <c r="C95" s="1" t="n">
        <v>45957</v>
      </c>
      <c r="D95" t="inlineStr">
        <is>
          <t>SKÅNE LÄN</t>
        </is>
      </c>
      <c r="E95" t="inlineStr">
        <is>
          <t>KLIPPAN</t>
        </is>
      </c>
      <c r="F95" t="inlineStr">
        <is>
          <t>Övriga Aktiebolag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11705-2023</t>
        </is>
      </c>
      <c r="B96" s="1" t="n">
        <v>44992</v>
      </c>
      <c r="C96" s="1" t="n">
        <v>45957</v>
      </c>
      <c r="D96" t="inlineStr">
        <is>
          <t>SKÅNE LÄN</t>
        </is>
      </c>
      <c r="E96" t="inlineStr">
        <is>
          <t>KLIPPAN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30292-2021</t>
        </is>
      </c>
      <c r="B97" s="1" t="n">
        <v>44364.33482638889</v>
      </c>
      <c r="C97" s="1" t="n">
        <v>45957</v>
      </c>
      <c r="D97" t="inlineStr">
        <is>
          <t>SKÅNE LÄN</t>
        </is>
      </c>
      <c r="E97" t="inlineStr">
        <is>
          <t>KLIPPAN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36606-2024</t>
        </is>
      </c>
      <c r="B98" s="1" t="n">
        <v>45537.56913194444</v>
      </c>
      <c r="C98" s="1" t="n">
        <v>45957</v>
      </c>
      <c r="D98" t="inlineStr">
        <is>
          <t>SKÅNE LÄN</t>
        </is>
      </c>
      <c r="E98" t="inlineStr">
        <is>
          <t>KLIPPAN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5523-2022</t>
        </is>
      </c>
      <c r="B99" s="1" t="n">
        <v>44593</v>
      </c>
      <c r="C99" s="1" t="n">
        <v>45957</v>
      </c>
      <c r="D99" t="inlineStr">
        <is>
          <t>SKÅNE LÄN</t>
        </is>
      </c>
      <c r="E99" t="inlineStr">
        <is>
          <t>KLIPPAN</t>
        </is>
      </c>
      <c r="G99" t="n">
        <v>5.3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55586-2021</t>
        </is>
      </c>
      <c r="B100" s="1" t="n">
        <v>44475.88427083333</v>
      </c>
      <c r="C100" s="1" t="n">
        <v>45957</v>
      </c>
      <c r="D100" t="inlineStr">
        <is>
          <t>SKÅNE LÄN</t>
        </is>
      </c>
      <c r="E100" t="inlineStr">
        <is>
          <t>KLIPPAN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10695-2023</t>
        </is>
      </c>
      <c r="B101" s="1" t="n">
        <v>44988</v>
      </c>
      <c r="C101" s="1" t="n">
        <v>45957</v>
      </c>
      <c r="D101" t="inlineStr">
        <is>
          <t>SKÅNE LÄN</t>
        </is>
      </c>
      <c r="E101" t="inlineStr">
        <is>
          <t>KLIPPAN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18214-2023</t>
        </is>
      </c>
      <c r="B102" s="1" t="n">
        <v>45040</v>
      </c>
      <c r="C102" s="1" t="n">
        <v>45957</v>
      </c>
      <c r="D102" t="inlineStr">
        <is>
          <t>SKÅNE LÄN</t>
        </is>
      </c>
      <c r="E102" t="inlineStr">
        <is>
          <t>KLIPPAN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31893-2021</t>
        </is>
      </c>
      <c r="B103" s="1" t="n">
        <v>44370.45880787037</v>
      </c>
      <c r="C103" s="1" t="n">
        <v>45957</v>
      </c>
      <c r="D103" t="inlineStr">
        <is>
          <t>SKÅNE LÄN</t>
        </is>
      </c>
      <c r="E103" t="inlineStr">
        <is>
          <t>KLIPPAN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52882-2024</t>
        </is>
      </c>
      <c r="B104" s="1" t="n">
        <v>45610</v>
      </c>
      <c r="C104" s="1" t="n">
        <v>45957</v>
      </c>
      <c r="D104" t="inlineStr">
        <is>
          <t>SKÅNE LÄN</t>
        </is>
      </c>
      <c r="E104" t="inlineStr">
        <is>
          <t>KLIPPAN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3183-2023</t>
        </is>
      </c>
      <c r="B105" s="1" t="n">
        <v>44944</v>
      </c>
      <c r="C105" s="1" t="n">
        <v>45957</v>
      </c>
      <c r="D105" t="inlineStr">
        <is>
          <t>SKÅNE LÄN</t>
        </is>
      </c>
      <c r="E105" t="inlineStr">
        <is>
          <t>KLIPPAN</t>
        </is>
      </c>
      <c r="G105" t="n">
        <v>6.9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13994-2025</t>
        </is>
      </c>
      <c r="B106" s="1" t="n">
        <v>45739.73532407408</v>
      </c>
      <c r="C106" s="1" t="n">
        <v>45957</v>
      </c>
      <c r="D106" t="inlineStr">
        <is>
          <t>SKÅNE LÄN</t>
        </is>
      </c>
      <c r="E106" t="inlineStr">
        <is>
          <t>KLIPPAN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24647-2023</t>
        </is>
      </c>
      <c r="B107" s="1" t="n">
        <v>45084</v>
      </c>
      <c r="C107" s="1" t="n">
        <v>45957</v>
      </c>
      <c r="D107" t="inlineStr">
        <is>
          <t>SKÅNE LÄN</t>
        </is>
      </c>
      <c r="E107" t="inlineStr">
        <is>
          <t>KLIPPAN</t>
        </is>
      </c>
      <c r="F107" t="inlineStr">
        <is>
          <t>Övriga Aktiebolag</t>
        </is>
      </c>
      <c r="G107" t="n">
        <v>11.6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7661-2025</t>
        </is>
      </c>
      <c r="B108" s="1" t="n">
        <v>45706</v>
      </c>
      <c r="C108" s="1" t="n">
        <v>45957</v>
      </c>
      <c r="D108" t="inlineStr">
        <is>
          <t>SKÅNE LÄN</t>
        </is>
      </c>
      <c r="E108" t="inlineStr">
        <is>
          <t>KLIPPAN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33331-2024</t>
        </is>
      </c>
      <c r="B109" s="1" t="n">
        <v>45519</v>
      </c>
      <c r="C109" s="1" t="n">
        <v>45957</v>
      </c>
      <c r="D109" t="inlineStr">
        <is>
          <t>SKÅNE LÄN</t>
        </is>
      </c>
      <c r="E109" t="inlineStr">
        <is>
          <t>KLIPPAN</t>
        </is>
      </c>
      <c r="F109" t="inlineStr">
        <is>
          <t>Sveaskog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2252-2025</t>
        </is>
      </c>
      <c r="B110" s="1" t="n">
        <v>45673</v>
      </c>
      <c r="C110" s="1" t="n">
        <v>45957</v>
      </c>
      <c r="D110" t="inlineStr">
        <is>
          <t>SKÅNE LÄN</t>
        </is>
      </c>
      <c r="E110" t="inlineStr">
        <is>
          <t>KLIPPAN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15065-2024</t>
        </is>
      </c>
      <c r="B111" s="1" t="n">
        <v>45399.57625</v>
      </c>
      <c r="C111" s="1" t="n">
        <v>45957</v>
      </c>
      <c r="D111" t="inlineStr">
        <is>
          <t>SKÅNE LÄN</t>
        </is>
      </c>
      <c r="E111" t="inlineStr">
        <is>
          <t>KLIPPAN</t>
        </is>
      </c>
      <c r="F111" t="inlineStr">
        <is>
          <t>Övriga Aktiebolag</t>
        </is>
      </c>
      <c r="G111" t="n">
        <v>5.8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24217-2025</t>
        </is>
      </c>
      <c r="B112" s="1" t="n">
        <v>45797.35565972222</v>
      </c>
      <c r="C112" s="1" t="n">
        <v>45957</v>
      </c>
      <c r="D112" t="inlineStr">
        <is>
          <t>SKÅNE LÄN</t>
        </is>
      </c>
      <c r="E112" t="inlineStr">
        <is>
          <t>KLIPPAN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58387-2022</t>
        </is>
      </c>
      <c r="B113" s="1" t="n">
        <v>44901</v>
      </c>
      <c r="C113" s="1" t="n">
        <v>45957</v>
      </c>
      <c r="D113" t="inlineStr">
        <is>
          <t>SKÅNE LÄN</t>
        </is>
      </c>
      <c r="E113" t="inlineStr">
        <is>
          <t>KLIPPAN</t>
        </is>
      </c>
      <c r="F113" t="inlineStr">
        <is>
          <t>Kommuner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49989-2024</t>
        </is>
      </c>
      <c r="B114" s="1" t="n">
        <v>45597</v>
      </c>
      <c r="C114" s="1" t="n">
        <v>45957</v>
      </c>
      <c r="D114" t="inlineStr">
        <is>
          <t>SKÅNE LÄN</t>
        </is>
      </c>
      <c r="E114" t="inlineStr">
        <is>
          <t>KLIPPAN</t>
        </is>
      </c>
      <c r="G114" t="n">
        <v>6.1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44228-2024</t>
        </is>
      </c>
      <c r="B115" s="1" t="n">
        <v>45573</v>
      </c>
      <c r="C115" s="1" t="n">
        <v>45957</v>
      </c>
      <c r="D115" t="inlineStr">
        <is>
          <t>SKÅNE LÄN</t>
        </is>
      </c>
      <c r="E115" t="inlineStr">
        <is>
          <t>KLIPPAN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4324-2024</t>
        </is>
      </c>
      <c r="B116" s="1" t="n">
        <v>45324.67409722223</v>
      </c>
      <c r="C116" s="1" t="n">
        <v>45957</v>
      </c>
      <c r="D116" t="inlineStr">
        <is>
          <t>SKÅNE LÄN</t>
        </is>
      </c>
      <c r="E116" t="inlineStr">
        <is>
          <t>KLIPPAN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41294-2022</t>
        </is>
      </c>
      <c r="B117" s="1" t="n">
        <v>44825</v>
      </c>
      <c r="C117" s="1" t="n">
        <v>45957</v>
      </c>
      <c r="D117" t="inlineStr">
        <is>
          <t>SKÅNE LÄN</t>
        </is>
      </c>
      <c r="E117" t="inlineStr">
        <is>
          <t>KLIPPAN</t>
        </is>
      </c>
      <c r="G117" t="n">
        <v>6.1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9270-2022</t>
        </is>
      </c>
      <c r="B118" s="1" t="n">
        <v>44616</v>
      </c>
      <c r="C118" s="1" t="n">
        <v>45957</v>
      </c>
      <c r="D118" t="inlineStr">
        <is>
          <t>SKÅNE LÄN</t>
        </is>
      </c>
      <c r="E118" t="inlineStr">
        <is>
          <t>KLIPPAN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69394-2021</t>
        </is>
      </c>
      <c r="B119" s="1" t="n">
        <v>44531</v>
      </c>
      <c r="C119" s="1" t="n">
        <v>45957</v>
      </c>
      <c r="D119" t="inlineStr">
        <is>
          <t>SKÅNE LÄN</t>
        </is>
      </c>
      <c r="E119" t="inlineStr">
        <is>
          <t>KLIPPAN</t>
        </is>
      </c>
      <c r="F119" t="inlineStr">
        <is>
          <t>Övriga Aktiebolag</t>
        </is>
      </c>
      <c r="G119" t="n">
        <v>5.7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24815-2025</t>
        </is>
      </c>
      <c r="B120" s="1" t="n">
        <v>45799.44935185185</v>
      </c>
      <c r="C120" s="1" t="n">
        <v>45957</v>
      </c>
      <c r="D120" t="inlineStr">
        <is>
          <t>SKÅNE LÄN</t>
        </is>
      </c>
      <c r="E120" t="inlineStr">
        <is>
          <t>KLIPPAN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217-2023</t>
        </is>
      </c>
      <c r="B121" s="1" t="n">
        <v>44928</v>
      </c>
      <c r="C121" s="1" t="n">
        <v>45957</v>
      </c>
      <c r="D121" t="inlineStr">
        <is>
          <t>SKÅNE LÄN</t>
        </is>
      </c>
      <c r="E121" t="inlineStr">
        <is>
          <t>KLIPPAN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39097-2024</t>
        </is>
      </c>
      <c r="B122" s="1" t="n">
        <v>45548.56422453704</v>
      </c>
      <c r="C122" s="1" t="n">
        <v>45957</v>
      </c>
      <c r="D122" t="inlineStr">
        <is>
          <t>SKÅNE LÄN</t>
        </is>
      </c>
      <c r="E122" t="inlineStr">
        <is>
          <t>KLIPPAN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51844-2023</t>
        </is>
      </c>
      <c r="B123" s="1" t="n">
        <v>45223</v>
      </c>
      <c r="C123" s="1" t="n">
        <v>45957</v>
      </c>
      <c r="D123" t="inlineStr">
        <is>
          <t>SKÅNE LÄN</t>
        </is>
      </c>
      <c r="E123" t="inlineStr">
        <is>
          <t>KLIPPAN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8017-2022</t>
        </is>
      </c>
      <c r="B124" s="1" t="n">
        <v>44609.39615740741</v>
      </c>
      <c r="C124" s="1" t="n">
        <v>45957</v>
      </c>
      <c r="D124" t="inlineStr">
        <is>
          <t>SKÅNE LÄN</t>
        </is>
      </c>
      <c r="E124" t="inlineStr">
        <is>
          <t>KLIPPAN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52851-2024</t>
        </is>
      </c>
      <c r="B125" s="1" t="n">
        <v>45610</v>
      </c>
      <c r="C125" s="1" t="n">
        <v>45957</v>
      </c>
      <c r="D125" t="inlineStr">
        <is>
          <t>SKÅNE LÄN</t>
        </is>
      </c>
      <c r="E125" t="inlineStr">
        <is>
          <t>KLIPPAN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33462-2025</t>
        </is>
      </c>
      <c r="B126" s="1" t="n">
        <v>45841</v>
      </c>
      <c r="C126" s="1" t="n">
        <v>45957</v>
      </c>
      <c r="D126" t="inlineStr">
        <is>
          <t>SKÅNE LÄN</t>
        </is>
      </c>
      <c r="E126" t="inlineStr">
        <is>
          <t>KLIPPAN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46835-2023</t>
        </is>
      </c>
      <c r="B127" s="1" t="n">
        <v>45199</v>
      </c>
      <c r="C127" s="1" t="n">
        <v>45957</v>
      </c>
      <c r="D127" t="inlineStr">
        <is>
          <t>SKÅNE LÄN</t>
        </is>
      </c>
      <c r="E127" t="inlineStr">
        <is>
          <t>KLIPPAN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42275-2024</t>
        </is>
      </c>
      <c r="B128" s="1" t="n">
        <v>45562.60690972222</v>
      </c>
      <c r="C128" s="1" t="n">
        <v>45957</v>
      </c>
      <c r="D128" t="inlineStr">
        <is>
          <t>SKÅNE LÄN</t>
        </is>
      </c>
      <c r="E128" t="inlineStr">
        <is>
          <t>KLIPPAN</t>
        </is>
      </c>
      <c r="F128" t="inlineStr">
        <is>
          <t>Sveaskog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42303-2024</t>
        </is>
      </c>
      <c r="B129" s="1" t="n">
        <v>45562.6322337963</v>
      </c>
      <c r="C129" s="1" t="n">
        <v>45957</v>
      </c>
      <c r="D129" t="inlineStr">
        <is>
          <t>SKÅNE LÄN</t>
        </is>
      </c>
      <c r="E129" t="inlineStr">
        <is>
          <t>KLIPPAN</t>
        </is>
      </c>
      <c r="F129" t="inlineStr">
        <is>
          <t>Sveaskog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22540-2025</t>
        </is>
      </c>
      <c r="B130" s="1" t="n">
        <v>45788.30451388889</v>
      </c>
      <c r="C130" s="1" t="n">
        <v>45957</v>
      </c>
      <c r="D130" t="inlineStr">
        <is>
          <t>SKÅNE LÄN</t>
        </is>
      </c>
      <c r="E130" t="inlineStr">
        <is>
          <t>KLIPPAN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69609-2020</t>
        </is>
      </c>
      <c r="B131" s="1" t="n">
        <v>44195</v>
      </c>
      <c r="C131" s="1" t="n">
        <v>45957</v>
      </c>
      <c r="D131" t="inlineStr">
        <is>
          <t>SKÅNE LÄN</t>
        </is>
      </c>
      <c r="E131" t="inlineStr">
        <is>
          <t>KLIPPAN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27529-2025</t>
        </is>
      </c>
      <c r="B132" s="1" t="n">
        <v>45813</v>
      </c>
      <c r="C132" s="1" t="n">
        <v>45957</v>
      </c>
      <c r="D132" t="inlineStr">
        <is>
          <t>SKÅNE LÄN</t>
        </is>
      </c>
      <c r="E132" t="inlineStr">
        <is>
          <t>KLIPPAN</t>
        </is>
      </c>
      <c r="F132" t="inlineStr">
        <is>
          <t>Övriga Aktiebolag</t>
        </is>
      </c>
      <c r="G132" t="n">
        <v>7.9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27898-2025</t>
        </is>
      </c>
      <c r="B133" s="1" t="n">
        <v>45817</v>
      </c>
      <c r="C133" s="1" t="n">
        <v>45957</v>
      </c>
      <c r="D133" t="inlineStr">
        <is>
          <t>SKÅNE LÄN</t>
        </is>
      </c>
      <c r="E133" t="inlineStr">
        <is>
          <t>KLIPPAN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15810-2024</t>
        </is>
      </c>
      <c r="B134" s="1" t="n">
        <v>45404</v>
      </c>
      <c r="C134" s="1" t="n">
        <v>45957</v>
      </c>
      <c r="D134" t="inlineStr">
        <is>
          <t>SKÅNE LÄN</t>
        </is>
      </c>
      <c r="E134" t="inlineStr">
        <is>
          <t>KLIPPAN</t>
        </is>
      </c>
      <c r="F134" t="inlineStr">
        <is>
          <t>Sveaskog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14614-2023</t>
        </is>
      </c>
      <c r="B135" s="1" t="n">
        <v>45013</v>
      </c>
      <c r="C135" s="1" t="n">
        <v>45957</v>
      </c>
      <c r="D135" t="inlineStr">
        <is>
          <t>SKÅNE LÄN</t>
        </is>
      </c>
      <c r="E135" t="inlineStr">
        <is>
          <t>KLIPPAN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28844-2023</t>
        </is>
      </c>
      <c r="B136" s="1" t="n">
        <v>45104</v>
      </c>
      <c r="C136" s="1" t="n">
        <v>45957</v>
      </c>
      <c r="D136" t="inlineStr">
        <is>
          <t>SKÅNE LÄN</t>
        </is>
      </c>
      <c r="E136" t="inlineStr">
        <is>
          <t>KLIPPAN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10544-2025</t>
        </is>
      </c>
      <c r="B137" s="1" t="n">
        <v>45721.48859953704</v>
      </c>
      <c r="C137" s="1" t="n">
        <v>45957</v>
      </c>
      <c r="D137" t="inlineStr">
        <is>
          <t>SKÅNE LÄN</t>
        </is>
      </c>
      <c r="E137" t="inlineStr">
        <is>
          <t>KLIPPAN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59482-2024</t>
        </is>
      </c>
      <c r="B138" s="1" t="n">
        <v>45638.52831018518</v>
      </c>
      <c r="C138" s="1" t="n">
        <v>45957</v>
      </c>
      <c r="D138" t="inlineStr">
        <is>
          <t>SKÅNE LÄN</t>
        </is>
      </c>
      <c r="E138" t="inlineStr">
        <is>
          <t>KLIPPAN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39238-2022</t>
        </is>
      </c>
      <c r="B139" s="1" t="n">
        <v>44817</v>
      </c>
      <c r="C139" s="1" t="n">
        <v>45957</v>
      </c>
      <c r="D139" t="inlineStr">
        <is>
          <t>SKÅNE LÄN</t>
        </is>
      </c>
      <c r="E139" t="inlineStr">
        <is>
          <t>KLIPPAN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27010-2023</t>
        </is>
      </c>
      <c r="B140" s="1" t="n">
        <v>45094.36791666667</v>
      </c>
      <c r="C140" s="1" t="n">
        <v>45957</v>
      </c>
      <c r="D140" t="inlineStr">
        <is>
          <t>SKÅNE LÄN</t>
        </is>
      </c>
      <c r="E140" t="inlineStr">
        <is>
          <t>KLIPPAN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8204-2021</t>
        </is>
      </c>
      <c r="B141" s="1" t="n">
        <v>44244</v>
      </c>
      <c r="C141" s="1" t="n">
        <v>45957</v>
      </c>
      <c r="D141" t="inlineStr">
        <is>
          <t>SKÅNE LÄN</t>
        </is>
      </c>
      <c r="E141" t="inlineStr">
        <is>
          <t>KLIPPAN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20128-2023</t>
        </is>
      </c>
      <c r="B142" s="1" t="n">
        <v>45055</v>
      </c>
      <c r="C142" s="1" t="n">
        <v>45957</v>
      </c>
      <c r="D142" t="inlineStr">
        <is>
          <t>SKÅNE LÄN</t>
        </is>
      </c>
      <c r="E142" t="inlineStr">
        <is>
          <t>KLIPPAN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7515-2025</t>
        </is>
      </c>
      <c r="B143" s="1" t="n">
        <v>45702</v>
      </c>
      <c r="C143" s="1" t="n">
        <v>45957</v>
      </c>
      <c r="D143" t="inlineStr">
        <is>
          <t>SKÅNE LÄN</t>
        </is>
      </c>
      <c r="E143" t="inlineStr">
        <is>
          <t>KLIPPAN</t>
        </is>
      </c>
      <c r="F143" t="inlineStr">
        <is>
          <t>Övriga Aktiebolag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62473-2023</t>
        </is>
      </c>
      <c r="B144" s="1" t="n">
        <v>45267</v>
      </c>
      <c r="C144" s="1" t="n">
        <v>45957</v>
      </c>
      <c r="D144" t="inlineStr">
        <is>
          <t>SKÅNE LÄN</t>
        </is>
      </c>
      <c r="E144" t="inlineStr">
        <is>
          <t>KLIPPAN</t>
        </is>
      </c>
      <c r="F144" t="inlineStr">
        <is>
          <t>Övriga Aktiebolag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23978-2022</t>
        </is>
      </c>
      <c r="B145" s="1" t="n">
        <v>44722</v>
      </c>
      <c r="C145" s="1" t="n">
        <v>45957</v>
      </c>
      <c r="D145" t="inlineStr">
        <is>
          <t>SKÅNE LÄN</t>
        </is>
      </c>
      <c r="E145" t="inlineStr">
        <is>
          <t>KLIPPAN</t>
        </is>
      </c>
      <c r="G145" t="n">
        <v>9.699999999999999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60783-2023</t>
        </is>
      </c>
      <c r="B146" s="1" t="n">
        <v>45260.6441087963</v>
      </c>
      <c r="C146" s="1" t="n">
        <v>45957</v>
      </c>
      <c r="D146" t="inlineStr">
        <is>
          <t>SKÅNE LÄN</t>
        </is>
      </c>
      <c r="E146" t="inlineStr">
        <is>
          <t>KLIPPAN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29284-2025</t>
        </is>
      </c>
      <c r="B147" s="1" t="n">
        <v>45824</v>
      </c>
      <c r="C147" s="1" t="n">
        <v>45957</v>
      </c>
      <c r="D147" t="inlineStr">
        <is>
          <t>SKÅNE LÄN</t>
        </is>
      </c>
      <c r="E147" t="inlineStr">
        <is>
          <t>KLIPPAN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5256-2022</t>
        </is>
      </c>
      <c r="B148" s="1" t="n">
        <v>44593</v>
      </c>
      <c r="C148" s="1" t="n">
        <v>45957</v>
      </c>
      <c r="D148" t="inlineStr">
        <is>
          <t>SKÅNE LÄN</t>
        </is>
      </c>
      <c r="E148" t="inlineStr">
        <is>
          <t>KLIPPAN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8500-2023</t>
        </is>
      </c>
      <c r="B149" s="1" t="n">
        <v>44977</v>
      </c>
      <c r="C149" s="1" t="n">
        <v>45957</v>
      </c>
      <c r="D149" t="inlineStr">
        <is>
          <t>SKÅNE LÄN</t>
        </is>
      </c>
      <c r="E149" t="inlineStr">
        <is>
          <t>KLIPPAN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43855-2022</t>
        </is>
      </c>
      <c r="B150" s="1" t="n">
        <v>44838</v>
      </c>
      <c r="C150" s="1" t="n">
        <v>45957</v>
      </c>
      <c r="D150" t="inlineStr">
        <is>
          <t>SKÅNE LÄN</t>
        </is>
      </c>
      <c r="E150" t="inlineStr">
        <is>
          <t>KLIPPAN</t>
        </is>
      </c>
      <c r="F150" t="inlineStr">
        <is>
          <t>Sveaskog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60791-2023</t>
        </is>
      </c>
      <c r="B151" s="1" t="n">
        <v>45260.65283564815</v>
      </c>
      <c r="C151" s="1" t="n">
        <v>45957</v>
      </c>
      <c r="D151" t="inlineStr">
        <is>
          <t>SKÅNE LÄN</t>
        </is>
      </c>
      <c r="E151" t="inlineStr">
        <is>
          <t>KLIPPAN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32132-2025</t>
        </is>
      </c>
      <c r="B152" s="1" t="n">
        <v>45835.50878472222</v>
      </c>
      <c r="C152" s="1" t="n">
        <v>45957</v>
      </c>
      <c r="D152" t="inlineStr">
        <is>
          <t>SKÅNE LÄN</t>
        </is>
      </c>
      <c r="E152" t="inlineStr">
        <is>
          <t>KLIPPAN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49394-2025</t>
        </is>
      </c>
      <c r="B153" s="1" t="n">
        <v>45938.65101851852</v>
      </c>
      <c r="C153" s="1" t="n">
        <v>45957</v>
      </c>
      <c r="D153" t="inlineStr">
        <is>
          <t>SKÅNE LÄN</t>
        </is>
      </c>
      <c r="E153" t="inlineStr">
        <is>
          <t>KLIPPAN</t>
        </is>
      </c>
      <c r="F153" t="inlineStr">
        <is>
          <t>Sveaskog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52838-2024</t>
        </is>
      </c>
      <c r="B154" s="1" t="n">
        <v>45610</v>
      </c>
      <c r="C154" s="1" t="n">
        <v>45957</v>
      </c>
      <c r="D154" t="inlineStr">
        <is>
          <t>SKÅNE LÄN</t>
        </is>
      </c>
      <c r="E154" t="inlineStr">
        <is>
          <t>KLIPPAN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13420-2023</t>
        </is>
      </c>
      <c r="B155" s="1" t="n">
        <v>45005</v>
      </c>
      <c r="C155" s="1" t="n">
        <v>45957</v>
      </c>
      <c r="D155" t="inlineStr">
        <is>
          <t>SKÅNE LÄN</t>
        </is>
      </c>
      <c r="E155" t="inlineStr">
        <is>
          <t>KLIPPAN</t>
        </is>
      </c>
      <c r="F155" t="inlineStr">
        <is>
          <t>Övriga Aktiebolag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22202-2023</t>
        </is>
      </c>
      <c r="B156" s="1" t="n">
        <v>45069</v>
      </c>
      <c r="C156" s="1" t="n">
        <v>45957</v>
      </c>
      <c r="D156" t="inlineStr">
        <is>
          <t>SKÅNE LÄN</t>
        </is>
      </c>
      <c r="E156" t="inlineStr">
        <is>
          <t>KLIPPAN</t>
        </is>
      </c>
      <c r="G156" t="n">
        <v>7.5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15442-2022</t>
        </is>
      </c>
      <c r="B157" s="1" t="n">
        <v>44659.85333333333</v>
      </c>
      <c r="C157" s="1" t="n">
        <v>45957</v>
      </c>
      <c r="D157" t="inlineStr">
        <is>
          <t>SKÅNE LÄN</t>
        </is>
      </c>
      <c r="E157" t="inlineStr">
        <is>
          <t>KLIPPAN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48965-2023</t>
        </is>
      </c>
      <c r="B158" s="1" t="n">
        <v>45209</v>
      </c>
      <c r="C158" s="1" t="n">
        <v>45957</v>
      </c>
      <c r="D158" t="inlineStr">
        <is>
          <t>SKÅNE LÄN</t>
        </is>
      </c>
      <c r="E158" t="inlineStr">
        <is>
          <t>KLIPPAN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18520-2021</t>
        </is>
      </c>
      <c r="B159" s="1" t="n">
        <v>44305</v>
      </c>
      <c r="C159" s="1" t="n">
        <v>45957</v>
      </c>
      <c r="D159" t="inlineStr">
        <is>
          <t>SKÅNE LÄN</t>
        </is>
      </c>
      <c r="E159" t="inlineStr">
        <is>
          <t>KLIPPAN</t>
        </is>
      </c>
      <c r="F159" t="inlineStr">
        <is>
          <t>Övriga Aktiebolag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33766-2025</t>
        </is>
      </c>
      <c r="B160" s="1" t="n">
        <v>45842.3869675926</v>
      </c>
      <c r="C160" s="1" t="n">
        <v>45957</v>
      </c>
      <c r="D160" t="inlineStr">
        <is>
          <t>SKÅNE LÄN</t>
        </is>
      </c>
      <c r="E160" t="inlineStr">
        <is>
          <t>KLIPPAN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33761-2025</t>
        </is>
      </c>
      <c r="B161" s="1" t="n">
        <v>45842.38335648148</v>
      </c>
      <c r="C161" s="1" t="n">
        <v>45957</v>
      </c>
      <c r="D161" t="inlineStr">
        <is>
          <t>SKÅNE LÄN</t>
        </is>
      </c>
      <c r="E161" t="inlineStr">
        <is>
          <t>KLIPPAN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33450-2025</t>
        </is>
      </c>
      <c r="B162" s="1" t="n">
        <v>45841.46677083334</v>
      </c>
      <c r="C162" s="1" t="n">
        <v>45957</v>
      </c>
      <c r="D162" t="inlineStr">
        <is>
          <t>SKÅNE LÄN</t>
        </is>
      </c>
      <c r="E162" t="inlineStr">
        <is>
          <t>KLIPPAN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33456-2025</t>
        </is>
      </c>
      <c r="B163" s="1" t="n">
        <v>45841.47364583334</v>
      </c>
      <c r="C163" s="1" t="n">
        <v>45957</v>
      </c>
      <c r="D163" t="inlineStr">
        <is>
          <t>SKÅNE LÄN</t>
        </is>
      </c>
      <c r="E163" t="inlineStr">
        <is>
          <t>KLIPPAN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49073-2024</t>
        </is>
      </c>
      <c r="B164" s="1" t="n">
        <v>45594.61548611111</v>
      </c>
      <c r="C164" s="1" t="n">
        <v>45957</v>
      </c>
      <c r="D164" t="inlineStr">
        <is>
          <t>SKÅNE LÄN</t>
        </is>
      </c>
      <c r="E164" t="inlineStr">
        <is>
          <t>KLIPPAN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50163-2025</t>
        </is>
      </c>
      <c r="B165" s="1" t="n">
        <v>45943.58734953704</v>
      </c>
      <c r="C165" s="1" t="n">
        <v>45957</v>
      </c>
      <c r="D165" t="inlineStr">
        <is>
          <t>SKÅNE LÄN</t>
        </is>
      </c>
      <c r="E165" t="inlineStr">
        <is>
          <t>KLIPPAN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20012-2022</t>
        </is>
      </c>
      <c r="B166" s="1" t="n">
        <v>44697</v>
      </c>
      <c r="C166" s="1" t="n">
        <v>45957</v>
      </c>
      <c r="D166" t="inlineStr">
        <is>
          <t>SKÅNE LÄN</t>
        </is>
      </c>
      <c r="E166" t="inlineStr">
        <is>
          <t>KLIPPAN</t>
        </is>
      </c>
      <c r="G166" t="n">
        <v>17.2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50781-2025</t>
        </is>
      </c>
      <c r="B167" s="1" t="n">
        <v>45946</v>
      </c>
      <c r="C167" s="1" t="n">
        <v>45957</v>
      </c>
      <c r="D167" t="inlineStr">
        <is>
          <t>SKÅNE LÄN</t>
        </is>
      </c>
      <c r="E167" t="inlineStr">
        <is>
          <t>KLIPPAN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20717-2023</t>
        </is>
      </c>
      <c r="B168" s="1" t="n">
        <v>45055</v>
      </c>
      <c r="C168" s="1" t="n">
        <v>45957</v>
      </c>
      <c r="D168" t="inlineStr">
        <is>
          <t>SKÅNE LÄN</t>
        </is>
      </c>
      <c r="E168" t="inlineStr">
        <is>
          <t>KLIPPAN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5151-2022</t>
        </is>
      </c>
      <c r="B169" s="1" t="n">
        <v>44593</v>
      </c>
      <c r="C169" s="1" t="n">
        <v>45957</v>
      </c>
      <c r="D169" t="inlineStr">
        <is>
          <t>SKÅNE LÄN</t>
        </is>
      </c>
      <c r="E169" t="inlineStr">
        <is>
          <t>KLIPPAN</t>
        </is>
      </c>
      <c r="G169" t="n">
        <v>6.5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46138-2025</t>
        </is>
      </c>
      <c r="B170" s="1" t="n">
        <v>45924.59914351852</v>
      </c>
      <c r="C170" s="1" t="n">
        <v>45957</v>
      </c>
      <c r="D170" t="inlineStr">
        <is>
          <t>SKÅNE LÄN</t>
        </is>
      </c>
      <c r="E170" t="inlineStr">
        <is>
          <t>KLIPPAN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56759-2023</t>
        </is>
      </c>
      <c r="B171" s="1" t="n">
        <v>45238</v>
      </c>
      <c r="C171" s="1" t="n">
        <v>45957</v>
      </c>
      <c r="D171" t="inlineStr">
        <is>
          <t>SKÅNE LÄN</t>
        </is>
      </c>
      <c r="E171" t="inlineStr">
        <is>
          <t>KLIPPAN</t>
        </is>
      </c>
      <c r="G171" t="n">
        <v>7.4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27538-2021</t>
        </is>
      </c>
      <c r="B172" s="1" t="n">
        <v>44351.67984953704</v>
      </c>
      <c r="C172" s="1" t="n">
        <v>45957</v>
      </c>
      <c r="D172" t="inlineStr">
        <is>
          <t>SKÅNE LÄN</t>
        </is>
      </c>
      <c r="E172" t="inlineStr">
        <is>
          <t>KLIPPAN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34472-2025</t>
        </is>
      </c>
      <c r="B173" s="1" t="n">
        <v>45847.35877314815</v>
      </c>
      <c r="C173" s="1" t="n">
        <v>45957</v>
      </c>
      <c r="D173" t="inlineStr">
        <is>
          <t>SKÅNE LÄN</t>
        </is>
      </c>
      <c r="E173" t="inlineStr">
        <is>
          <t>KLIPPAN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27454-2024</t>
        </is>
      </c>
      <c r="B174" s="1" t="n">
        <v>45474</v>
      </c>
      <c r="C174" s="1" t="n">
        <v>45957</v>
      </c>
      <c r="D174" t="inlineStr">
        <is>
          <t>SKÅNE LÄN</t>
        </is>
      </c>
      <c r="E174" t="inlineStr">
        <is>
          <t>KLIPPAN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28490-2023</t>
        </is>
      </c>
      <c r="B175" s="1" t="n">
        <v>45103.44039351852</v>
      </c>
      <c r="C175" s="1" t="n">
        <v>45957</v>
      </c>
      <c r="D175" t="inlineStr">
        <is>
          <t>SKÅNE LÄN</t>
        </is>
      </c>
      <c r="E175" t="inlineStr">
        <is>
          <t>KLIPPAN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42627-2025</t>
        </is>
      </c>
      <c r="B176" s="1" t="n">
        <v>45905.77766203704</v>
      </c>
      <c r="C176" s="1" t="n">
        <v>45957</v>
      </c>
      <c r="D176" t="inlineStr">
        <is>
          <t>SKÅNE LÄN</t>
        </is>
      </c>
      <c r="E176" t="inlineStr">
        <is>
          <t>KLIPPAN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42423-2025</t>
        </is>
      </c>
      <c r="B177" s="1" t="n">
        <v>45905.41005787037</v>
      </c>
      <c r="C177" s="1" t="n">
        <v>45957</v>
      </c>
      <c r="D177" t="inlineStr">
        <is>
          <t>SKÅNE LÄN</t>
        </is>
      </c>
      <c r="E177" t="inlineStr">
        <is>
          <t>KLIPPAN</t>
        </is>
      </c>
      <c r="F177" t="inlineStr">
        <is>
          <t>Sveaskog</t>
        </is>
      </c>
      <c r="G177" t="n">
        <v>4.9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18516-2021</t>
        </is>
      </c>
      <c r="B178" s="1" t="n">
        <v>44305</v>
      </c>
      <c r="C178" s="1" t="n">
        <v>45957</v>
      </c>
      <c r="D178" t="inlineStr">
        <is>
          <t>SKÅNE LÄN</t>
        </is>
      </c>
      <c r="E178" t="inlineStr">
        <is>
          <t>KLIPPAN</t>
        </is>
      </c>
      <c r="F178" t="inlineStr">
        <is>
          <t>Övriga Aktiebolag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243-2025</t>
        </is>
      </c>
      <c r="B179" s="1" t="n">
        <v>45660</v>
      </c>
      <c r="C179" s="1" t="n">
        <v>45957</v>
      </c>
      <c r="D179" t="inlineStr">
        <is>
          <t>SKÅNE LÄN</t>
        </is>
      </c>
      <c r="E179" t="inlineStr">
        <is>
          <t>KLIPPAN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40762-2021</t>
        </is>
      </c>
      <c r="B180" s="1" t="n">
        <v>44420</v>
      </c>
      <c r="C180" s="1" t="n">
        <v>45957</v>
      </c>
      <c r="D180" t="inlineStr">
        <is>
          <t>SKÅNE LÄN</t>
        </is>
      </c>
      <c r="E180" t="inlineStr">
        <is>
          <t>KLIPPAN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28709-2023</t>
        </is>
      </c>
      <c r="B181" s="1" t="n">
        <v>45103</v>
      </c>
      <c r="C181" s="1" t="n">
        <v>45957</v>
      </c>
      <c r="D181" t="inlineStr">
        <is>
          <t>SKÅNE LÄN</t>
        </is>
      </c>
      <c r="E181" t="inlineStr">
        <is>
          <t>KLIPPAN</t>
        </is>
      </c>
      <c r="G181" t="n">
        <v>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21636-2024</t>
        </is>
      </c>
      <c r="B182" s="1" t="n">
        <v>45442</v>
      </c>
      <c r="C182" s="1" t="n">
        <v>45957</v>
      </c>
      <c r="D182" t="inlineStr">
        <is>
          <t>SKÅNE LÄN</t>
        </is>
      </c>
      <c r="E182" t="inlineStr">
        <is>
          <t>KLIPPAN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51396-2025</t>
        </is>
      </c>
      <c r="B183" s="1" t="n">
        <v>45950.47131944444</v>
      </c>
      <c r="C183" s="1" t="n">
        <v>45957</v>
      </c>
      <c r="D183" t="inlineStr">
        <is>
          <t>SKÅNE LÄN</t>
        </is>
      </c>
      <c r="E183" t="inlineStr">
        <is>
          <t>KLIPPAN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46728-2023</t>
        </is>
      </c>
      <c r="B184" s="1" t="n">
        <v>45198</v>
      </c>
      <c r="C184" s="1" t="n">
        <v>45957</v>
      </c>
      <c r="D184" t="inlineStr">
        <is>
          <t>SKÅNE LÄN</t>
        </is>
      </c>
      <c r="E184" t="inlineStr">
        <is>
          <t>KLIPPAN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46619-2024</t>
        </is>
      </c>
      <c r="B185" s="1" t="n">
        <v>45583.32314814815</v>
      </c>
      <c r="C185" s="1" t="n">
        <v>45957</v>
      </c>
      <c r="D185" t="inlineStr">
        <is>
          <t>SKÅNE LÄN</t>
        </is>
      </c>
      <c r="E185" t="inlineStr">
        <is>
          <t>KLIPPAN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23874-2022</t>
        </is>
      </c>
      <c r="B186" s="1" t="n">
        <v>44722</v>
      </c>
      <c r="C186" s="1" t="n">
        <v>45957</v>
      </c>
      <c r="D186" t="inlineStr">
        <is>
          <t>SKÅNE LÄN</t>
        </is>
      </c>
      <c r="E186" t="inlineStr">
        <is>
          <t>KLIPPAN</t>
        </is>
      </c>
      <c r="G186" t="n">
        <v>7.8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38724-2023</t>
        </is>
      </c>
      <c r="B187" s="1" t="n">
        <v>45163</v>
      </c>
      <c r="C187" s="1" t="n">
        <v>45957</v>
      </c>
      <c r="D187" t="inlineStr">
        <is>
          <t>SKÅNE LÄN</t>
        </is>
      </c>
      <c r="E187" t="inlineStr">
        <is>
          <t>KLIPPAN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51384-2025</t>
        </is>
      </c>
      <c r="B188" s="1" t="n">
        <v>45950.46399305556</v>
      </c>
      <c r="C188" s="1" t="n">
        <v>45957</v>
      </c>
      <c r="D188" t="inlineStr">
        <is>
          <t>SKÅNE LÄN</t>
        </is>
      </c>
      <c r="E188" t="inlineStr">
        <is>
          <t>KLIPPAN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11857-2025</t>
        </is>
      </c>
      <c r="B189" s="1" t="n">
        <v>45728.39798611111</v>
      </c>
      <c r="C189" s="1" t="n">
        <v>45957</v>
      </c>
      <c r="D189" t="inlineStr">
        <is>
          <t>SKÅNE LÄN</t>
        </is>
      </c>
      <c r="E189" t="inlineStr">
        <is>
          <t>KLIPPAN</t>
        </is>
      </c>
      <c r="F189" t="inlineStr">
        <is>
          <t>Övriga Aktiebolag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40092-2025</t>
        </is>
      </c>
      <c r="B190" s="1" t="n">
        <v>45894</v>
      </c>
      <c r="C190" s="1" t="n">
        <v>45957</v>
      </c>
      <c r="D190" t="inlineStr">
        <is>
          <t>SKÅNE LÄN</t>
        </is>
      </c>
      <c r="E190" t="inlineStr">
        <is>
          <t>KLIPPAN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22120-2025</t>
        </is>
      </c>
      <c r="B191" s="1" t="n">
        <v>45785.5165625</v>
      </c>
      <c r="C191" s="1" t="n">
        <v>45957</v>
      </c>
      <c r="D191" t="inlineStr">
        <is>
          <t>SKÅNE LÄN</t>
        </is>
      </c>
      <c r="E191" t="inlineStr">
        <is>
          <t>KLIPPAN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51946-2025</t>
        </is>
      </c>
      <c r="B192" s="1" t="n">
        <v>45951</v>
      </c>
      <c r="C192" s="1" t="n">
        <v>45957</v>
      </c>
      <c r="D192" t="inlineStr">
        <is>
          <t>SKÅNE LÄN</t>
        </is>
      </c>
      <c r="E192" t="inlineStr">
        <is>
          <t>KLIPPAN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24333-2022</t>
        </is>
      </c>
      <c r="B193" s="1" t="n">
        <v>44726.32643518518</v>
      </c>
      <c r="C193" s="1" t="n">
        <v>45957</v>
      </c>
      <c r="D193" t="inlineStr">
        <is>
          <t>SKÅNE LÄN</t>
        </is>
      </c>
      <c r="E193" t="inlineStr">
        <is>
          <t>KLIPPAN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13363-2023</t>
        </is>
      </c>
      <c r="B194" s="1" t="n">
        <v>45005</v>
      </c>
      <c r="C194" s="1" t="n">
        <v>45957</v>
      </c>
      <c r="D194" t="inlineStr">
        <is>
          <t>SKÅNE LÄN</t>
        </is>
      </c>
      <c r="E194" t="inlineStr">
        <is>
          <t>KLIPPAN</t>
        </is>
      </c>
      <c r="F194" t="inlineStr">
        <is>
          <t>Övriga Aktiebolag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40710-2023</t>
        </is>
      </c>
      <c r="B195" s="1" t="n">
        <v>45170.63194444445</v>
      </c>
      <c r="C195" s="1" t="n">
        <v>45957</v>
      </c>
      <c r="D195" t="inlineStr">
        <is>
          <t>SKÅNE LÄN</t>
        </is>
      </c>
      <c r="E195" t="inlineStr">
        <is>
          <t>KLIPPAN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40105-2025</t>
        </is>
      </c>
      <c r="B196" s="1" t="n">
        <v>45894</v>
      </c>
      <c r="C196" s="1" t="n">
        <v>45957</v>
      </c>
      <c r="D196" t="inlineStr">
        <is>
          <t>SKÅNE LÄN</t>
        </is>
      </c>
      <c r="E196" t="inlineStr">
        <is>
          <t>KLIPPAN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50357-2021</t>
        </is>
      </c>
      <c r="B197" s="1" t="n">
        <v>44455</v>
      </c>
      <c r="C197" s="1" t="n">
        <v>45957</v>
      </c>
      <c r="D197" t="inlineStr">
        <is>
          <t>SKÅNE LÄN</t>
        </is>
      </c>
      <c r="E197" t="inlineStr">
        <is>
          <t>KLIPPAN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14619-2023</t>
        </is>
      </c>
      <c r="B198" s="1" t="n">
        <v>45013</v>
      </c>
      <c r="C198" s="1" t="n">
        <v>45957</v>
      </c>
      <c r="D198" t="inlineStr">
        <is>
          <t>SKÅNE LÄN</t>
        </is>
      </c>
      <c r="E198" t="inlineStr">
        <is>
          <t>KLIPPAN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37068-2023</t>
        </is>
      </c>
      <c r="B199" s="1" t="n">
        <v>45155</v>
      </c>
      <c r="C199" s="1" t="n">
        <v>45957</v>
      </c>
      <c r="D199" t="inlineStr">
        <is>
          <t>SKÅNE LÄN</t>
        </is>
      </c>
      <c r="E199" t="inlineStr">
        <is>
          <t>KLIPPAN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39530-2023</t>
        </is>
      </c>
      <c r="B200" s="1" t="n">
        <v>45167.34055555556</v>
      </c>
      <c r="C200" s="1" t="n">
        <v>45957</v>
      </c>
      <c r="D200" t="inlineStr">
        <is>
          <t>SKÅNE LÄN</t>
        </is>
      </c>
      <c r="E200" t="inlineStr">
        <is>
          <t>KLIPPAN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24034-2023</t>
        </is>
      </c>
      <c r="B201" s="1" t="n">
        <v>45078.86898148148</v>
      </c>
      <c r="C201" s="1" t="n">
        <v>45957</v>
      </c>
      <c r="D201" t="inlineStr">
        <is>
          <t>SKÅNE LÄN</t>
        </is>
      </c>
      <c r="E201" t="inlineStr">
        <is>
          <t>KLIPPAN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38945-2023</t>
        </is>
      </c>
      <c r="B202" s="1" t="n">
        <v>45163.60909722222</v>
      </c>
      <c r="C202" s="1" t="n">
        <v>45957</v>
      </c>
      <c r="D202" t="inlineStr">
        <is>
          <t>SKÅNE LÄN</t>
        </is>
      </c>
      <c r="E202" t="inlineStr">
        <is>
          <t>KLIPPAN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55291-2023</t>
        </is>
      </c>
      <c r="B203" s="1" t="n">
        <v>45237</v>
      </c>
      <c r="C203" s="1" t="n">
        <v>45957</v>
      </c>
      <c r="D203" t="inlineStr">
        <is>
          <t>SKÅNE LÄN</t>
        </is>
      </c>
      <c r="E203" t="inlineStr">
        <is>
          <t>KLIPPAN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5141-2024</t>
        </is>
      </c>
      <c r="B204" s="1" t="n">
        <v>45330</v>
      </c>
      <c r="C204" s="1" t="n">
        <v>45957</v>
      </c>
      <c r="D204" t="inlineStr">
        <is>
          <t>SKÅNE LÄN</t>
        </is>
      </c>
      <c r="E204" t="inlineStr">
        <is>
          <t>KLIPPAN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43698-2025</t>
        </is>
      </c>
      <c r="B205" s="1" t="n">
        <v>45912.39892361111</v>
      </c>
      <c r="C205" s="1" t="n">
        <v>45957</v>
      </c>
      <c r="D205" t="inlineStr">
        <is>
          <t>SKÅNE LÄN</t>
        </is>
      </c>
      <c r="E205" t="inlineStr">
        <is>
          <t>KLIPPAN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3498-2024</t>
        </is>
      </c>
      <c r="B206" s="1" t="n">
        <v>45320.47233796296</v>
      </c>
      <c r="C206" s="1" t="n">
        <v>45957</v>
      </c>
      <c r="D206" t="inlineStr">
        <is>
          <t>SKÅNE LÄN</t>
        </is>
      </c>
      <c r="E206" t="inlineStr">
        <is>
          <t>KLIPPAN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64224-2023</t>
        </is>
      </c>
      <c r="B207" s="1" t="n">
        <v>45279</v>
      </c>
      <c r="C207" s="1" t="n">
        <v>45957</v>
      </c>
      <c r="D207" t="inlineStr">
        <is>
          <t>SKÅNE LÄN</t>
        </is>
      </c>
      <c r="E207" t="inlineStr">
        <is>
          <t>KLIPPAN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27813-2023</t>
        </is>
      </c>
      <c r="B208" s="1" t="n">
        <v>45098</v>
      </c>
      <c r="C208" s="1" t="n">
        <v>45957</v>
      </c>
      <c r="D208" t="inlineStr">
        <is>
          <t>SKÅNE LÄN</t>
        </is>
      </c>
      <c r="E208" t="inlineStr">
        <is>
          <t>KLIPPAN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20002-2022</t>
        </is>
      </c>
      <c r="B209" s="1" t="n">
        <v>44697.62150462963</v>
      </c>
      <c r="C209" s="1" t="n">
        <v>45957</v>
      </c>
      <c r="D209" t="inlineStr">
        <is>
          <t>SKÅNE LÄN</t>
        </is>
      </c>
      <c r="E209" t="inlineStr">
        <is>
          <t>KLIPPAN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49686-2023</t>
        </is>
      </c>
      <c r="B210" s="1" t="n">
        <v>45212.36239583333</v>
      </c>
      <c r="C210" s="1" t="n">
        <v>45957</v>
      </c>
      <c r="D210" t="inlineStr">
        <is>
          <t>SKÅNE LÄN</t>
        </is>
      </c>
      <c r="E210" t="inlineStr">
        <is>
          <t>KLIPPAN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27452-2024</t>
        </is>
      </c>
      <c r="B211" s="1" t="n">
        <v>45474</v>
      </c>
      <c r="C211" s="1" t="n">
        <v>45957</v>
      </c>
      <c r="D211" t="inlineStr">
        <is>
          <t>SKÅNE LÄN</t>
        </is>
      </c>
      <c r="E211" t="inlineStr">
        <is>
          <t>KLIPPAN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53868-2022</t>
        </is>
      </c>
      <c r="B212" s="1" t="n">
        <v>44880.64693287037</v>
      </c>
      <c r="C212" s="1" t="n">
        <v>45957</v>
      </c>
      <c r="D212" t="inlineStr">
        <is>
          <t>SKÅNE LÄN</t>
        </is>
      </c>
      <c r="E212" t="inlineStr">
        <is>
          <t>KLIPPAN</t>
        </is>
      </c>
      <c r="G212" t="n">
        <v>7.6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55587-2021</t>
        </is>
      </c>
      <c r="B213" s="1" t="n">
        <v>44475</v>
      </c>
      <c r="C213" s="1" t="n">
        <v>45957</v>
      </c>
      <c r="D213" t="inlineStr">
        <is>
          <t>SKÅNE LÄN</t>
        </is>
      </c>
      <c r="E213" t="inlineStr">
        <is>
          <t>KLIPPAN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68856-2021</t>
        </is>
      </c>
      <c r="B214" s="1" t="n">
        <v>44530</v>
      </c>
      <c r="C214" s="1" t="n">
        <v>45957</v>
      </c>
      <c r="D214" t="inlineStr">
        <is>
          <t>SKÅNE LÄN</t>
        </is>
      </c>
      <c r="E214" t="inlineStr">
        <is>
          <t>KLIPPAN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63082-2020</t>
        </is>
      </c>
      <c r="B215" s="1" t="n">
        <v>44162</v>
      </c>
      <c r="C215" s="1" t="n">
        <v>45957</v>
      </c>
      <c r="D215" t="inlineStr">
        <is>
          <t>SKÅNE LÄN</t>
        </is>
      </c>
      <c r="E215" t="inlineStr">
        <is>
          <t>KLIPPAN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24813-2025</t>
        </is>
      </c>
      <c r="B216" s="1" t="n">
        <v>45799.44813657407</v>
      </c>
      <c r="C216" s="1" t="n">
        <v>45957</v>
      </c>
      <c r="D216" t="inlineStr">
        <is>
          <t>SKÅNE LÄN</t>
        </is>
      </c>
      <c r="E216" t="inlineStr">
        <is>
          <t>KLIPPAN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34479-2025</t>
        </is>
      </c>
      <c r="B217" s="1" t="n">
        <v>45847.37570601852</v>
      </c>
      <c r="C217" s="1" t="n">
        <v>45957</v>
      </c>
      <c r="D217" t="inlineStr">
        <is>
          <t>SKÅNE LÄN</t>
        </is>
      </c>
      <c r="E217" t="inlineStr">
        <is>
          <t>KLIPPAN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30725-2021</t>
        </is>
      </c>
      <c r="B218" s="1" t="n">
        <v>44365.44506944445</v>
      </c>
      <c r="C218" s="1" t="n">
        <v>45957</v>
      </c>
      <c r="D218" t="inlineStr">
        <is>
          <t>SKÅNE LÄN</t>
        </is>
      </c>
      <c r="E218" t="inlineStr">
        <is>
          <t>KLIPPAN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42284-2024</t>
        </is>
      </c>
      <c r="B219" s="1" t="n">
        <v>45562</v>
      </c>
      <c r="C219" s="1" t="n">
        <v>45957</v>
      </c>
      <c r="D219" t="inlineStr">
        <is>
          <t>SKÅNE LÄN</t>
        </is>
      </c>
      <c r="E219" t="inlineStr">
        <is>
          <t>KLIPPAN</t>
        </is>
      </c>
      <c r="F219" t="inlineStr">
        <is>
          <t>Sveaskog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5196-2022</t>
        </is>
      </c>
      <c r="B220" s="1" t="n">
        <v>44593</v>
      </c>
      <c r="C220" s="1" t="n">
        <v>45957</v>
      </c>
      <c r="D220" t="inlineStr">
        <is>
          <t>SKÅNE LÄN</t>
        </is>
      </c>
      <c r="E220" t="inlineStr">
        <is>
          <t>KLIPPAN</t>
        </is>
      </c>
      <c r="G220" t="n">
        <v>5.6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1280-2023</t>
        </is>
      </c>
      <c r="B221" s="1" t="n">
        <v>44936</v>
      </c>
      <c r="C221" s="1" t="n">
        <v>45957</v>
      </c>
      <c r="D221" t="inlineStr">
        <is>
          <t>SKÅNE LÄN</t>
        </is>
      </c>
      <c r="E221" t="inlineStr">
        <is>
          <t>KLIPPAN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45096-2025</t>
        </is>
      </c>
      <c r="B222" s="1" t="n">
        <v>45919.38780092593</v>
      </c>
      <c r="C222" s="1" t="n">
        <v>45957</v>
      </c>
      <c r="D222" t="inlineStr">
        <is>
          <t>SKÅNE LÄN</t>
        </is>
      </c>
      <c r="E222" t="inlineStr">
        <is>
          <t>KLIPPAN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39244-2022</t>
        </is>
      </c>
      <c r="B223" s="1" t="n">
        <v>44817.60482638889</v>
      </c>
      <c r="C223" s="1" t="n">
        <v>45957</v>
      </c>
      <c r="D223" t="inlineStr">
        <is>
          <t>SKÅNE LÄN</t>
        </is>
      </c>
      <c r="E223" t="inlineStr">
        <is>
          <t>KLIPPAN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11335-2023</t>
        </is>
      </c>
      <c r="B224" s="1" t="n">
        <v>44993</v>
      </c>
      <c r="C224" s="1" t="n">
        <v>45957</v>
      </c>
      <c r="D224" t="inlineStr">
        <is>
          <t>SKÅNE LÄN</t>
        </is>
      </c>
      <c r="E224" t="inlineStr">
        <is>
          <t>KLIPPAN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30852-2021</t>
        </is>
      </c>
      <c r="B225" s="1" t="n">
        <v>44365</v>
      </c>
      <c r="C225" s="1" t="n">
        <v>45957</v>
      </c>
      <c r="D225" t="inlineStr">
        <is>
          <t>SKÅNE LÄN</t>
        </is>
      </c>
      <c r="E225" t="inlineStr">
        <is>
          <t>KLIPPAN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38323-2023</t>
        </is>
      </c>
      <c r="B226" s="1" t="n">
        <v>45161</v>
      </c>
      <c r="C226" s="1" t="n">
        <v>45957</v>
      </c>
      <c r="D226" t="inlineStr">
        <is>
          <t>SKÅNE LÄN</t>
        </is>
      </c>
      <c r="E226" t="inlineStr">
        <is>
          <t>KLIPPAN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38325-2023</t>
        </is>
      </c>
      <c r="B227" s="1" t="n">
        <v>45161</v>
      </c>
      <c r="C227" s="1" t="n">
        <v>45957</v>
      </c>
      <c r="D227" t="inlineStr">
        <is>
          <t>SKÅNE LÄN</t>
        </is>
      </c>
      <c r="E227" t="inlineStr">
        <is>
          <t>KLIPPAN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5557-2022</t>
        </is>
      </c>
      <c r="B228" s="1" t="n">
        <v>44593</v>
      </c>
      <c r="C228" s="1" t="n">
        <v>45957</v>
      </c>
      <c r="D228" t="inlineStr">
        <is>
          <t>SKÅNE LÄN</t>
        </is>
      </c>
      <c r="E228" t="inlineStr">
        <is>
          <t>KLIPPAN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52877-2022</t>
        </is>
      </c>
      <c r="B229" s="1" t="n">
        <v>44875.53217592592</v>
      </c>
      <c r="C229" s="1" t="n">
        <v>45957</v>
      </c>
      <c r="D229" t="inlineStr">
        <is>
          <t>SKÅNE LÄN</t>
        </is>
      </c>
      <c r="E229" t="inlineStr">
        <is>
          <t>KLIPPAN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63073-2020</t>
        </is>
      </c>
      <c r="B230" s="1" t="n">
        <v>44162</v>
      </c>
      <c r="C230" s="1" t="n">
        <v>45957</v>
      </c>
      <c r="D230" t="inlineStr">
        <is>
          <t>SKÅNE LÄN</t>
        </is>
      </c>
      <c r="E230" t="inlineStr">
        <is>
          <t>KLIPPAN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11105-2021</t>
        </is>
      </c>
      <c r="B231" s="1" t="n">
        <v>44259</v>
      </c>
      <c r="C231" s="1" t="n">
        <v>45957</v>
      </c>
      <c r="D231" t="inlineStr">
        <is>
          <t>SKÅNE LÄN</t>
        </is>
      </c>
      <c r="E231" t="inlineStr">
        <is>
          <t>KLIPPAN</t>
        </is>
      </c>
      <c r="F231" t="inlineStr">
        <is>
          <t>Övriga Aktiebolag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46253-2024</t>
        </is>
      </c>
      <c r="B232" s="1" t="n">
        <v>45581</v>
      </c>
      <c r="C232" s="1" t="n">
        <v>45957</v>
      </c>
      <c r="D232" t="inlineStr">
        <is>
          <t>SKÅNE LÄN</t>
        </is>
      </c>
      <c r="E232" t="inlineStr">
        <is>
          <t>KLIPPAN</t>
        </is>
      </c>
      <c r="F232" t="inlineStr">
        <is>
          <t>Sveaskog</t>
        </is>
      </c>
      <c r="G232" t="n">
        <v>9.300000000000001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2262-2025</t>
        </is>
      </c>
      <c r="B233" s="1" t="n">
        <v>45673</v>
      </c>
      <c r="C233" s="1" t="n">
        <v>45957</v>
      </c>
      <c r="D233" t="inlineStr">
        <is>
          <t>SKÅNE LÄN</t>
        </is>
      </c>
      <c r="E233" t="inlineStr">
        <is>
          <t>KLIPPAN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4623-2024</t>
        </is>
      </c>
      <c r="B234" s="1" t="n">
        <v>45328</v>
      </c>
      <c r="C234" s="1" t="n">
        <v>45957</v>
      </c>
      <c r="D234" t="inlineStr">
        <is>
          <t>SKÅNE LÄN</t>
        </is>
      </c>
      <c r="E234" t="inlineStr">
        <is>
          <t>KLIPPAN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3198-2023</t>
        </is>
      </c>
      <c r="B235" s="1" t="n">
        <v>44944</v>
      </c>
      <c r="C235" s="1" t="n">
        <v>45957</v>
      </c>
      <c r="D235" t="inlineStr">
        <is>
          <t>SKÅNE LÄN</t>
        </is>
      </c>
      <c r="E235" t="inlineStr">
        <is>
          <t>KLIPPAN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23681-2023</t>
        </is>
      </c>
      <c r="B236" s="1" t="n">
        <v>45077</v>
      </c>
      <c r="C236" s="1" t="n">
        <v>45957</v>
      </c>
      <c r="D236" t="inlineStr">
        <is>
          <t>SKÅNE LÄN</t>
        </is>
      </c>
      <c r="E236" t="inlineStr">
        <is>
          <t>KLIPPAN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19097-2025</t>
        </is>
      </c>
      <c r="B237" s="1" t="n">
        <v>45767.68126157407</v>
      </c>
      <c r="C237" s="1" t="n">
        <v>45957</v>
      </c>
      <c r="D237" t="inlineStr">
        <is>
          <t>SKÅNE LÄN</t>
        </is>
      </c>
      <c r="E237" t="inlineStr">
        <is>
          <t>KLIPPAN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44567-2025</t>
        </is>
      </c>
      <c r="B238" s="1" t="n">
        <v>45917</v>
      </c>
      <c r="C238" s="1" t="n">
        <v>45957</v>
      </c>
      <c r="D238" t="inlineStr">
        <is>
          <t>SKÅNE LÄN</t>
        </is>
      </c>
      <c r="E238" t="inlineStr">
        <is>
          <t>KLIPPAN</t>
        </is>
      </c>
      <c r="G238" t="n">
        <v>17.3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45717-2025</t>
        </is>
      </c>
      <c r="B239" s="1" t="n">
        <v>45923.44155092593</v>
      </c>
      <c r="C239" s="1" t="n">
        <v>45957</v>
      </c>
      <c r="D239" t="inlineStr">
        <is>
          <t>SKÅNE LÄN</t>
        </is>
      </c>
      <c r="E239" t="inlineStr">
        <is>
          <t>KLIPPAN</t>
        </is>
      </c>
      <c r="G239" t="n">
        <v>9.1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45574-2025</t>
        </is>
      </c>
      <c r="B240" s="1" t="n">
        <v>45922.65922453703</v>
      </c>
      <c r="C240" s="1" t="n">
        <v>45957</v>
      </c>
      <c r="D240" t="inlineStr">
        <is>
          <t>SKÅNE LÄN</t>
        </is>
      </c>
      <c r="E240" t="inlineStr">
        <is>
          <t>KLIPPAN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42006-2025</t>
        </is>
      </c>
      <c r="B241" s="1" t="n">
        <v>45903</v>
      </c>
      <c r="C241" s="1" t="n">
        <v>45957</v>
      </c>
      <c r="D241" t="inlineStr">
        <is>
          <t>SKÅNE LÄN</t>
        </is>
      </c>
      <c r="E241" t="inlineStr">
        <is>
          <t>KLIPPAN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37967-2024</t>
        </is>
      </c>
      <c r="B242" s="1" t="n">
        <v>45544.55668981482</v>
      </c>
      <c r="C242" s="1" t="n">
        <v>45957</v>
      </c>
      <c r="D242" t="inlineStr">
        <is>
          <t>SKÅNE LÄN</t>
        </is>
      </c>
      <c r="E242" t="inlineStr">
        <is>
          <t>KLIPPAN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34051-2024</t>
        </is>
      </c>
      <c r="B243" s="1" t="n">
        <v>45523</v>
      </c>
      <c r="C243" s="1" t="n">
        <v>45957</v>
      </c>
      <c r="D243" t="inlineStr">
        <is>
          <t>SKÅNE LÄN</t>
        </is>
      </c>
      <c r="E243" t="inlineStr">
        <is>
          <t>KLIPPAN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45886-2025</t>
        </is>
      </c>
      <c r="B244" s="1" t="n">
        <v>45923.66560185186</v>
      </c>
      <c r="C244" s="1" t="n">
        <v>45957</v>
      </c>
      <c r="D244" t="inlineStr">
        <is>
          <t>SKÅNE LÄN</t>
        </is>
      </c>
      <c r="E244" t="inlineStr">
        <is>
          <t>KLIPPAN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2083-2025</t>
        </is>
      </c>
      <c r="B245" s="1" t="n">
        <v>45672.58853009259</v>
      </c>
      <c r="C245" s="1" t="n">
        <v>45957</v>
      </c>
      <c r="D245" t="inlineStr">
        <is>
          <t>SKÅNE LÄN</t>
        </is>
      </c>
      <c r="E245" t="inlineStr">
        <is>
          <t>KLIPPAN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52286-2023</t>
        </is>
      </c>
      <c r="B246" s="1" t="n">
        <v>45224.58796296296</v>
      </c>
      <c r="C246" s="1" t="n">
        <v>45957</v>
      </c>
      <c r="D246" t="inlineStr">
        <is>
          <t>SKÅNE LÄN</t>
        </is>
      </c>
      <c r="E246" t="inlineStr">
        <is>
          <t>KLIPPAN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47870-2022</t>
        </is>
      </c>
      <c r="B247" s="1" t="n">
        <v>44855.43302083333</v>
      </c>
      <c r="C247" s="1" t="n">
        <v>45957</v>
      </c>
      <c r="D247" t="inlineStr">
        <is>
          <t>SKÅNE LÄN</t>
        </is>
      </c>
      <c r="E247" t="inlineStr">
        <is>
          <t>KLIPPAN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15070-2024</t>
        </is>
      </c>
      <c r="B248" s="1" t="n">
        <v>45399.59040509259</v>
      </c>
      <c r="C248" s="1" t="n">
        <v>45957</v>
      </c>
      <c r="D248" t="inlineStr">
        <is>
          <t>SKÅNE LÄN</t>
        </is>
      </c>
      <c r="E248" t="inlineStr">
        <is>
          <t>KLIPPAN</t>
        </is>
      </c>
      <c r="F248" t="inlineStr">
        <is>
          <t>Övriga Aktiebolag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16418-2025</t>
        </is>
      </c>
      <c r="B249" s="1" t="n">
        <v>45751.46372685185</v>
      </c>
      <c r="C249" s="1" t="n">
        <v>45957</v>
      </c>
      <c r="D249" t="inlineStr">
        <is>
          <t>SKÅNE LÄN</t>
        </is>
      </c>
      <c r="E249" t="inlineStr">
        <is>
          <t>KLIPPAN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13995-2025</t>
        </is>
      </c>
      <c r="B250" s="1" t="n">
        <v>45739.74271990741</v>
      </c>
      <c r="C250" s="1" t="n">
        <v>45957</v>
      </c>
      <c r="D250" t="inlineStr">
        <is>
          <t>SKÅNE LÄN</t>
        </is>
      </c>
      <c r="E250" t="inlineStr">
        <is>
          <t>KLIPPAN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11497-2023</t>
        </is>
      </c>
      <c r="B251" s="1" t="n">
        <v>44991</v>
      </c>
      <c r="C251" s="1" t="n">
        <v>45957</v>
      </c>
      <c r="D251" t="inlineStr">
        <is>
          <t>SKÅNE LÄN</t>
        </is>
      </c>
      <c r="E251" t="inlineStr">
        <is>
          <t>KLIPPAN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45596-2024</t>
        </is>
      </c>
      <c r="B252" s="1" t="n">
        <v>45579</v>
      </c>
      <c r="C252" s="1" t="n">
        <v>45957</v>
      </c>
      <c r="D252" t="inlineStr">
        <is>
          <t>SKÅNE LÄN</t>
        </is>
      </c>
      <c r="E252" t="inlineStr">
        <is>
          <t>KLIPPAN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69041-2021</t>
        </is>
      </c>
      <c r="B253" s="1" t="n">
        <v>44529</v>
      </c>
      <c r="C253" s="1" t="n">
        <v>45957</v>
      </c>
      <c r="D253" t="inlineStr">
        <is>
          <t>SKÅNE LÄN</t>
        </is>
      </c>
      <c r="E253" t="inlineStr">
        <is>
          <t>KLIPPAN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15812-2024</t>
        </is>
      </c>
      <c r="B254" s="1" t="n">
        <v>45404.6669212963</v>
      </c>
      <c r="C254" s="1" t="n">
        <v>45957</v>
      </c>
      <c r="D254" t="inlineStr">
        <is>
          <t>SKÅNE LÄN</t>
        </is>
      </c>
      <c r="E254" t="inlineStr">
        <is>
          <t>KLIPPAN</t>
        </is>
      </c>
      <c r="F254" t="inlineStr">
        <is>
          <t>Sveaskog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23741-2023</t>
        </is>
      </c>
      <c r="B255" s="1" t="n">
        <v>45077.77087962963</v>
      </c>
      <c r="C255" s="1" t="n">
        <v>45957</v>
      </c>
      <c r="D255" t="inlineStr">
        <is>
          <t>SKÅNE LÄN</t>
        </is>
      </c>
      <c r="E255" t="inlineStr">
        <is>
          <t>KLIPPAN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25393-2023</t>
        </is>
      </c>
      <c r="B256" s="1" t="n">
        <v>45079</v>
      </c>
      <c r="C256" s="1" t="n">
        <v>45957</v>
      </c>
      <c r="D256" t="inlineStr">
        <is>
          <t>SKÅNE LÄN</t>
        </is>
      </c>
      <c r="E256" t="inlineStr">
        <is>
          <t>KLIPPAN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8712-2023</t>
        </is>
      </c>
      <c r="B257" s="1" t="n">
        <v>44978.3975462963</v>
      </c>
      <c r="C257" s="1" t="n">
        <v>45957</v>
      </c>
      <c r="D257" t="inlineStr">
        <is>
          <t>SKÅNE LÄN</t>
        </is>
      </c>
      <c r="E257" t="inlineStr">
        <is>
          <t>KLIPPAN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25069-2023</t>
        </is>
      </c>
      <c r="B258" s="1" t="n">
        <v>45086</v>
      </c>
      <c r="C258" s="1" t="n">
        <v>45957</v>
      </c>
      <c r="D258" t="inlineStr">
        <is>
          <t>SKÅNE LÄN</t>
        </is>
      </c>
      <c r="E258" t="inlineStr">
        <is>
          <t>KLIPPAN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49370-2023</t>
        </is>
      </c>
      <c r="B259" s="1" t="n">
        <v>45211</v>
      </c>
      <c r="C259" s="1" t="n">
        <v>45957</v>
      </c>
      <c r="D259" t="inlineStr">
        <is>
          <t>SKÅNE LÄN</t>
        </is>
      </c>
      <c r="E259" t="inlineStr">
        <is>
          <t>KLIPPAN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>
      <c r="A260" t="inlineStr">
        <is>
          <t>A 36842-2024</t>
        </is>
      </c>
      <c r="B260" s="1" t="n">
        <v>45538</v>
      </c>
      <c r="C260" s="1" t="n">
        <v>45957</v>
      </c>
      <c r="D260" t="inlineStr">
        <is>
          <t>SKÅNE LÄN</t>
        </is>
      </c>
      <c r="E260" t="inlineStr">
        <is>
          <t>KLIPPAN</t>
        </is>
      </c>
      <c r="F260" t="inlineStr">
        <is>
          <t>Sveaskog</t>
        </is>
      </c>
      <c r="G260" t="n">
        <v>3.8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2025-10-27T10:32:27Z</dcterms:created>
  <dcterms:modified xmlns:dcterms="http://purl.org/dc/terms/" xmlns:xsi="http://www.w3.org/2001/XMLSchema-instance" xsi:type="dcterms:W3CDTF">2025-10-27T10:32:28Z</dcterms:modified>
</cp:coreProperties>
</file>