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45954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45954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22776-2024</t>
        </is>
      </c>
      <c r="B4" s="1" t="n">
        <v>45448.47032407407</v>
      </c>
      <c r="C4" s="1" t="n">
        <v>45954</v>
      </c>
      <c r="D4" t="inlineStr">
        <is>
          <t>SKÅNE LÄN</t>
        </is>
      </c>
      <c r="E4" t="inlineStr">
        <is>
          <t>LUND</t>
        </is>
      </c>
      <c r="G4" t="n">
        <v>5.6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Slåttergubbe
Grönvit nattviol</t>
        </is>
      </c>
      <c r="S4">
        <f>HYPERLINK("https://klasma.github.io/Logging_1281/artfynd/A 22776-2024 artfynd.xlsx", "A 22776-2024")</f>
        <v/>
      </c>
      <c r="T4">
        <f>HYPERLINK("https://klasma.github.io/Logging_1281/kartor/A 22776-2024 karta.png", "A 22776-2024")</f>
        <v/>
      </c>
      <c r="V4">
        <f>HYPERLINK("https://klasma.github.io/Logging_1281/klagomål/A 22776-2024 FSC-klagomål.docx", "A 22776-2024")</f>
        <v/>
      </c>
      <c r="W4">
        <f>HYPERLINK("https://klasma.github.io/Logging_1281/klagomålsmail/A 22776-2024 FSC-klagomål mail.docx", "A 22776-2024")</f>
        <v/>
      </c>
      <c r="X4">
        <f>HYPERLINK("https://klasma.github.io/Logging_1281/tillsyn/A 22776-2024 tillsynsbegäran.docx", "A 22776-2024")</f>
        <v/>
      </c>
      <c r="Y4">
        <f>HYPERLINK("https://klasma.github.io/Logging_1281/tillsynsmail/A 22776-2024 tillsynsbegäran mail.docx", "A 22776-2024")</f>
        <v/>
      </c>
    </row>
    <row r="5" ht="15" customHeight="1">
      <c r="A5" t="inlineStr">
        <is>
          <t>A 26984-2022</t>
        </is>
      </c>
      <c r="B5" s="1" t="n">
        <v>44740.72620370371</v>
      </c>
      <c r="C5" s="1" t="n">
        <v>45954</v>
      </c>
      <c r="D5" t="inlineStr">
        <is>
          <t>SKÅNE LÄN</t>
        </is>
      </c>
      <c r="E5" t="inlineStr">
        <is>
          <t>LUND</t>
        </is>
      </c>
      <c r="G5" t="n">
        <v>2.9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26984-2022 artfynd.xlsx", "A 26984-2022")</f>
        <v/>
      </c>
      <c r="T5">
        <f>HYPERLINK("https://klasma.github.io/Logging_1281/kartor/A 26984-2022 karta.png", "A 26984-2022")</f>
        <v/>
      </c>
      <c r="V5">
        <f>HYPERLINK("https://klasma.github.io/Logging_1281/klagomål/A 26984-2022 FSC-klagomål.docx", "A 26984-2022")</f>
        <v/>
      </c>
      <c r="W5">
        <f>HYPERLINK("https://klasma.github.io/Logging_1281/klagomålsmail/A 26984-2022 FSC-klagomål mail.docx", "A 26984-2022")</f>
        <v/>
      </c>
      <c r="X5">
        <f>HYPERLINK("https://klasma.github.io/Logging_1281/tillsyn/A 26984-2022 tillsynsbegäran.docx", "A 26984-2022")</f>
        <v/>
      </c>
      <c r="Y5">
        <f>HYPERLINK("https://klasma.github.io/Logging_1281/tillsynsmail/A 26984-2022 tillsynsbegäran mail.docx", "A 26984-2022")</f>
        <v/>
      </c>
    </row>
    <row r="6" ht="15" customHeight="1">
      <c r="A6" t="inlineStr">
        <is>
          <t>A 10617-2025</t>
        </is>
      </c>
      <c r="B6" s="1" t="n">
        <v>45721.61657407408</v>
      </c>
      <c r="C6" s="1" t="n">
        <v>45954</v>
      </c>
      <c r="D6" t="inlineStr">
        <is>
          <t>SKÅNE LÄN</t>
        </is>
      </c>
      <c r="E6" t="inlineStr">
        <is>
          <t>LUND</t>
        </is>
      </c>
      <c r="G6" t="n">
        <v>1.9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10617-2025 artfynd.xlsx", "A 10617-2025")</f>
        <v/>
      </c>
      <c r="T6">
        <f>HYPERLINK("https://klasma.github.io/Logging_1281/kartor/A 10617-2025 karta.png", "A 10617-2025")</f>
        <v/>
      </c>
      <c r="V6">
        <f>HYPERLINK("https://klasma.github.io/Logging_1281/klagomål/A 10617-2025 FSC-klagomål.docx", "A 10617-2025")</f>
        <v/>
      </c>
      <c r="W6">
        <f>HYPERLINK("https://klasma.github.io/Logging_1281/klagomålsmail/A 10617-2025 FSC-klagomål mail.docx", "A 10617-2025")</f>
        <v/>
      </c>
      <c r="X6">
        <f>HYPERLINK("https://klasma.github.io/Logging_1281/tillsyn/A 10617-2025 tillsynsbegäran.docx", "A 10617-2025")</f>
        <v/>
      </c>
      <c r="Y6">
        <f>HYPERLINK("https://klasma.github.io/Logging_1281/tillsynsmail/A 10617-2025 tillsynsbegäran mail.docx", "A 10617-2025")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45954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31764-2023</t>
        </is>
      </c>
      <c r="B8" s="1" t="n">
        <v>45118</v>
      </c>
      <c r="C8" s="1" t="n">
        <v>45954</v>
      </c>
      <c r="D8" t="inlineStr">
        <is>
          <t>SKÅNE LÄN</t>
        </is>
      </c>
      <c r="E8" t="inlineStr">
        <is>
          <t>LUND</t>
        </is>
      </c>
      <c r="F8" t="inlineStr">
        <is>
          <t>Kommuner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Skorpdyna</t>
        </is>
      </c>
      <c r="S8">
        <f>HYPERLINK("https://klasma.github.io/Logging_1281/artfynd/A 31764-2023 artfynd.xlsx", "A 31764-2023")</f>
        <v/>
      </c>
      <c r="T8">
        <f>HYPERLINK("https://klasma.github.io/Logging_1281/kartor/A 31764-2023 karta.png", "A 31764-2023")</f>
        <v/>
      </c>
      <c r="V8">
        <f>HYPERLINK("https://klasma.github.io/Logging_1281/klagomål/A 31764-2023 FSC-klagomål.docx", "A 31764-2023")</f>
        <v/>
      </c>
      <c r="W8">
        <f>HYPERLINK("https://klasma.github.io/Logging_1281/klagomålsmail/A 31764-2023 FSC-klagomål mail.docx", "A 31764-2023")</f>
        <v/>
      </c>
      <c r="X8">
        <f>HYPERLINK("https://klasma.github.io/Logging_1281/tillsyn/A 31764-2023 tillsynsbegäran.docx", "A 31764-2023")</f>
        <v/>
      </c>
      <c r="Y8">
        <f>HYPERLINK("https://klasma.github.io/Logging_1281/tillsynsmail/A 31764-2023 tillsynsbegäran mail.docx", "A 31764-2023")</f>
        <v/>
      </c>
    </row>
    <row r="9" ht="15" customHeight="1">
      <c r="A9" t="inlineStr">
        <is>
          <t>A 11732-2024</t>
        </is>
      </c>
      <c r="B9" s="1" t="n">
        <v>45373.69222222222</v>
      </c>
      <c r="C9" s="1" t="n">
        <v>45954</v>
      </c>
      <c r="D9" t="inlineStr">
        <is>
          <t>SKÅNE LÄN</t>
        </is>
      </c>
      <c r="E9" t="inlineStr">
        <is>
          <t>LUND</t>
        </is>
      </c>
      <c r="G9" t="n">
        <v>2.8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Dvärgjohannesört</t>
        </is>
      </c>
      <c r="S9">
        <f>HYPERLINK("https://klasma.github.io/Logging_1281/artfynd/A 11732-2024 artfynd.xlsx", "A 11732-2024")</f>
        <v/>
      </c>
      <c r="T9">
        <f>HYPERLINK("https://klasma.github.io/Logging_1281/kartor/A 11732-2024 karta.png", "A 11732-2024")</f>
        <v/>
      </c>
      <c r="V9">
        <f>HYPERLINK("https://klasma.github.io/Logging_1281/klagomål/A 11732-2024 FSC-klagomål.docx", "A 11732-2024")</f>
        <v/>
      </c>
      <c r="W9">
        <f>HYPERLINK("https://klasma.github.io/Logging_1281/klagomålsmail/A 11732-2024 FSC-klagomål mail.docx", "A 11732-2024")</f>
        <v/>
      </c>
      <c r="X9">
        <f>HYPERLINK("https://klasma.github.io/Logging_1281/tillsyn/A 11732-2024 tillsynsbegäran.docx", "A 11732-2024")</f>
        <v/>
      </c>
      <c r="Y9">
        <f>HYPERLINK("https://klasma.github.io/Logging_1281/tillsynsmail/A 11732-2024 tillsynsbegäran mail.docx", "A 11732-2024")</f>
        <v/>
      </c>
    </row>
    <row r="10" ht="15" customHeight="1">
      <c r="A10" t="inlineStr">
        <is>
          <t>A 72269-2021</t>
        </is>
      </c>
      <c r="B10" s="1" t="n">
        <v>44543</v>
      </c>
      <c r="C10" s="1" t="n">
        <v>45954</v>
      </c>
      <c r="D10" t="inlineStr">
        <is>
          <t>SKÅNE LÄN</t>
        </is>
      </c>
      <c r="E10" t="inlineStr">
        <is>
          <t>LUND</t>
        </is>
      </c>
      <c r="G10" t="n">
        <v>3.2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Stor häxört</t>
        </is>
      </c>
      <c r="S10">
        <f>HYPERLINK("https://klasma.github.io/Logging_1281/artfynd/A 72269-2021 artfynd.xlsx", "A 72269-2021")</f>
        <v/>
      </c>
      <c r="T10">
        <f>HYPERLINK("https://klasma.github.io/Logging_1281/kartor/A 72269-2021 karta.png", "A 72269-2021")</f>
        <v/>
      </c>
      <c r="V10">
        <f>HYPERLINK("https://klasma.github.io/Logging_1281/klagomål/A 72269-2021 FSC-klagomål.docx", "A 72269-2021")</f>
        <v/>
      </c>
      <c r="W10">
        <f>HYPERLINK("https://klasma.github.io/Logging_1281/klagomålsmail/A 72269-2021 FSC-klagomål mail.docx", "A 72269-2021")</f>
        <v/>
      </c>
      <c r="X10">
        <f>HYPERLINK("https://klasma.github.io/Logging_1281/tillsyn/A 72269-2021 tillsynsbegäran.docx", "A 72269-2021")</f>
        <v/>
      </c>
      <c r="Y10">
        <f>HYPERLINK("https://klasma.github.io/Logging_1281/tillsynsmail/A 72269-2021 tillsynsbegäran mail.docx", "A 72269-2021")</f>
        <v/>
      </c>
    </row>
    <row r="11" ht="15" customHeight="1">
      <c r="A11" t="inlineStr">
        <is>
          <t>A 39260-2025</t>
        </is>
      </c>
      <c r="B11" s="1" t="n">
        <v>45889.37043981482</v>
      </c>
      <c r="C11" s="1" t="n">
        <v>45954</v>
      </c>
      <c r="D11" t="inlineStr">
        <is>
          <t>SKÅNE LÄN</t>
        </is>
      </c>
      <c r="E11" t="inlineStr">
        <is>
          <t>LUND</t>
        </is>
      </c>
      <c r="G11" t="n">
        <v>7.6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Skogsödla</t>
        </is>
      </c>
      <c r="S11">
        <f>HYPERLINK("https://klasma.github.io/Logging_1281/artfynd/A 39260-2025 artfynd.xlsx", "A 39260-2025")</f>
        <v/>
      </c>
      <c r="T11">
        <f>HYPERLINK("https://klasma.github.io/Logging_1281/kartor/A 39260-2025 karta.png", "A 39260-2025")</f>
        <v/>
      </c>
      <c r="V11">
        <f>HYPERLINK("https://klasma.github.io/Logging_1281/klagomål/A 39260-2025 FSC-klagomål.docx", "A 39260-2025")</f>
        <v/>
      </c>
      <c r="W11">
        <f>HYPERLINK("https://klasma.github.io/Logging_1281/klagomålsmail/A 39260-2025 FSC-klagomål mail.docx", "A 39260-2025")</f>
        <v/>
      </c>
      <c r="X11">
        <f>HYPERLINK("https://klasma.github.io/Logging_1281/tillsyn/A 39260-2025 tillsynsbegäran.docx", "A 39260-2025")</f>
        <v/>
      </c>
      <c r="Y11">
        <f>HYPERLINK("https://klasma.github.io/Logging_1281/tillsynsmail/A 39260-2025 tillsynsbegäran mail.docx", "A 39260-2025")</f>
        <v/>
      </c>
    </row>
    <row r="12" ht="15" customHeight="1">
      <c r="A12" t="inlineStr">
        <is>
          <t>A 4746-2025</t>
        </is>
      </c>
      <c r="B12" s="1" t="n">
        <v>45688.46011574074</v>
      </c>
      <c r="C12" s="1" t="n">
        <v>45954</v>
      </c>
      <c r="D12" t="inlineStr">
        <is>
          <t>SKÅNE LÄN</t>
        </is>
      </c>
      <c r="E12" t="inlineStr">
        <is>
          <t>LUND</t>
        </is>
      </c>
      <c r="G12" t="n">
        <v>1.1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HYPERLINK("https://klasma.github.io/Logging_1281/artfynd/A 4746-2025 artfynd.xlsx", "A 4746-2025")</f>
        <v/>
      </c>
      <c r="T12">
        <f>HYPERLINK("https://klasma.github.io/Logging_1281/kartor/A 4746-2025 karta.png", "A 4746-2025")</f>
        <v/>
      </c>
      <c r="V12">
        <f>HYPERLINK("https://klasma.github.io/Logging_1281/klagomål/A 4746-2025 FSC-klagomål.docx", "A 4746-2025")</f>
        <v/>
      </c>
      <c r="W12">
        <f>HYPERLINK("https://klasma.github.io/Logging_1281/klagomålsmail/A 4746-2025 FSC-klagomål mail.docx", "A 4746-2025")</f>
        <v/>
      </c>
      <c r="X12">
        <f>HYPERLINK("https://klasma.github.io/Logging_1281/tillsyn/A 4746-2025 tillsynsbegäran.docx", "A 4746-2025")</f>
        <v/>
      </c>
      <c r="Y12">
        <f>HYPERLINK("https://klasma.github.io/Logging_1281/tillsynsmail/A 4746-2025 tillsynsbegäran mail.docx", "A 4746-2025")</f>
        <v/>
      </c>
      <c r="Z12">
        <f>HYPERLINK("https://klasma.github.io/Logging_1281/fåglar/A 4746-2025 prioriterade fågelarter.docx", "A 4746-2025")</f>
        <v/>
      </c>
    </row>
    <row r="13" ht="15" customHeight="1">
      <c r="A13" t="inlineStr">
        <is>
          <t>A 4816-2025</t>
        </is>
      </c>
      <c r="B13" s="1" t="n">
        <v>45688.62052083333</v>
      </c>
      <c r="C13" s="1" t="n">
        <v>45954</v>
      </c>
      <c r="D13" t="inlineStr">
        <is>
          <t>SKÅNE LÄN</t>
        </is>
      </c>
      <c r="E13" t="inlineStr">
        <is>
          <t>LUND</t>
        </is>
      </c>
      <c r="G13" t="n">
        <v>7.7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Strutbräken</t>
        </is>
      </c>
      <c r="S13">
        <f>HYPERLINK("https://klasma.github.io/Logging_1281/artfynd/A 4816-2025 artfynd.xlsx", "A 4816-2025")</f>
        <v/>
      </c>
      <c r="T13">
        <f>HYPERLINK("https://klasma.github.io/Logging_1281/kartor/A 4816-2025 karta.png", "A 4816-2025")</f>
        <v/>
      </c>
      <c r="V13">
        <f>HYPERLINK("https://klasma.github.io/Logging_1281/klagomål/A 4816-2025 FSC-klagomål.docx", "A 4816-2025")</f>
        <v/>
      </c>
      <c r="W13">
        <f>HYPERLINK("https://klasma.github.io/Logging_1281/klagomålsmail/A 4816-2025 FSC-klagomål mail.docx", "A 4816-2025")</f>
        <v/>
      </c>
      <c r="X13">
        <f>HYPERLINK("https://klasma.github.io/Logging_1281/tillsyn/A 4816-2025 tillsynsbegäran.docx", "A 4816-2025")</f>
        <v/>
      </c>
      <c r="Y13">
        <f>HYPERLINK("https://klasma.github.io/Logging_1281/tillsynsmail/A 4816-2025 tillsynsbegäran mail.docx", "A 4816-2025")</f>
        <v/>
      </c>
    </row>
    <row r="14" ht="15" customHeight="1">
      <c r="A14" t="inlineStr">
        <is>
          <t>A 4792-2025</t>
        </is>
      </c>
      <c r="B14" s="1" t="n">
        <v>45688.57549768518</v>
      </c>
      <c r="C14" s="1" t="n">
        <v>45954</v>
      </c>
      <c r="D14" t="inlineStr">
        <is>
          <t>SKÅNE LÄN</t>
        </is>
      </c>
      <c r="E14" t="inlineStr">
        <is>
          <t>LUND</t>
        </is>
      </c>
      <c r="G14" t="n">
        <v>5.9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Oxtungssvamp</t>
        </is>
      </c>
      <c r="S14">
        <f>HYPERLINK("https://klasma.github.io/Logging_1281/artfynd/A 4792-2025 artfynd.xlsx", "A 4792-2025")</f>
        <v/>
      </c>
      <c r="T14">
        <f>HYPERLINK("https://klasma.github.io/Logging_1281/kartor/A 4792-2025 karta.png", "A 4792-2025")</f>
        <v/>
      </c>
      <c r="V14">
        <f>HYPERLINK("https://klasma.github.io/Logging_1281/klagomål/A 4792-2025 FSC-klagomål.docx", "A 4792-2025")</f>
        <v/>
      </c>
      <c r="W14">
        <f>HYPERLINK("https://klasma.github.io/Logging_1281/klagomålsmail/A 4792-2025 FSC-klagomål mail.docx", "A 4792-2025")</f>
        <v/>
      </c>
      <c r="X14">
        <f>HYPERLINK("https://klasma.github.io/Logging_1281/tillsyn/A 4792-2025 tillsynsbegäran.docx", "A 4792-2025")</f>
        <v/>
      </c>
      <c r="Y14">
        <f>HYPERLINK("https://klasma.github.io/Logging_1281/tillsynsmail/A 4792-2025 tillsynsbegäran mail.docx", "A 4792-2025")</f>
        <v/>
      </c>
    </row>
    <row r="15" ht="15" customHeight="1">
      <c r="A15" t="inlineStr">
        <is>
          <t>A 35443-2021</t>
        </is>
      </c>
      <c r="B15" s="1" t="n">
        <v>44385</v>
      </c>
      <c r="C15" s="1" t="n">
        <v>45954</v>
      </c>
      <c r="D15" t="inlineStr">
        <is>
          <t>SKÅNE LÄN</t>
        </is>
      </c>
      <c r="E15" t="inlineStr">
        <is>
          <t>LUND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Klubbfibbla</t>
        </is>
      </c>
      <c r="S15">
        <f>HYPERLINK("https://klasma.github.io/Logging_1281/artfynd/A 35443-2021 artfynd.xlsx", "A 35443-2021")</f>
        <v/>
      </c>
      <c r="T15">
        <f>HYPERLINK("https://klasma.github.io/Logging_1281/kartor/A 35443-2021 karta.png", "A 35443-2021")</f>
        <v/>
      </c>
      <c r="V15">
        <f>HYPERLINK("https://klasma.github.io/Logging_1281/klagomål/A 35443-2021 FSC-klagomål.docx", "A 35443-2021")</f>
        <v/>
      </c>
      <c r="W15">
        <f>HYPERLINK("https://klasma.github.io/Logging_1281/klagomålsmail/A 35443-2021 FSC-klagomål mail.docx", "A 35443-2021")</f>
        <v/>
      </c>
      <c r="X15">
        <f>HYPERLINK("https://klasma.github.io/Logging_1281/tillsyn/A 35443-2021 tillsynsbegäran.docx", "A 35443-2021")</f>
        <v/>
      </c>
      <c r="Y15">
        <f>HYPERLINK("https://klasma.github.io/Logging_1281/tillsynsmail/A 35443-2021 tillsynsbegäran mail.docx", "A 35443-2021")</f>
        <v/>
      </c>
    </row>
    <row r="16" ht="15" customHeight="1">
      <c r="A16" t="inlineStr">
        <is>
          <t>A 55145-2023</t>
        </is>
      </c>
      <c r="B16" s="1" t="n">
        <v>45237</v>
      </c>
      <c r="C16" s="1" t="n">
        <v>45954</v>
      </c>
      <c r="D16" t="inlineStr">
        <is>
          <t>SKÅNE LÄN</t>
        </is>
      </c>
      <c r="E16" t="inlineStr">
        <is>
          <t>LUND</t>
        </is>
      </c>
      <c r="F16" t="inlineStr">
        <is>
          <t>Kommuner</t>
        </is>
      </c>
      <c r="G16" t="n">
        <v>4.5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Grovticka</t>
        </is>
      </c>
      <c r="S16">
        <f>HYPERLINK("https://klasma.github.io/Logging_1281/artfynd/A 55145-2023 artfynd.xlsx", "A 55145-2023")</f>
        <v/>
      </c>
      <c r="T16">
        <f>HYPERLINK("https://klasma.github.io/Logging_1281/kartor/A 55145-2023 karta.png", "A 55145-2023")</f>
        <v/>
      </c>
      <c r="V16">
        <f>HYPERLINK("https://klasma.github.io/Logging_1281/klagomål/A 55145-2023 FSC-klagomål.docx", "A 55145-2023")</f>
        <v/>
      </c>
      <c r="W16">
        <f>HYPERLINK("https://klasma.github.io/Logging_1281/klagomålsmail/A 55145-2023 FSC-klagomål mail.docx", "A 55145-2023")</f>
        <v/>
      </c>
      <c r="X16">
        <f>HYPERLINK("https://klasma.github.io/Logging_1281/tillsyn/A 55145-2023 tillsynsbegäran.docx", "A 55145-2023")</f>
        <v/>
      </c>
      <c r="Y16">
        <f>HYPERLINK("https://klasma.github.io/Logging_1281/tillsynsmail/A 55145-2023 tillsynsbegäran mail.docx", "A 55145-2023")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45954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45954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14058-2025</t>
        </is>
      </c>
      <c r="B19" s="1" t="n">
        <v>45740.40390046296</v>
      </c>
      <c r="C19" s="1" t="n">
        <v>45954</v>
      </c>
      <c r="D19" t="inlineStr">
        <is>
          <t>SKÅNE LÄN</t>
        </is>
      </c>
      <c r="E19" t="inlineStr">
        <is>
          <t>LUND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68005-2021</t>
        </is>
      </c>
      <c r="B20" s="1" t="n">
        <v>44525</v>
      </c>
      <c r="C20" s="1" t="n">
        <v>45954</v>
      </c>
      <c r="D20" t="inlineStr">
        <is>
          <t>SKÅNE LÄN</t>
        </is>
      </c>
      <c r="E20" t="inlineStr">
        <is>
          <t>LUND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8601-2023</t>
        </is>
      </c>
      <c r="B21" s="1" t="n">
        <v>44977</v>
      </c>
      <c r="C21" s="1" t="n">
        <v>45954</v>
      </c>
      <c r="D21" t="inlineStr">
        <is>
          <t>SKÅNE LÄN</t>
        </is>
      </c>
      <c r="E21" t="inlineStr">
        <is>
          <t>LUND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59733-2023</t>
        </is>
      </c>
      <c r="B22" s="1" t="n">
        <v>45257</v>
      </c>
      <c r="C22" s="1" t="n">
        <v>45954</v>
      </c>
      <c r="D22" t="inlineStr">
        <is>
          <t>SKÅNE LÄN</t>
        </is>
      </c>
      <c r="E22" t="inlineStr">
        <is>
          <t>LUND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55158-2023</t>
        </is>
      </c>
      <c r="B23" s="1" t="n">
        <v>45237</v>
      </c>
      <c r="C23" s="1" t="n">
        <v>45954</v>
      </c>
      <c r="D23" t="inlineStr">
        <is>
          <t>SKÅNE LÄN</t>
        </is>
      </c>
      <c r="E23" t="inlineStr">
        <is>
          <t>LUND</t>
        </is>
      </c>
      <c r="F23" t="inlineStr">
        <is>
          <t>Kommuner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5059-2025</t>
        </is>
      </c>
      <c r="B24" s="1" t="n">
        <v>45691.47211805556</v>
      </c>
      <c r="C24" s="1" t="n">
        <v>45954</v>
      </c>
      <c r="D24" t="inlineStr">
        <is>
          <t>SKÅNE LÄN</t>
        </is>
      </c>
      <c r="E24" t="inlineStr">
        <is>
          <t>LUND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6034-2025</t>
        </is>
      </c>
      <c r="B25" s="1" t="n">
        <v>45695.64231481482</v>
      </c>
      <c r="C25" s="1" t="n">
        <v>45954</v>
      </c>
      <c r="D25" t="inlineStr">
        <is>
          <t>SKÅNE LÄN</t>
        </is>
      </c>
      <c r="E25" t="inlineStr">
        <is>
          <t>LUND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17519-2023</t>
        </is>
      </c>
      <c r="B26" s="1" t="n">
        <v>45036</v>
      </c>
      <c r="C26" s="1" t="n">
        <v>45954</v>
      </c>
      <c r="D26" t="inlineStr">
        <is>
          <t>SKÅNE LÄN</t>
        </is>
      </c>
      <c r="E26" t="inlineStr">
        <is>
          <t>LUND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16499-2025</t>
        </is>
      </c>
      <c r="B27" s="1" t="n">
        <v>45751.60246527778</v>
      </c>
      <c r="C27" s="1" t="n">
        <v>45954</v>
      </c>
      <c r="D27" t="inlineStr">
        <is>
          <t>SKÅNE LÄN</t>
        </is>
      </c>
      <c r="E27" t="inlineStr">
        <is>
          <t>LUND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20057-2025</t>
        </is>
      </c>
      <c r="B28" s="1" t="n">
        <v>45772</v>
      </c>
      <c r="C28" s="1" t="n">
        <v>45954</v>
      </c>
      <c r="D28" t="inlineStr">
        <is>
          <t>SKÅNE LÄN</t>
        </is>
      </c>
      <c r="E28" t="inlineStr">
        <is>
          <t>LUND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28885-2022</t>
        </is>
      </c>
      <c r="B29" s="1" t="n">
        <v>44749</v>
      </c>
      <c r="C29" s="1" t="n">
        <v>45954</v>
      </c>
      <c r="D29" t="inlineStr">
        <is>
          <t>SKÅNE LÄN</t>
        </is>
      </c>
      <c r="E29" t="inlineStr">
        <is>
          <t>LUND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29247-2025</t>
        </is>
      </c>
      <c r="B30" s="1" t="n">
        <v>45824</v>
      </c>
      <c r="C30" s="1" t="n">
        <v>45954</v>
      </c>
      <c r="D30" t="inlineStr">
        <is>
          <t>SKÅNE LÄN</t>
        </is>
      </c>
      <c r="E30" t="inlineStr">
        <is>
          <t>LUND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2248-2025</t>
        </is>
      </c>
      <c r="B31" s="1" t="n">
        <v>45673.49231481482</v>
      </c>
      <c r="C31" s="1" t="n">
        <v>45954</v>
      </c>
      <c r="D31" t="inlineStr">
        <is>
          <t>SKÅNE LÄN</t>
        </is>
      </c>
      <c r="E31" t="inlineStr">
        <is>
          <t>LUND</t>
        </is>
      </c>
      <c r="G31" t="n">
        <v>11.7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32972-2024</t>
        </is>
      </c>
      <c r="B32" s="1" t="n">
        <v>45517.42064814815</v>
      </c>
      <c r="C32" s="1" t="n">
        <v>45954</v>
      </c>
      <c r="D32" t="inlineStr">
        <is>
          <t>SKÅNE LÄN</t>
        </is>
      </c>
      <c r="E32" t="inlineStr">
        <is>
          <t>LUND</t>
        </is>
      </c>
      <c r="F32" t="inlineStr">
        <is>
          <t>Kommuner</t>
        </is>
      </c>
      <c r="G32" t="n">
        <v>20.7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34484-2025</t>
        </is>
      </c>
      <c r="B33" s="1" t="n">
        <v>45847.39517361111</v>
      </c>
      <c r="C33" s="1" t="n">
        <v>45954</v>
      </c>
      <c r="D33" t="inlineStr">
        <is>
          <t>SKÅNE LÄN</t>
        </is>
      </c>
      <c r="E33" t="inlineStr">
        <is>
          <t>LUND</t>
        </is>
      </c>
      <c r="F33" t="inlineStr">
        <is>
          <t>Kommuner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29075-2023</t>
        </is>
      </c>
      <c r="B34" s="1" t="n">
        <v>45104</v>
      </c>
      <c r="C34" s="1" t="n">
        <v>45954</v>
      </c>
      <c r="D34" t="inlineStr">
        <is>
          <t>SKÅNE LÄN</t>
        </is>
      </c>
      <c r="E34" t="inlineStr">
        <is>
          <t>LUND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59918-2022</t>
        </is>
      </c>
      <c r="B35" s="1" t="n">
        <v>44909</v>
      </c>
      <c r="C35" s="1" t="n">
        <v>45954</v>
      </c>
      <c r="D35" t="inlineStr">
        <is>
          <t>SKÅNE LÄN</t>
        </is>
      </c>
      <c r="E35" t="inlineStr">
        <is>
          <t>LUND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13754-2022</t>
        </is>
      </c>
      <c r="B36" s="1" t="n">
        <v>44649</v>
      </c>
      <c r="C36" s="1" t="n">
        <v>45954</v>
      </c>
      <c r="D36" t="inlineStr">
        <is>
          <t>SKÅNE LÄN</t>
        </is>
      </c>
      <c r="E36" t="inlineStr">
        <is>
          <t>LUND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33985-2021</t>
        </is>
      </c>
      <c r="B37" s="1" t="n">
        <v>44378</v>
      </c>
      <c r="C37" s="1" t="n">
        <v>45954</v>
      </c>
      <c r="D37" t="inlineStr">
        <is>
          <t>SKÅNE LÄN</t>
        </is>
      </c>
      <c r="E37" t="inlineStr">
        <is>
          <t>LUND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45725-2022</t>
        </is>
      </c>
      <c r="B38" s="1" t="n">
        <v>44846</v>
      </c>
      <c r="C38" s="1" t="n">
        <v>45954</v>
      </c>
      <c r="D38" t="inlineStr">
        <is>
          <t>SKÅNE LÄN</t>
        </is>
      </c>
      <c r="E38" t="inlineStr">
        <is>
          <t>LUND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21767-2023</t>
        </is>
      </c>
      <c r="B39" s="1" t="n">
        <v>45065</v>
      </c>
      <c r="C39" s="1" t="n">
        <v>45954</v>
      </c>
      <c r="D39" t="inlineStr">
        <is>
          <t>SKÅNE LÄN</t>
        </is>
      </c>
      <c r="E39" t="inlineStr">
        <is>
          <t>LUND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31773-2023</t>
        </is>
      </c>
      <c r="B40" s="1" t="n">
        <v>45118</v>
      </c>
      <c r="C40" s="1" t="n">
        <v>45954</v>
      </c>
      <c r="D40" t="inlineStr">
        <is>
          <t>SKÅNE LÄN</t>
        </is>
      </c>
      <c r="E40" t="inlineStr">
        <is>
          <t>LUND</t>
        </is>
      </c>
      <c r="F40" t="inlineStr">
        <is>
          <t>Kommuner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15984-2025</t>
        </is>
      </c>
      <c r="B41" s="1" t="n">
        <v>45749</v>
      </c>
      <c r="C41" s="1" t="n">
        <v>45954</v>
      </c>
      <c r="D41" t="inlineStr">
        <is>
          <t>SKÅNE LÄN</t>
        </is>
      </c>
      <c r="E41" t="inlineStr">
        <is>
          <t>LUND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29083-2023</t>
        </is>
      </c>
      <c r="B42" s="1" t="n">
        <v>45105</v>
      </c>
      <c r="C42" s="1" t="n">
        <v>45954</v>
      </c>
      <c r="D42" t="inlineStr">
        <is>
          <t>SKÅNE LÄN</t>
        </is>
      </c>
      <c r="E42" t="inlineStr">
        <is>
          <t>LUND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49297-2023</t>
        </is>
      </c>
      <c r="B43" s="1" t="n">
        <v>45210</v>
      </c>
      <c r="C43" s="1" t="n">
        <v>45954</v>
      </c>
      <c r="D43" t="inlineStr">
        <is>
          <t>SKÅNE LÄN</t>
        </is>
      </c>
      <c r="E43" t="inlineStr">
        <is>
          <t>LUND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44646-2023</t>
        </is>
      </c>
      <c r="B44" s="1" t="n">
        <v>45189</v>
      </c>
      <c r="C44" s="1" t="n">
        <v>45954</v>
      </c>
      <c r="D44" t="inlineStr">
        <is>
          <t>SKÅNE LÄN</t>
        </is>
      </c>
      <c r="E44" t="inlineStr">
        <is>
          <t>LUND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2025-10-24T10:01:53Z</dcterms:created>
  <dcterms:modified xmlns:dcterms="http://purl.org/dc/terms/" xmlns:xsi="http://www.w3.org/2001/XMLSchema-instance" xsi:type="dcterms:W3CDTF">2025-10-24T10:01:53Z</dcterms:modified>
</cp:coreProperties>
</file>