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45948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45948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56530-2023</t>
        </is>
      </c>
      <c r="B4" s="1" t="n">
        <v>45243</v>
      </c>
      <c r="C4" s="1" t="n">
        <v>45948</v>
      </c>
      <c r="D4" t="inlineStr">
        <is>
          <t>VÄSTRA GÖTALANDS LÄN</t>
        </is>
      </c>
      <c r="E4" t="inlineStr">
        <is>
          <t>ALINGSÅS</t>
        </is>
      </c>
      <c r="G4" t="n">
        <v>2.4</v>
      </c>
      <c r="H4" t="n">
        <v>5</v>
      </c>
      <c r="I4" t="n">
        <v>0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5</v>
      </c>
      <c r="R4" s="2" t="inlineStr">
        <is>
          <t>Entita
Gulsparv
Mindre hackspett
Svartvit flugsnappare
Sävsparv</t>
        </is>
      </c>
      <c r="S4">
        <f>HYPERLINK("https://klasma.github.io/Logging_1489/artfynd/A 56530-2023 artfynd.xlsx", "A 56530-2023")</f>
        <v/>
      </c>
      <c r="T4">
        <f>HYPERLINK("https://klasma.github.io/Logging_1489/kartor/A 56530-2023 karta.png", "A 56530-2023")</f>
        <v/>
      </c>
      <c r="V4">
        <f>HYPERLINK("https://klasma.github.io/Logging_1489/klagomål/A 56530-2023 FSC-klagomål.docx", "A 56530-2023")</f>
        <v/>
      </c>
      <c r="W4">
        <f>HYPERLINK("https://klasma.github.io/Logging_1489/klagomålsmail/A 56530-2023 FSC-klagomål mail.docx", "A 56530-2023")</f>
        <v/>
      </c>
      <c r="X4">
        <f>HYPERLINK("https://klasma.github.io/Logging_1489/tillsyn/A 56530-2023 tillsynsbegäran.docx", "A 56530-2023")</f>
        <v/>
      </c>
      <c r="Y4">
        <f>HYPERLINK("https://klasma.github.io/Logging_1489/tillsynsmail/A 56530-2023 tillsynsbegäran mail.docx", "A 56530-2023")</f>
        <v/>
      </c>
      <c r="Z4">
        <f>HYPERLINK("https://klasma.github.io/Logging_1489/fåglar/A 56530-2023 prioriterade fågelarter.docx", "A 56530-2023")</f>
        <v/>
      </c>
    </row>
    <row r="5" ht="15" customHeight="1">
      <c r="A5" t="inlineStr">
        <is>
          <t>A 32950-2025</t>
        </is>
      </c>
      <c r="B5" s="1" t="n">
        <v>45839.68944444445</v>
      </c>
      <c r="C5" s="1" t="n">
        <v>45948</v>
      </c>
      <c r="D5" t="inlineStr">
        <is>
          <t>VÄSTRA GÖTALANDS LÄN</t>
        </is>
      </c>
      <c r="E5" t="inlineStr">
        <is>
          <t>ALINGSÅS</t>
        </is>
      </c>
      <c r="G5" t="n">
        <v>4.6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Kambräken
Klippfrullania
Stor revmossa
Västlig hakmossa
Revlummer</t>
        </is>
      </c>
      <c r="S5">
        <f>HYPERLINK("https://klasma.github.io/Logging_1489/artfynd/A 32950-2025 artfynd.xlsx", "A 32950-2025")</f>
        <v/>
      </c>
      <c r="T5">
        <f>HYPERLINK("https://klasma.github.io/Logging_1489/kartor/A 32950-2025 karta.png", "A 32950-2025")</f>
        <v/>
      </c>
      <c r="V5">
        <f>HYPERLINK("https://klasma.github.io/Logging_1489/klagomål/A 32950-2025 FSC-klagomål.docx", "A 32950-2025")</f>
        <v/>
      </c>
      <c r="W5">
        <f>HYPERLINK("https://klasma.github.io/Logging_1489/klagomålsmail/A 32950-2025 FSC-klagomål mail.docx", "A 32950-2025")</f>
        <v/>
      </c>
      <c r="X5">
        <f>HYPERLINK("https://klasma.github.io/Logging_1489/tillsyn/A 32950-2025 tillsynsbegäran.docx", "A 32950-2025")</f>
        <v/>
      </c>
      <c r="Y5">
        <f>HYPERLINK("https://klasma.github.io/Logging_1489/tillsynsmail/A 32950-2025 tillsynsbegäran mail.docx", "A 32950-2025")</f>
        <v/>
      </c>
    </row>
    <row r="6" ht="15" customHeight="1">
      <c r="A6" t="inlineStr">
        <is>
          <t>A 27271-2025</t>
        </is>
      </c>
      <c r="B6" s="1" t="n">
        <v>45812</v>
      </c>
      <c r="C6" s="1" t="n">
        <v>45948</v>
      </c>
      <c r="D6" t="inlineStr">
        <is>
          <t>VÄSTRA GÖTALANDS LÄN</t>
        </is>
      </c>
      <c r="E6" t="inlineStr">
        <is>
          <t>ALINGSÅS</t>
        </is>
      </c>
      <c r="G6" t="n">
        <v>8.800000000000001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Flikbålmossa
Loppstarr
Spillkråka
Åkergroda
Äkta lopplummer</t>
        </is>
      </c>
      <c r="S6">
        <f>HYPERLINK("https://klasma.github.io/Logging_1489/artfynd/A 27271-2025 artfynd.xlsx", "A 27271-2025")</f>
        <v/>
      </c>
      <c r="T6">
        <f>HYPERLINK("https://klasma.github.io/Logging_1489/kartor/A 27271-2025 karta.png", "A 27271-2025")</f>
        <v/>
      </c>
      <c r="V6">
        <f>HYPERLINK("https://klasma.github.io/Logging_1489/klagomål/A 27271-2025 FSC-klagomål.docx", "A 27271-2025")</f>
        <v/>
      </c>
      <c r="W6">
        <f>HYPERLINK("https://klasma.github.io/Logging_1489/klagomålsmail/A 27271-2025 FSC-klagomål mail.docx", "A 27271-2025")</f>
        <v/>
      </c>
      <c r="X6">
        <f>HYPERLINK("https://klasma.github.io/Logging_1489/tillsyn/A 27271-2025 tillsynsbegäran.docx", "A 27271-2025")</f>
        <v/>
      </c>
      <c r="Y6">
        <f>HYPERLINK("https://klasma.github.io/Logging_1489/tillsynsmail/A 27271-2025 tillsynsbegäran mail.docx", "A 27271-2025")</f>
        <v/>
      </c>
      <c r="Z6">
        <f>HYPERLINK("https://klasma.github.io/Logging_1489/fåglar/A 27271-2025 prioriterade fågelarter.docx", "A 27271-2025")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45948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45948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51221-2022</t>
        </is>
      </c>
      <c r="B9" s="1" t="n">
        <v>44868</v>
      </c>
      <c r="C9" s="1" t="n">
        <v>45948</v>
      </c>
      <c r="D9" t="inlineStr">
        <is>
          <t>VÄSTRA GÖTALANDS LÄN</t>
        </is>
      </c>
      <c r="E9" t="inlineStr">
        <is>
          <t>ALINGSÅS</t>
        </is>
      </c>
      <c r="G9" t="n">
        <v>1.4</v>
      </c>
      <c r="H9" t="n">
        <v>2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Entita
Gulsparv
Tibast</t>
        </is>
      </c>
      <c r="S9">
        <f>HYPERLINK("https://klasma.github.io/Logging_1489/artfynd/A 51221-2022 artfynd.xlsx", "A 51221-2022")</f>
        <v/>
      </c>
      <c r="T9">
        <f>HYPERLINK("https://klasma.github.io/Logging_1489/kartor/A 51221-2022 karta.png", "A 51221-2022")</f>
        <v/>
      </c>
      <c r="V9">
        <f>HYPERLINK("https://klasma.github.io/Logging_1489/klagomål/A 51221-2022 FSC-klagomål.docx", "A 51221-2022")</f>
        <v/>
      </c>
      <c r="W9">
        <f>HYPERLINK("https://klasma.github.io/Logging_1489/klagomålsmail/A 51221-2022 FSC-klagomål mail.docx", "A 51221-2022")</f>
        <v/>
      </c>
      <c r="X9">
        <f>HYPERLINK("https://klasma.github.io/Logging_1489/tillsyn/A 51221-2022 tillsynsbegäran.docx", "A 51221-2022")</f>
        <v/>
      </c>
      <c r="Y9">
        <f>HYPERLINK("https://klasma.github.io/Logging_1489/tillsynsmail/A 51221-2022 tillsynsbegäran mail.docx", "A 51221-2022")</f>
        <v/>
      </c>
      <c r="Z9">
        <f>HYPERLINK("https://klasma.github.io/Logging_1489/fåglar/A 51221-2022 prioriterade fågelarter.docx", "A 51221-2022")</f>
        <v/>
      </c>
    </row>
    <row r="10" ht="15" customHeight="1">
      <c r="A10" t="inlineStr">
        <is>
          <t>A 47947-2022</t>
        </is>
      </c>
      <c r="B10" s="1" t="n">
        <v>44855</v>
      </c>
      <c r="C10" s="1" t="n">
        <v>45948</v>
      </c>
      <c r="D10" t="inlineStr">
        <is>
          <t>VÄSTRA GÖTALANDS LÄN</t>
        </is>
      </c>
      <c r="E10" t="inlineStr">
        <is>
          <t>ALINGSÅS</t>
        </is>
      </c>
      <c r="G10" t="n">
        <v>4.3</v>
      </c>
      <c r="H10" t="n">
        <v>3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Grönfink
Gulsparv
Svartvit flugsnappare</t>
        </is>
      </c>
      <c r="S10">
        <f>HYPERLINK("https://klasma.github.io/Logging_1489/artfynd/A 47947-2022 artfynd.xlsx", "A 47947-2022")</f>
        <v/>
      </c>
      <c r="T10">
        <f>HYPERLINK("https://klasma.github.io/Logging_1489/kartor/A 47947-2022 karta.png", "A 47947-2022")</f>
        <v/>
      </c>
      <c r="V10">
        <f>HYPERLINK("https://klasma.github.io/Logging_1489/klagomål/A 47947-2022 FSC-klagomål.docx", "A 47947-2022")</f>
        <v/>
      </c>
      <c r="W10">
        <f>HYPERLINK("https://klasma.github.io/Logging_1489/klagomålsmail/A 47947-2022 FSC-klagomål mail.docx", "A 47947-2022")</f>
        <v/>
      </c>
      <c r="X10">
        <f>HYPERLINK("https://klasma.github.io/Logging_1489/tillsyn/A 47947-2022 tillsynsbegäran.docx", "A 47947-2022")</f>
        <v/>
      </c>
      <c r="Y10">
        <f>HYPERLINK("https://klasma.github.io/Logging_1489/tillsynsmail/A 47947-2022 tillsynsbegäran mail.docx", "A 47947-2022")</f>
        <v/>
      </c>
      <c r="Z10">
        <f>HYPERLINK("https://klasma.github.io/Logging_1489/fåglar/A 47947-2022 prioriterade fågelarter.docx", "A 47947-2022")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45948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56053-2023</t>
        </is>
      </c>
      <c r="B12" s="1" t="n">
        <v>45240</v>
      </c>
      <c r="C12" s="1" t="n">
        <v>45948</v>
      </c>
      <c r="D12" t="inlineStr">
        <is>
          <t>VÄSTRA GÖTALANDS LÄN</t>
        </is>
      </c>
      <c r="E12" t="inlineStr">
        <is>
          <t>ALINGSÅS</t>
        </is>
      </c>
      <c r="G12" t="n">
        <v>3.2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Orange taggsvamp
Vanlig groda</t>
        </is>
      </c>
      <c r="S12">
        <f>HYPERLINK("https://klasma.github.io/Logging_1489/artfynd/A 56053-2023 artfynd.xlsx", "A 56053-2023")</f>
        <v/>
      </c>
      <c r="T12">
        <f>HYPERLINK("https://klasma.github.io/Logging_1489/kartor/A 56053-2023 karta.png", "A 56053-2023")</f>
        <v/>
      </c>
      <c r="V12">
        <f>HYPERLINK("https://klasma.github.io/Logging_1489/klagomål/A 56053-2023 FSC-klagomål.docx", "A 56053-2023")</f>
        <v/>
      </c>
      <c r="W12">
        <f>HYPERLINK("https://klasma.github.io/Logging_1489/klagomålsmail/A 56053-2023 FSC-klagomål mail.docx", "A 56053-2023")</f>
        <v/>
      </c>
      <c r="X12">
        <f>HYPERLINK("https://klasma.github.io/Logging_1489/tillsyn/A 56053-2023 tillsynsbegäran.docx", "A 56053-2023")</f>
        <v/>
      </c>
      <c r="Y12">
        <f>HYPERLINK("https://klasma.github.io/Logging_1489/tillsynsmail/A 56053-2023 tillsynsbegäran mail.docx", "A 56053-2023")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45948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57757-2024</t>
        </is>
      </c>
      <c r="B14" s="1" t="n">
        <v>45630.84596064815</v>
      </c>
      <c r="C14" s="1" t="n">
        <v>45948</v>
      </c>
      <c r="D14" t="inlineStr">
        <is>
          <t>VÄSTRA GÖTALANDS LÄN</t>
        </is>
      </c>
      <c r="E14" t="inlineStr">
        <is>
          <t>ALINGSÅS</t>
        </is>
      </c>
      <c r="F14" t="inlineStr">
        <is>
          <t>Kommuner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Kungsfågel</t>
        </is>
      </c>
      <c r="S14">
        <f>HYPERLINK("https://klasma.github.io/Logging_1489/artfynd/A 57757-2024 artfynd.xlsx", "A 57757-2024")</f>
        <v/>
      </c>
      <c r="T14">
        <f>HYPERLINK("https://klasma.github.io/Logging_1489/kartor/A 57757-2024 karta.png", "A 57757-2024")</f>
        <v/>
      </c>
      <c r="V14">
        <f>HYPERLINK("https://klasma.github.io/Logging_1489/klagomål/A 57757-2024 FSC-klagomål.docx", "A 57757-2024")</f>
        <v/>
      </c>
      <c r="W14">
        <f>HYPERLINK("https://klasma.github.io/Logging_1489/klagomålsmail/A 57757-2024 FSC-klagomål mail.docx", "A 57757-2024")</f>
        <v/>
      </c>
      <c r="X14">
        <f>HYPERLINK("https://klasma.github.io/Logging_1489/tillsyn/A 57757-2024 tillsynsbegäran.docx", "A 57757-2024")</f>
        <v/>
      </c>
      <c r="Y14">
        <f>HYPERLINK("https://klasma.github.io/Logging_1489/tillsynsmail/A 57757-2024 tillsynsbegäran mail.docx", "A 57757-2024")</f>
        <v/>
      </c>
      <c r="Z14">
        <f>HYPERLINK("https://klasma.github.io/Logging_1489/fåglar/A 57757-2024 prioriterade fågelarter.docx", "A 57757-2024")</f>
        <v/>
      </c>
    </row>
    <row r="15" ht="15" customHeight="1">
      <c r="A15" t="inlineStr">
        <is>
          <t>A 63493-2023</t>
        </is>
      </c>
      <c r="B15" s="1" t="n">
        <v>45274</v>
      </c>
      <c r="C15" s="1" t="n">
        <v>45948</v>
      </c>
      <c r="D15" t="inlineStr">
        <is>
          <t>VÄSTRA GÖTALANDS LÄN</t>
        </is>
      </c>
      <c r="E15" t="inlineStr">
        <is>
          <t>ALINGSÅS</t>
        </is>
      </c>
      <c r="F15" t="inlineStr">
        <is>
          <t>Kommuner</t>
        </is>
      </c>
      <c r="G15" t="n">
        <v>3.7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Kungsfågel</t>
        </is>
      </c>
      <c r="S15">
        <f>HYPERLINK("https://klasma.github.io/Logging_1489/artfynd/A 63493-2023 artfynd.xlsx", "A 63493-2023")</f>
        <v/>
      </c>
      <c r="T15">
        <f>HYPERLINK("https://klasma.github.io/Logging_1489/kartor/A 63493-2023 karta.png", "A 63493-2023")</f>
        <v/>
      </c>
      <c r="V15">
        <f>HYPERLINK("https://klasma.github.io/Logging_1489/klagomål/A 63493-2023 FSC-klagomål.docx", "A 63493-2023")</f>
        <v/>
      </c>
      <c r="W15">
        <f>HYPERLINK("https://klasma.github.io/Logging_1489/klagomålsmail/A 63493-2023 FSC-klagomål mail.docx", "A 63493-2023")</f>
        <v/>
      </c>
      <c r="X15">
        <f>HYPERLINK("https://klasma.github.io/Logging_1489/tillsyn/A 63493-2023 tillsynsbegäran.docx", "A 63493-2023")</f>
        <v/>
      </c>
      <c r="Y15">
        <f>HYPERLINK("https://klasma.github.io/Logging_1489/tillsynsmail/A 63493-2023 tillsynsbegäran mail.docx", "A 63493-2023")</f>
        <v/>
      </c>
      <c r="Z15">
        <f>HYPERLINK("https://klasma.github.io/Logging_1489/fåglar/A 63493-2023 prioriterade fågelarter.docx", "A 63493-2023")</f>
        <v/>
      </c>
    </row>
    <row r="16" ht="15" customHeight="1">
      <c r="A16" t="inlineStr">
        <is>
          <t>A 57759-2024</t>
        </is>
      </c>
      <c r="B16" s="1" t="n">
        <v>45630.84898148148</v>
      </c>
      <c r="C16" s="1" t="n">
        <v>45948</v>
      </c>
      <c r="D16" t="inlineStr">
        <is>
          <t>VÄSTRA GÖTALANDS LÄN</t>
        </is>
      </c>
      <c r="E16" t="inlineStr">
        <is>
          <t>ALINGSÅS</t>
        </is>
      </c>
      <c r="F16" t="inlineStr">
        <is>
          <t>Kommuner</t>
        </is>
      </c>
      <c r="G16" t="n">
        <v>4.5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HYPERLINK("https://klasma.github.io/Logging_1489/artfynd/A 57759-2024 artfynd.xlsx", "A 57759-2024")</f>
        <v/>
      </c>
      <c r="T16">
        <f>HYPERLINK("https://klasma.github.io/Logging_1489/kartor/A 57759-2024 karta.png", "A 57759-2024")</f>
        <v/>
      </c>
      <c r="V16">
        <f>HYPERLINK("https://klasma.github.io/Logging_1489/klagomål/A 57759-2024 FSC-klagomål.docx", "A 57759-2024")</f>
        <v/>
      </c>
      <c r="W16">
        <f>HYPERLINK("https://klasma.github.io/Logging_1489/klagomålsmail/A 57759-2024 FSC-klagomål mail.docx", "A 57759-2024")</f>
        <v/>
      </c>
      <c r="X16">
        <f>HYPERLINK("https://klasma.github.io/Logging_1489/tillsyn/A 57759-2024 tillsynsbegäran.docx", "A 57759-2024")</f>
        <v/>
      </c>
      <c r="Y16">
        <f>HYPERLINK("https://klasma.github.io/Logging_1489/tillsynsmail/A 57759-2024 tillsynsbegäran mail.docx", "A 57759-2024")</f>
        <v/>
      </c>
      <c r="Z16">
        <f>HYPERLINK("https://klasma.github.io/Logging_1489/fåglar/A 57759-2024 prioriterade fågelarter.docx", "A 57759-2024")</f>
        <v/>
      </c>
    </row>
    <row r="17" ht="15" customHeight="1">
      <c r="A17" t="inlineStr">
        <is>
          <t>A 5383-2024</t>
        </is>
      </c>
      <c r="B17" s="1" t="n">
        <v>45330</v>
      </c>
      <c r="C17" s="1" t="n">
        <v>45948</v>
      </c>
      <c r="D17" t="inlineStr">
        <is>
          <t>VÄSTRA GÖTALANDS LÄN</t>
        </is>
      </c>
      <c r="E17" t="inlineStr">
        <is>
          <t>ALINGSÅS</t>
        </is>
      </c>
      <c r="F17" t="inlineStr">
        <is>
          <t>Övriga Aktiebolag</t>
        </is>
      </c>
      <c r="G17" t="n">
        <v>4.2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HYPERLINK("https://klasma.github.io/Logging_1489/artfynd/A 5383-2024 artfynd.xlsx", "A 5383-2024")</f>
        <v/>
      </c>
      <c r="T17">
        <f>HYPERLINK("https://klasma.github.io/Logging_1489/kartor/A 5383-2024 karta.png", "A 5383-2024")</f>
        <v/>
      </c>
      <c r="V17">
        <f>HYPERLINK("https://klasma.github.io/Logging_1489/klagomål/A 5383-2024 FSC-klagomål.docx", "A 5383-2024")</f>
        <v/>
      </c>
      <c r="W17">
        <f>HYPERLINK("https://klasma.github.io/Logging_1489/klagomålsmail/A 5383-2024 FSC-klagomål mail.docx", "A 5383-2024")</f>
        <v/>
      </c>
      <c r="X17">
        <f>HYPERLINK("https://klasma.github.io/Logging_1489/tillsyn/A 5383-2024 tillsynsbegäran.docx", "A 5383-2024")</f>
        <v/>
      </c>
      <c r="Y17">
        <f>HYPERLINK("https://klasma.github.io/Logging_1489/tillsynsmail/A 5383-2024 tillsynsbegäran mail.docx", "A 5383-2024")</f>
        <v/>
      </c>
    </row>
    <row r="18" ht="15" customHeight="1">
      <c r="A18" t="inlineStr">
        <is>
          <t>A 29313-2024</t>
        </is>
      </c>
      <c r="B18" s="1" t="n">
        <v>45483.40099537037</v>
      </c>
      <c r="C18" s="1" t="n">
        <v>45948</v>
      </c>
      <c r="D18" t="inlineStr">
        <is>
          <t>VÄSTRA GÖTALANDS LÄN</t>
        </is>
      </c>
      <c r="E18" t="inlineStr">
        <is>
          <t>ALINGSÅS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HYPERLINK("https://klasma.github.io/Logging_1489/artfynd/A 29313-2024 artfynd.xlsx", "A 29313-2024")</f>
        <v/>
      </c>
      <c r="T18">
        <f>HYPERLINK("https://klasma.github.io/Logging_1489/kartor/A 29313-2024 karta.png", "A 29313-2024")</f>
        <v/>
      </c>
      <c r="V18">
        <f>HYPERLINK("https://klasma.github.io/Logging_1489/klagomål/A 29313-2024 FSC-klagomål.docx", "A 29313-2024")</f>
        <v/>
      </c>
      <c r="W18">
        <f>HYPERLINK("https://klasma.github.io/Logging_1489/klagomålsmail/A 29313-2024 FSC-klagomål mail.docx", "A 29313-2024")</f>
        <v/>
      </c>
      <c r="X18">
        <f>HYPERLINK("https://klasma.github.io/Logging_1489/tillsyn/A 29313-2024 tillsynsbegäran.docx", "A 29313-2024")</f>
        <v/>
      </c>
      <c r="Y18">
        <f>HYPERLINK("https://klasma.github.io/Logging_1489/tillsynsmail/A 29313-2024 tillsynsbegäran mail.docx", "A 29313-2024")</f>
        <v/>
      </c>
    </row>
    <row r="19" ht="15" customHeight="1">
      <c r="A19" t="inlineStr">
        <is>
          <t>A 19620-2025</t>
        </is>
      </c>
      <c r="B19" s="1" t="n">
        <v>45770.62328703704</v>
      </c>
      <c r="C19" s="1" t="n">
        <v>45948</v>
      </c>
      <c r="D19" t="inlineStr">
        <is>
          <t>VÄSTRA GÖTALANDS LÄN</t>
        </is>
      </c>
      <c r="E19" t="inlineStr">
        <is>
          <t>ALINGSÅS</t>
        </is>
      </c>
      <c r="G19" t="n">
        <v>7.6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HYPERLINK("https://klasma.github.io/Logging_1489/artfynd/A 19620-2025 artfynd.xlsx", "A 19620-2025")</f>
        <v/>
      </c>
      <c r="T19">
        <f>HYPERLINK("https://klasma.github.io/Logging_1489/kartor/A 19620-2025 karta.png", "A 19620-2025")</f>
        <v/>
      </c>
      <c r="V19">
        <f>HYPERLINK("https://klasma.github.io/Logging_1489/klagomål/A 19620-2025 FSC-klagomål.docx", "A 19620-2025")</f>
        <v/>
      </c>
      <c r="W19">
        <f>HYPERLINK("https://klasma.github.io/Logging_1489/klagomålsmail/A 19620-2025 FSC-klagomål mail.docx", "A 19620-2025")</f>
        <v/>
      </c>
      <c r="X19">
        <f>HYPERLINK("https://klasma.github.io/Logging_1489/tillsyn/A 19620-2025 tillsynsbegäran.docx", "A 19620-2025")</f>
        <v/>
      </c>
      <c r="Y19">
        <f>HYPERLINK("https://klasma.github.io/Logging_1489/tillsynsmail/A 19620-2025 tillsynsbegäran mail.docx", "A 19620-2025")</f>
        <v/>
      </c>
    </row>
    <row r="20" ht="15" customHeight="1">
      <c r="A20" t="inlineStr">
        <is>
          <t>A 63479-2023</t>
        </is>
      </c>
      <c r="B20" s="1" t="n">
        <v>45274</v>
      </c>
      <c r="C20" s="1" t="n">
        <v>45948</v>
      </c>
      <c r="D20" t="inlineStr">
        <is>
          <t>VÄSTRA GÖTALANDS LÄN</t>
        </is>
      </c>
      <c r="E20" t="inlineStr">
        <is>
          <t>ALINGSÅS</t>
        </is>
      </c>
      <c r="F20" t="inlineStr">
        <is>
          <t>Kommuner</t>
        </is>
      </c>
      <c r="G20" t="n">
        <v>6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Grönfink</t>
        </is>
      </c>
      <c r="S20">
        <f>HYPERLINK("https://klasma.github.io/Logging_1489/artfynd/A 63479-2023 artfynd.xlsx", "A 63479-2023")</f>
        <v/>
      </c>
      <c r="T20">
        <f>HYPERLINK("https://klasma.github.io/Logging_1489/kartor/A 63479-2023 karta.png", "A 63479-2023")</f>
        <v/>
      </c>
      <c r="V20">
        <f>HYPERLINK("https://klasma.github.io/Logging_1489/klagomål/A 63479-2023 FSC-klagomål.docx", "A 63479-2023")</f>
        <v/>
      </c>
      <c r="W20">
        <f>HYPERLINK("https://klasma.github.io/Logging_1489/klagomålsmail/A 63479-2023 FSC-klagomål mail.docx", "A 63479-2023")</f>
        <v/>
      </c>
      <c r="X20">
        <f>HYPERLINK("https://klasma.github.io/Logging_1489/tillsyn/A 63479-2023 tillsynsbegäran.docx", "A 63479-2023")</f>
        <v/>
      </c>
      <c r="Y20">
        <f>HYPERLINK("https://klasma.github.io/Logging_1489/tillsynsmail/A 63479-2023 tillsynsbegäran mail.docx", "A 63479-2023")</f>
        <v/>
      </c>
      <c r="Z20">
        <f>HYPERLINK("https://klasma.github.io/Logging_1489/fåglar/A 63479-2023 prioriterade fågelarter.docx", "A 63479-2023")</f>
        <v/>
      </c>
    </row>
    <row r="21" ht="15" customHeight="1">
      <c r="A21" t="inlineStr">
        <is>
          <t>A 39240-2025</t>
        </is>
      </c>
      <c r="B21" s="1" t="n">
        <v>45889.33890046296</v>
      </c>
      <c r="C21" s="1" t="n">
        <v>45948</v>
      </c>
      <c r="D21" t="inlineStr">
        <is>
          <t>VÄSTRA GÖTALANDS LÄN</t>
        </is>
      </c>
      <c r="E21" t="inlineStr">
        <is>
          <t>ALINGSÅS</t>
        </is>
      </c>
      <c r="G21" t="n">
        <v>4.8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HYPERLINK("https://klasma.github.io/Logging_1489/artfynd/A 39240-2025 artfynd.xlsx", "A 39240-2025")</f>
        <v/>
      </c>
      <c r="T21">
        <f>HYPERLINK("https://klasma.github.io/Logging_1489/kartor/A 39240-2025 karta.png", "A 39240-2025")</f>
        <v/>
      </c>
      <c r="U21">
        <f>HYPERLINK("https://klasma.github.io/Logging_1489/knärot/A 39240-2025 karta knärot.png", "A 39240-2025")</f>
        <v/>
      </c>
      <c r="V21">
        <f>HYPERLINK("https://klasma.github.io/Logging_1489/klagomål/A 39240-2025 FSC-klagomål.docx", "A 39240-2025")</f>
        <v/>
      </c>
      <c r="W21">
        <f>HYPERLINK("https://klasma.github.io/Logging_1489/klagomålsmail/A 39240-2025 FSC-klagomål mail.docx", "A 39240-2025")</f>
        <v/>
      </c>
      <c r="X21">
        <f>HYPERLINK("https://klasma.github.io/Logging_1489/tillsyn/A 39240-2025 tillsynsbegäran.docx", "A 39240-2025")</f>
        <v/>
      </c>
      <c r="Y21">
        <f>HYPERLINK("https://klasma.github.io/Logging_1489/tillsynsmail/A 39240-2025 tillsynsbegäran mail.docx", "A 39240-2025")</f>
        <v/>
      </c>
    </row>
    <row r="22" ht="15" customHeight="1">
      <c r="A22" t="inlineStr">
        <is>
          <t>A 8209-2021</t>
        </is>
      </c>
      <c r="B22" s="1" t="n">
        <v>44244</v>
      </c>
      <c r="C22" s="1" t="n">
        <v>45948</v>
      </c>
      <c r="D22" t="inlineStr">
        <is>
          <t>VÄSTRA GÖTALANDS LÄN</t>
        </is>
      </c>
      <c r="E22" t="inlineStr">
        <is>
          <t>ALINGSÅS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Björktrast</t>
        </is>
      </c>
      <c r="S22">
        <f>HYPERLINK("https://klasma.github.io/Logging_1489/artfynd/A 8209-2021 artfynd.xlsx", "A 8209-2021")</f>
        <v/>
      </c>
      <c r="T22">
        <f>HYPERLINK("https://klasma.github.io/Logging_1489/kartor/A 8209-2021 karta.png", "A 8209-2021")</f>
        <v/>
      </c>
      <c r="V22">
        <f>HYPERLINK("https://klasma.github.io/Logging_1489/klagomål/A 8209-2021 FSC-klagomål.docx", "A 8209-2021")</f>
        <v/>
      </c>
      <c r="W22">
        <f>HYPERLINK("https://klasma.github.io/Logging_1489/klagomålsmail/A 8209-2021 FSC-klagomål mail.docx", "A 8209-2021")</f>
        <v/>
      </c>
      <c r="X22">
        <f>HYPERLINK("https://klasma.github.io/Logging_1489/tillsyn/A 8209-2021 tillsynsbegäran.docx", "A 8209-2021")</f>
        <v/>
      </c>
      <c r="Y22">
        <f>HYPERLINK("https://klasma.github.io/Logging_1489/tillsynsmail/A 8209-2021 tillsynsbegäran mail.docx", "A 8209-2021")</f>
        <v/>
      </c>
      <c r="Z22">
        <f>HYPERLINK("https://klasma.github.io/Logging_1489/fåglar/A 8209-2021 prioriterade fågelarter.docx", "A 8209-2021")</f>
        <v/>
      </c>
    </row>
    <row r="23" ht="15" customHeight="1">
      <c r="A23" t="inlineStr">
        <is>
          <t>A 64082-2023</t>
        </is>
      </c>
      <c r="B23" s="1" t="n">
        <v>45279</v>
      </c>
      <c r="C23" s="1" t="n">
        <v>45948</v>
      </c>
      <c r="D23" t="inlineStr">
        <is>
          <t>VÄSTRA GÖTALANDS LÄN</t>
        </is>
      </c>
      <c r="E23" t="inlineStr">
        <is>
          <t>ALINGSÅS</t>
        </is>
      </c>
      <c r="F23" t="inlineStr">
        <is>
          <t>Kommuner</t>
        </is>
      </c>
      <c r="G23" t="n">
        <v>0.7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HYPERLINK("https://klasma.github.io/Logging_1489/artfynd/A 64082-2023 artfynd.xlsx", "A 64082-2023")</f>
        <v/>
      </c>
      <c r="T23">
        <f>HYPERLINK("https://klasma.github.io/Logging_1489/kartor/A 64082-2023 karta.png", "A 64082-2023")</f>
        <v/>
      </c>
      <c r="V23">
        <f>HYPERLINK("https://klasma.github.io/Logging_1489/klagomål/A 64082-2023 FSC-klagomål.docx", "A 64082-2023")</f>
        <v/>
      </c>
      <c r="W23">
        <f>HYPERLINK("https://klasma.github.io/Logging_1489/klagomålsmail/A 64082-2023 FSC-klagomål mail.docx", "A 64082-2023")</f>
        <v/>
      </c>
      <c r="X23">
        <f>HYPERLINK("https://klasma.github.io/Logging_1489/tillsyn/A 64082-2023 tillsynsbegäran.docx", "A 64082-2023")</f>
        <v/>
      </c>
      <c r="Y23">
        <f>HYPERLINK("https://klasma.github.io/Logging_1489/tillsynsmail/A 64082-2023 tillsynsbegäran mail.docx", "A 64082-2023")</f>
        <v/>
      </c>
      <c r="Z23">
        <f>HYPERLINK("https://klasma.github.io/Logging_1489/fåglar/A 64082-2023 prioriterade fågelarter.docx", "A 64082-2023")</f>
        <v/>
      </c>
    </row>
    <row r="24" ht="15" customHeight="1">
      <c r="A24" t="inlineStr">
        <is>
          <t>A 21662-2024</t>
        </is>
      </c>
      <c r="B24" s="1" t="n">
        <v>45442.38009259259</v>
      </c>
      <c r="C24" s="1" t="n">
        <v>45948</v>
      </c>
      <c r="D24" t="inlineStr">
        <is>
          <t>VÄSTRA GÖTALANDS LÄN</t>
        </is>
      </c>
      <c r="E24" t="inlineStr">
        <is>
          <t>ALINGSÅS</t>
        </is>
      </c>
      <c r="G24" t="n">
        <v>6.2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Ärtsångare</t>
        </is>
      </c>
      <c r="S24">
        <f>HYPERLINK("https://klasma.github.io/Logging_1489/artfynd/A 21662-2024 artfynd.xlsx", "A 21662-2024")</f>
        <v/>
      </c>
      <c r="T24">
        <f>HYPERLINK("https://klasma.github.io/Logging_1489/kartor/A 21662-2024 karta.png", "A 21662-2024")</f>
        <v/>
      </c>
      <c r="V24">
        <f>HYPERLINK("https://klasma.github.io/Logging_1489/klagomål/A 21662-2024 FSC-klagomål.docx", "A 21662-2024")</f>
        <v/>
      </c>
      <c r="W24">
        <f>HYPERLINK("https://klasma.github.io/Logging_1489/klagomålsmail/A 21662-2024 FSC-klagomål mail.docx", "A 21662-2024")</f>
        <v/>
      </c>
      <c r="X24">
        <f>HYPERLINK("https://klasma.github.io/Logging_1489/tillsyn/A 21662-2024 tillsynsbegäran.docx", "A 21662-2024")</f>
        <v/>
      </c>
      <c r="Y24">
        <f>HYPERLINK("https://klasma.github.io/Logging_1489/tillsynsmail/A 21662-2024 tillsynsbegäran mail.docx", "A 21662-2024")</f>
        <v/>
      </c>
      <c r="Z24">
        <f>HYPERLINK("https://klasma.github.io/Logging_1489/fåglar/A 21662-2024 prioriterade fågelarter.docx", "A 21662-2024")</f>
        <v/>
      </c>
    </row>
    <row r="25" ht="15" customHeight="1">
      <c r="A25" t="inlineStr">
        <is>
          <t>A 10542-2024</t>
        </is>
      </c>
      <c r="B25" s="1" t="n">
        <v>45366.55957175926</v>
      </c>
      <c r="C25" s="1" t="n">
        <v>45948</v>
      </c>
      <c r="D25" t="inlineStr">
        <is>
          <t>VÄSTRA GÖTALANDS LÄN</t>
        </is>
      </c>
      <c r="E25" t="inlineStr">
        <is>
          <t>ALINGSÅS</t>
        </is>
      </c>
      <c r="G25" t="n">
        <v>2.6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Blodticka</t>
        </is>
      </c>
      <c r="S25">
        <f>HYPERLINK("https://klasma.github.io/Logging_1489/artfynd/A 10542-2024 artfynd.xlsx", "A 10542-2024")</f>
        <v/>
      </c>
      <c r="T25">
        <f>HYPERLINK("https://klasma.github.io/Logging_1489/kartor/A 10542-2024 karta.png", "A 10542-2024")</f>
        <v/>
      </c>
      <c r="V25">
        <f>HYPERLINK("https://klasma.github.io/Logging_1489/klagomål/A 10542-2024 FSC-klagomål.docx", "A 10542-2024")</f>
        <v/>
      </c>
      <c r="W25">
        <f>HYPERLINK("https://klasma.github.io/Logging_1489/klagomålsmail/A 10542-2024 FSC-klagomål mail.docx", "A 10542-2024")</f>
        <v/>
      </c>
      <c r="X25">
        <f>HYPERLINK("https://klasma.github.io/Logging_1489/tillsyn/A 10542-2024 tillsynsbegäran.docx", "A 10542-2024")</f>
        <v/>
      </c>
      <c r="Y25">
        <f>HYPERLINK("https://klasma.github.io/Logging_1489/tillsynsmail/A 10542-2024 tillsynsbegäran mail.docx", "A 10542-2024")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45948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45948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45948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45948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45948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45948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45948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45948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45948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45948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45948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45948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45948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45948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65624-2021</t>
        </is>
      </c>
      <c r="B40" s="1" t="n">
        <v>44516</v>
      </c>
      <c r="C40" s="1" t="n">
        <v>45948</v>
      </c>
      <c r="D40" t="inlineStr">
        <is>
          <t>VÄSTRA GÖTALANDS LÄN</t>
        </is>
      </c>
      <c r="E40" t="inlineStr">
        <is>
          <t>ALINGSÅS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57203-2020</t>
        </is>
      </c>
      <c r="B41" s="1" t="n">
        <v>44139</v>
      </c>
      <c r="C41" s="1" t="n">
        <v>45948</v>
      </c>
      <c r="D41" t="inlineStr">
        <is>
          <t>VÄSTRA GÖTALANDS LÄN</t>
        </is>
      </c>
      <c r="E41" t="inlineStr">
        <is>
          <t>ALINGSÅS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31303-2022</t>
        </is>
      </c>
      <c r="B42" s="1" t="n">
        <v>44773</v>
      </c>
      <c r="C42" s="1" t="n">
        <v>45948</v>
      </c>
      <c r="D42" t="inlineStr">
        <is>
          <t>VÄSTRA GÖTALANDS LÄN</t>
        </is>
      </c>
      <c r="E42" t="inlineStr">
        <is>
          <t>ALINGSÅS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45948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45948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45948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45948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45948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45948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45948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55479-2020</t>
        </is>
      </c>
      <c r="B50" s="1" t="n">
        <v>44131</v>
      </c>
      <c r="C50" s="1" t="n">
        <v>45948</v>
      </c>
      <c r="D50" t="inlineStr">
        <is>
          <t>VÄSTRA GÖTALANDS LÄN</t>
        </is>
      </c>
      <c r="E50" t="inlineStr">
        <is>
          <t>ALINGSÅS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14359-2022</t>
        </is>
      </c>
      <c r="B51" s="1" t="n">
        <v>44652.45527777778</v>
      </c>
      <c r="C51" s="1" t="n">
        <v>45948</v>
      </c>
      <c r="D51" t="inlineStr">
        <is>
          <t>VÄSTRA GÖTALANDS LÄN</t>
        </is>
      </c>
      <c r="E51" t="inlineStr">
        <is>
          <t>ALINGSÅS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64211-2021</t>
        </is>
      </c>
      <c r="B52" s="1" t="n">
        <v>44510</v>
      </c>
      <c r="C52" s="1" t="n">
        <v>45948</v>
      </c>
      <c r="D52" t="inlineStr">
        <is>
          <t>VÄSTRA GÖTALANDS LÄN</t>
        </is>
      </c>
      <c r="E52" t="inlineStr">
        <is>
          <t>ALINGSÅS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65210-2021</t>
        </is>
      </c>
      <c r="B53" s="1" t="n">
        <v>44515</v>
      </c>
      <c r="C53" s="1" t="n">
        <v>45948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16612-2022</t>
        </is>
      </c>
      <c r="B54" s="1" t="n">
        <v>44672</v>
      </c>
      <c r="C54" s="1" t="n">
        <v>45948</v>
      </c>
      <c r="D54" t="inlineStr">
        <is>
          <t>VÄSTRA GÖTALANDS LÄN</t>
        </is>
      </c>
      <c r="E54" t="inlineStr">
        <is>
          <t>ALINGSÅS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70426-2021</t>
        </is>
      </c>
      <c r="B55" s="1" t="n">
        <v>44536.6102662037</v>
      </c>
      <c r="C55" s="1" t="n">
        <v>45948</v>
      </c>
      <c r="D55" t="inlineStr">
        <is>
          <t>VÄSTRA GÖTALANDS LÄN</t>
        </is>
      </c>
      <c r="E55" t="inlineStr">
        <is>
          <t>ALINGSÅS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60657-2021</t>
        </is>
      </c>
      <c r="B56" s="1" t="n">
        <v>44496</v>
      </c>
      <c r="C56" s="1" t="n">
        <v>45948</v>
      </c>
      <c r="D56" t="inlineStr">
        <is>
          <t>VÄSTRA GÖTALANDS LÄN</t>
        </is>
      </c>
      <c r="E56" t="inlineStr">
        <is>
          <t>ALINGSÅS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45328-2021</t>
        </is>
      </c>
      <c r="B57" s="1" t="n">
        <v>44439</v>
      </c>
      <c r="C57" s="1" t="n">
        <v>45948</v>
      </c>
      <c r="D57" t="inlineStr">
        <is>
          <t>VÄSTRA GÖTALANDS LÄN</t>
        </is>
      </c>
      <c r="E57" t="inlineStr">
        <is>
          <t>ALINGSÅS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73187-2021</t>
        </is>
      </c>
      <c r="B58" s="1" t="n">
        <v>44550</v>
      </c>
      <c r="C58" s="1" t="n">
        <v>45948</v>
      </c>
      <c r="D58" t="inlineStr">
        <is>
          <t>VÄSTRA GÖTALANDS LÄN</t>
        </is>
      </c>
      <c r="E58" t="inlineStr">
        <is>
          <t>ALINGSÅS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24464-2022</t>
        </is>
      </c>
      <c r="B59" s="1" t="n">
        <v>44726</v>
      </c>
      <c r="C59" s="1" t="n">
        <v>45948</v>
      </c>
      <c r="D59" t="inlineStr">
        <is>
          <t>VÄSTRA GÖTALANDS LÄN</t>
        </is>
      </c>
      <c r="E59" t="inlineStr">
        <is>
          <t>ALINGSÅS</t>
        </is>
      </c>
      <c r="G59" t="n">
        <v>8.800000000000001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33769-2021</t>
        </is>
      </c>
      <c r="B60" s="1" t="n">
        <v>44378</v>
      </c>
      <c r="C60" s="1" t="n">
        <v>45948</v>
      </c>
      <c r="D60" t="inlineStr">
        <is>
          <t>VÄSTRA GÖTALANDS LÄN</t>
        </is>
      </c>
      <c r="E60" t="inlineStr">
        <is>
          <t>ALINGSÅS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63118-2020</t>
        </is>
      </c>
      <c r="B61" s="1" t="n">
        <v>44162</v>
      </c>
      <c r="C61" s="1" t="n">
        <v>45948</v>
      </c>
      <c r="D61" t="inlineStr">
        <is>
          <t>VÄSTRA GÖTALANDS LÄN</t>
        </is>
      </c>
      <c r="E61" t="inlineStr">
        <is>
          <t>ALINGSÅS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11399-2021</t>
        </is>
      </c>
      <c r="B62" s="1" t="n">
        <v>44263</v>
      </c>
      <c r="C62" s="1" t="n">
        <v>45948</v>
      </c>
      <c r="D62" t="inlineStr">
        <is>
          <t>VÄSTRA GÖTALANDS LÄN</t>
        </is>
      </c>
      <c r="E62" t="inlineStr">
        <is>
          <t>ALINGSÅS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12884-2022</t>
        </is>
      </c>
      <c r="B63" s="1" t="n">
        <v>44642.57876157408</v>
      </c>
      <c r="C63" s="1" t="n">
        <v>45948</v>
      </c>
      <c r="D63" t="inlineStr">
        <is>
          <t>VÄSTRA GÖTALANDS LÄN</t>
        </is>
      </c>
      <c r="E63" t="inlineStr">
        <is>
          <t>ALINGSÅS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23164-2021</t>
        </is>
      </c>
      <c r="B64" s="1" t="n">
        <v>44332</v>
      </c>
      <c r="C64" s="1" t="n">
        <v>45948</v>
      </c>
      <c r="D64" t="inlineStr">
        <is>
          <t>VÄSTRA GÖTALANDS LÄN</t>
        </is>
      </c>
      <c r="E64" t="inlineStr">
        <is>
          <t>ALINGSÅS</t>
        </is>
      </c>
      <c r="G64" t="n">
        <v>13.1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51167-2021</t>
        </is>
      </c>
      <c r="B65" s="1" t="n">
        <v>44461</v>
      </c>
      <c r="C65" s="1" t="n">
        <v>45948</v>
      </c>
      <c r="D65" t="inlineStr">
        <is>
          <t>VÄSTRA GÖTALANDS LÄN</t>
        </is>
      </c>
      <c r="E65" t="inlineStr">
        <is>
          <t>ALINGSÅS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15802-2025</t>
        </is>
      </c>
      <c r="B66" s="1" t="n">
        <v>45748.65071759259</v>
      </c>
      <c r="C66" s="1" t="n">
        <v>45948</v>
      </c>
      <c r="D66" t="inlineStr">
        <is>
          <t>VÄSTRA GÖTALANDS LÄN</t>
        </is>
      </c>
      <c r="E66" t="inlineStr">
        <is>
          <t>ALINGSÅS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58410-2024</t>
        </is>
      </c>
      <c r="B67" s="1" t="n">
        <v>45634.74640046297</v>
      </c>
      <c r="C67" s="1" t="n">
        <v>45948</v>
      </c>
      <c r="D67" t="inlineStr">
        <is>
          <t>VÄSTRA GÖTALANDS LÄN</t>
        </is>
      </c>
      <c r="E67" t="inlineStr">
        <is>
          <t>ALINGSÅS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24000-2024</t>
        </is>
      </c>
      <c r="B68" s="1" t="n">
        <v>45456.38</v>
      </c>
      <c r="C68" s="1" t="n">
        <v>45948</v>
      </c>
      <c r="D68" t="inlineStr">
        <is>
          <t>VÄSTRA GÖTALANDS LÄN</t>
        </is>
      </c>
      <c r="E68" t="inlineStr">
        <is>
          <t>ALINGSÅS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981-2022</t>
        </is>
      </c>
      <c r="B69" s="1" t="n">
        <v>44568</v>
      </c>
      <c r="C69" s="1" t="n">
        <v>45948</v>
      </c>
      <c r="D69" t="inlineStr">
        <is>
          <t>VÄSTRA GÖTALANDS LÄN</t>
        </is>
      </c>
      <c r="E69" t="inlineStr">
        <is>
          <t>ALINGSÅS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64952-2020</t>
        </is>
      </c>
      <c r="B70" s="1" t="n">
        <v>44172</v>
      </c>
      <c r="C70" s="1" t="n">
        <v>45948</v>
      </c>
      <c r="D70" t="inlineStr">
        <is>
          <t>VÄSTRA GÖTALANDS LÄN</t>
        </is>
      </c>
      <c r="E70" t="inlineStr">
        <is>
          <t>ALINGSÅS</t>
        </is>
      </c>
      <c r="F70" t="inlineStr">
        <is>
          <t>Kommuner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37509-2022</t>
        </is>
      </c>
      <c r="B71" s="1" t="n">
        <v>44809</v>
      </c>
      <c r="C71" s="1" t="n">
        <v>45948</v>
      </c>
      <c r="D71" t="inlineStr">
        <is>
          <t>VÄSTRA GÖTALANDS LÄN</t>
        </is>
      </c>
      <c r="E71" t="inlineStr">
        <is>
          <t>ALINGSÅS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7991-2021</t>
        </is>
      </c>
      <c r="B72" s="1" t="n">
        <v>44243</v>
      </c>
      <c r="C72" s="1" t="n">
        <v>45948</v>
      </c>
      <c r="D72" t="inlineStr">
        <is>
          <t>VÄSTRA GÖTALANDS LÄN</t>
        </is>
      </c>
      <c r="E72" t="inlineStr">
        <is>
          <t>ALINGSÅS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31873-2023</t>
        </is>
      </c>
      <c r="B73" s="1" t="n">
        <v>45118</v>
      </c>
      <c r="C73" s="1" t="n">
        <v>45948</v>
      </c>
      <c r="D73" t="inlineStr">
        <is>
          <t>VÄSTRA GÖTALANDS LÄN</t>
        </is>
      </c>
      <c r="E73" t="inlineStr">
        <is>
          <t>ALINGSÅS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23129-2022</t>
        </is>
      </c>
      <c r="B74" s="1" t="n">
        <v>44719.59027777778</v>
      </c>
      <c r="C74" s="1" t="n">
        <v>45948</v>
      </c>
      <c r="D74" t="inlineStr">
        <is>
          <t>VÄSTRA GÖTALANDS LÄN</t>
        </is>
      </c>
      <c r="E74" t="inlineStr">
        <is>
          <t>ALINGSÅS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8980-2023</t>
        </is>
      </c>
      <c r="B75" s="1" t="n">
        <v>44979.53782407408</v>
      </c>
      <c r="C75" s="1" t="n">
        <v>45948</v>
      </c>
      <c r="D75" t="inlineStr">
        <is>
          <t>VÄSTRA GÖTALANDS LÄN</t>
        </is>
      </c>
      <c r="E75" t="inlineStr">
        <is>
          <t>ALINGSÅS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8011-2021</t>
        </is>
      </c>
      <c r="B76" s="1" t="n">
        <v>44243</v>
      </c>
      <c r="C76" s="1" t="n">
        <v>45948</v>
      </c>
      <c r="D76" t="inlineStr">
        <is>
          <t>VÄSTRA GÖTALANDS LÄN</t>
        </is>
      </c>
      <c r="E76" t="inlineStr">
        <is>
          <t>ALINGSÅS</t>
        </is>
      </c>
      <c r="F76" t="inlineStr">
        <is>
          <t>Kyrkan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34684-2022</t>
        </is>
      </c>
      <c r="B77" s="1" t="n">
        <v>44795.51157407407</v>
      </c>
      <c r="C77" s="1" t="n">
        <v>45948</v>
      </c>
      <c r="D77" t="inlineStr">
        <is>
          <t>VÄSTRA GÖTALANDS LÄN</t>
        </is>
      </c>
      <c r="E77" t="inlineStr">
        <is>
          <t>ALINGSÅS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9726-2021</t>
        </is>
      </c>
      <c r="B78" s="1" t="n">
        <v>44252</v>
      </c>
      <c r="C78" s="1" t="n">
        <v>45948</v>
      </c>
      <c r="D78" t="inlineStr">
        <is>
          <t>VÄSTRA GÖTALANDS LÄN</t>
        </is>
      </c>
      <c r="E78" t="inlineStr">
        <is>
          <t>ALINGSÅS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3045-2022</t>
        </is>
      </c>
      <c r="B79" s="1" t="n">
        <v>44582</v>
      </c>
      <c r="C79" s="1" t="n">
        <v>45948</v>
      </c>
      <c r="D79" t="inlineStr">
        <is>
          <t>VÄSTRA GÖTALANDS LÄN</t>
        </is>
      </c>
      <c r="E79" t="inlineStr">
        <is>
          <t>ALINGSÅS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57489-2022</t>
        </is>
      </c>
      <c r="B80" s="1" t="n">
        <v>44896</v>
      </c>
      <c r="C80" s="1" t="n">
        <v>45948</v>
      </c>
      <c r="D80" t="inlineStr">
        <is>
          <t>VÄSTRA GÖTALANDS LÄN</t>
        </is>
      </c>
      <c r="E80" t="inlineStr">
        <is>
          <t>ALINGSÅS</t>
        </is>
      </c>
      <c r="G80" t="n">
        <v>10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38955-2022</t>
        </is>
      </c>
      <c r="B81" s="1" t="n">
        <v>44816.71021990741</v>
      </c>
      <c r="C81" s="1" t="n">
        <v>45948</v>
      </c>
      <c r="D81" t="inlineStr">
        <is>
          <t>VÄSTRA GÖTALANDS LÄN</t>
        </is>
      </c>
      <c r="E81" t="inlineStr">
        <is>
          <t>ALINGSÅS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11023-2023</t>
        </is>
      </c>
      <c r="B82" s="1" t="n">
        <v>44991.85997685185</v>
      </c>
      <c r="C82" s="1" t="n">
        <v>45948</v>
      </c>
      <c r="D82" t="inlineStr">
        <is>
          <t>VÄSTRA GÖTALANDS LÄN</t>
        </is>
      </c>
      <c r="E82" t="inlineStr">
        <is>
          <t>ALINGSÅS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58990-2022</t>
        </is>
      </c>
      <c r="B83" s="1" t="n">
        <v>44903</v>
      </c>
      <c r="C83" s="1" t="n">
        <v>45948</v>
      </c>
      <c r="D83" t="inlineStr">
        <is>
          <t>VÄSTRA GÖTALANDS LÄN</t>
        </is>
      </c>
      <c r="E83" t="inlineStr">
        <is>
          <t>ALINGSÅS</t>
        </is>
      </c>
      <c r="F83" t="inlineStr">
        <is>
          <t>Kyrkan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3097-2024</t>
        </is>
      </c>
      <c r="B84" s="1" t="n">
        <v>45316.46585648148</v>
      </c>
      <c r="C84" s="1" t="n">
        <v>45948</v>
      </c>
      <c r="D84" t="inlineStr">
        <is>
          <t>VÄSTRA GÖTALANDS LÄN</t>
        </is>
      </c>
      <c r="E84" t="inlineStr">
        <is>
          <t>ALINGSÅS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16609-2022</t>
        </is>
      </c>
      <c r="B85" s="1" t="n">
        <v>44672</v>
      </c>
      <c r="C85" s="1" t="n">
        <v>45948</v>
      </c>
      <c r="D85" t="inlineStr">
        <is>
          <t>VÄSTRA GÖTALANDS LÄN</t>
        </is>
      </c>
      <c r="E85" t="inlineStr">
        <is>
          <t>ALINGSÅS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20123-2025</t>
        </is>
      </c>
      <c r="B86" s="1" t="n">
        <v>45772.49256944445</v>
      </c>
      <c r="C86" s="1" t="n">
        <v>45948</v>
      </c>
      <c r="D86" t="inlineStr">
        <is>
          <t>VÄSTRA GÖTALANDS LÄN</t>
        </is>
      </c>
      <c r="E86" t="inlineStr">
        <is>
          <t>ALINGSÅS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3172-2022</t>
        </is>
      </c>
      <c r="B87" s="1" t="n">
        <v>44582.60462962963</v>
      </c>
      <c r="C87" s="1" t="n">
        <v>45948</v>
      </c>
      <c r="D87" t="inlineStr">
        <is>
          <t>VÄSTRA GÖTALANDS LÄN</t>
        </is>
      </c>
      <c r="E87" t="inlineStr">
        <is>
          <t>ALINGSÅS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27588-2023</t>
        </is>
      </c>
      <c r="B88" s="1" t="n">
        <v>45097</v>
      </c>
      <c r="C88" s="1" t="n">
        <v>45948</v>
      </c>
      <c r="D88" t="inlineStr">
        <is>
          <t>VÄSTRA GÖTALANDS LÄN</t>
        </is>
      </c>
      <c r="E88" t="inlineStr">
        <is>
          <t>ALINGSÅS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50633-2023</t>
        </is>
      </c>
      <c r="B89" s="1" t="n">
        <v>45210</v>
      </c>
      <c r="C89" s="1" t="n">
        <v>45948</v>
      </c>
      <c r="D89" t="inlineStr">
        <is>
          <t>VÄSTRA GÖTALANDS LÄN</t>
        </is>
      </c>
      <c r="E89" t="inlineStr">
        <is>
          <t>ALINGSÅS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261-2025</t>
        </is>
      </c>
      <c r="B90" s="1" t="n">
        <v>45660.4503587963</v>
      </c>
      <c r="C90" s="1" t="n">
        <v>45948</v>
      </c>
      <c r="D90" t="inlineStr">
        <is>
          <t>VÄSTRA GÖTALANDS LÄN</t>
        </is>
      </c>
      <c r="E90" t="inlineStr">
        <is>
          <t>ALINGSÅS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33812-2023</t>
        </is>
      </c>
      <c r="B91" s="1" t="n">
        <v>45133.58770833333</v>
      </c>
      <c r="C91" s="1" t="n">
        <v>45948</v>
      </c>
      <c r="D91" t="inlineStr">
        <is>
          <t>VÄSTRA GÖTALANDS LÄN</t>
        </is>
      </c>
      <c r="E91" t="inlineStr">
        <is>
          <t>ALINGSÅS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59303-2024</t>
        </is>
      </c>
      <c r="B92" s="1" t="n">
        <v>45637.66935185185</v>
      </c>
      <c r="C92" s="1" t="n">
        <v>45948</v>
      </c>
      <c r="D92" t="inlineStr">
        <is>
          <t>VÄSTRA GÖTALANDS LÄN</t>
        </is>
      </c>
      <c r="E92" t="inlineStr">
        <is>
          <t>ALINGSÅS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49522-2024</t>
        </is>
      </c>
      <c r="B93" s="1" t="n">
        <v>45596.39893518519</v>
      </c>
      <c r="C93" s="1" t="n">
        <v>45948</v>
      </c>
      <c r="D93" t="inlineStr">
        <is>
          <t>VÄSTRA GÖTALANDS LÄN</t>
        </is>
      </c>
      <c r="E93" t="inlineStr">
        <is>
          <t>ALINGSÅS</t>
        </is>
      </c>
      <c r="G93" t="n">
        <v>8.300000000000001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40880-2023</t>
        </is>
      </c>
      <c r="B94" s="1" t="n">
        <v>45173.36982638889</v>
      </c>
      <c r="C94" s="1" t="n">
        <v>45948</v>
      </c>
      <c r="D94" t="inlineStr">
        <is>
          <t>VÄSTRA GÖTALANDS LÄN</t>
        </is>
      </c>
      <c r="E94" t="inlineStr">
        <is>
          <t>ALINGSÅS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36120-2021</t>
        </is>
      </c>
      <c r="B95" s="1" t="n">
        <v>44389</v>
      </c>
      <c r="C95" s="1" t="n">
        <v>45948</v>
      </c>
      <c r="D95" t="inlineStr">
        <is>
          <t>VÄSTRA GÖTALANDS LÄN</t>
        </is>
      </c>
      <c r="E95" t="inlineStr">
        <is>
          <t>ALINGSÅS</t>
        </is>
      </c>
      <c r="F95" t="inlineStr">
        <is>
          <t>Allmännings- och besparingsskogar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64058-2023</t>
        </is>
      </c>
      <c r="B96" s="1" t="n">
        <v>45279.35271990741</v>
      </c>
      <c r="C96" s="1" t="n">
        <v>45948</v>
      </c>
      <c r="D96" t="inlineStr">
        <is>
          <t>VÄSTRA GÖTALANDS LÄN</t>
        </is>
      </c>
      <c r="E96" t="inlineStr">
        <is>
          <t>ALINGSÅS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1937-2025</t>
        </is>
      </c>
      <c r="B97" s="1" t="n">
        <v>45671.91678240741</v>
      </c>
      <c r="C97" s="1" t="n">
        <v>45948</v>
      </c>
      <c r="D97" t="inlineStr">
        <is>
          <t>VÄSTRA GÖTALANDS LÄN</t>
        </is>
      </c>
      <c r="E97" t="inlineStr">
        <is>
          <t>ALINGSÅS</t>
        </is>
      </c>
      <c r="F97" t="inlineStr">
        <is>
          <t>Kyrkan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54615-2024</t>
        </is>
      </c>
      <c r="B98" s="1" t="n">
        <v>45617.72695601852</v>
      </c>
      <c r="C98" s="1" t="n">
        <v>45948</v>
      </c>
      <c r="D98" t="inlineStr">
        <is>
          <t>VÄSTRA GÖTALANDS LÄN</t>
        </is>
      </c>
      <c r="E98" t="inlineStr">
        <is>
          <t>ALINGSÅS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25749-2024</t>
        </is>
      </c>
      <c r="B99" s="1" t="n">
        <v>45465.44537037037</v>
      </c>
      <c r="C99" s="1" t="n">
        <v>45948</v>
      </c>
      <c r="D99" t="inlineStr">
        <is>
          <t>VÄSTRA GÖTALANDS LÄN</t>
        </is>
      </c>
      <c r="E99" t="inlineStr">
        <is>
          <t>ALINGSÅS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9711-2023</t>
        </is>
      </c>
      <c r="B100" s="1" t="n">
        <v>44984</v>
      </c>
      <c r="C100" s="1" t="n">
        <v>45948</v>
      </c>
      <c r="D100" t="inlineStr">
        <is>
          <t>VÄSTRA GÖTALANDS LÄN</t>
        </is>
      </c>
      <c r="E100" t="inlineStr">
        <is>
          <t>ALINGSÅS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8080-2023</t>
        </is>
      </c>
      <c r="B101" s="1" t="n">
        <v>44974</v>
      </c>
      <c r="C101" s="1" t="n">
        <v>45948</v>
      </c>
      <c r="D101" t="inlineStr">
        <is>
          <t>VÄSTRA GÖTALANDS LÄN</t>
        </is>
      </c>
      <c r="E101" t="inlineStr">
        <is>
          <t>ALINGSÅS</t>
        </is>
      </c>
      <c r="G101" t="n">
        <v>5.5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5757-2022</t>
        </is>
      </c>
      <c r="B102" s="1" t="n">
        <v>44596.48284722222</v>
      </c>
      <c r="C102" s="1" t="n">
        <v>45948</v>
      </c>
      <c r="D102" t="inlineStr">
        <is>
          <t>VÄSTRA GÖTALANDS LÄN</t>
        </is>
      </c>
      <c r="E102" t="inlineStr">
        <is>
          <t>ALINGSÅS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42054-2023</t>
        </is>
      </c>
      <c r="B103" s="1" t="n">
        <v>45177</v>
      </c>
      <c r="C103" s="1" t="n">
        <v>45948</v>
      </c>
      <c r="D103" t="inlineStr">
        <is>
          <t>VÄSTRA GÖTALANDS LÄN</t>
        </is>
      </c>
      <c r="E103" t="inlineStr">
        <is>
          <t>ALINGSÅS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56752-2023</t>
        </is>
      </c>
      <c r="B104" s="1" t="n">
        <v>45244.36944444444</v>
      </c>
      <c r="C104" s="1" t="n">
        <v>45948</v>
      </c>
      <c r="D104" t="inlineStr">
        <is>
          <t>VÄSTRA GÖTALANDS LÄN</t>
        </is>
      </c>
      <c r="E104" t="inlineStr">
        <is>
          <t>ALINGSÅS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15019-2023</t>
        </is>
      </c>
      <c r="B105" s="1" t="n">
        <v>45015</v>
      </c>
      <c r="C105" s="1" t="n">
        <v>45948</v>
      </c>
      <c r="D105" t="inlineStr">
        <is>
          <t>VÄSTRA GÖTALANDS LÄN</t>
        </is>
      </c>
      <c r="E105" t="inlineStr">
        <is>
          <t>ALINGSÅS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20448-2021</t>
        </is>
      </c>
      <c r="B106" s="1" t="n">
        <v>44315</v>
      </c>
      <c r="C106" s="1" t="n">
        <v>45948</v>
      </c>
      <c r="D106" t="inlineStr">
        <is>
          <t>VÄSTRA GÖTALANDS LÄN</t>
        </is>
      </c>
      <c r="E106" t="inlineStr">
        <is>
          <t>ALINGSÅS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50312-2024</t>
        </is>
      </c>
      <c r="B107" s="1" t="n">
        <v>45600.65659722222</v>
      </c>
      <c r="C107" s="1" t="n">
        <v>45948</v>
      </c>
      <c r="D107" t="inlineStr">
        <is>
          <t>VÄSTRA GÖTALANDS LÄN</t>
        </is>
      </c>
      <c r="E107" t="inlineStr">
        <is>
          <t>ALINGSÅS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211-2021</t>
        </is>
      </c>
      <c r="B108" s="1" t="n">
        <v>44200</v>
      </c>
      <c r="C108" s="1" t="n">
        <v>45948</v>
      </c>
      <c r="D108" t="inlineStr">
        <is>
          <t>VÄSTRA GÖTALANDS LÄN</t>
        </is>
      </c>
      <c r="E108" t="inlineStr">
        <is>
          <t>ALINGSÅS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29186-2021</t>
        </is>
      </c>
      <c r="B109" s="1" t="n">
        <v>44358</v>
      </c>
      <c r="C109" s="1" t="n">
        <v>45948</v>
      </c>
      <c r="D109" t="inlineStr">
        <is>
          <t>VÄSTRA GÖTALANDS LÄN</t>
        </is>
      </c>
      <c r="E109" t="inlineStr">
        <is>
          <t>ALINGSÅS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8210-2025</t>
        </is>
      </c>
      <c r="B110" s="1" t="n">
        <v>45708.44409722222</v>
      </c>
      <c r="C110" s="1" t="n">
        <v>45948</v>
      </c>
      <c r="D110" t="inlineStr">
        <is>
          <t>VÄSTRA GÖTALANDS LÄN</t>
        </is>
      </c>
      <c r="E110" t="inlineStr">
        <is>
          <t>ALINGSÅS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7631-2025</t>
        </is>
      </c>
      <c r="B111" s="1" t="n">
        <v>45705.75006944445</v>
      </c>
      <c r="C111" s="1" t="n">
        <v>45948</v>
      </c>
      <c r="D111" t="inlineStr">
        <is>
          <t>VÄSTRA GÖTALANDS LÄN</t>
        </is>
      </c>
      <c r="E111" t="inlineStr">
        <is>
          <t>ALINGSÅS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59925-2023</t>
        </is>
      </c>
      <c r="B112" s="1" t="n">
        <v>45257.65560185185</v>
      </c>
      <c r="C112" s="1" t="n">
        <v>45948</v>
      </c>
      <c r="D112" t="inlineStr">
        <is>
          <t>VÄSTRA GÖTALANDS LÄN</t>
        </is>
      </c>
      <c r="E112" t="inlineStr">
        <is>
          <t>ALINGSÅS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45323-2024</t>
        </is>
      </c>
      <c r="B113" s="1" t="n">
        <v>45576.44700231482</v>
      </c>
      <c r="C113" s="1" t="n">
        <v>45948</v>
      </c>
      <c r="D113" t="inlineStr">
        <is>
          <t>VÄSTRA GÖTALANDS LÄN</t>
        </is>
      </c>
      <c r="E113" t="inlineStr">
        <is>
          <t>ALINGSÅS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2187-2025</t>
        </is>
      </c>
      <c r="B114" s="1" t="n">
        <v>45673.36258101852</v>
      </c>
      <c r="C114" s="1" t="n">
        <v>45948</v>
      </c>
      <c r="D114" t="inlineStr">
        <is>
          <t>VÄSTRA GÖTALANDS LÄN</t>
        </is>
      </c>
      <c r="E114" t="inlineStr">
        <is>
          <t>ALINGSÅS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62603-2023</t>
        </is>
      </c>
      <c r="B115" s="1" t="n">
        <v>45271</v>
      </c>
      <c r="C115" s="1" t="n">
        <v>45948</v>
      </c>
      <c r="D115" t="inlineStr">
        <is>
          <t>VÄSTRA GÖTALANDS LÄN</t>
        </is>
      </c>
      <c r="E115" t="inlineStr">
        <is>
          <t>ALINGSÅS</t>
        </is>
      </c>
      <c r="F115" t="inlineStr">
        <is>
          <t>Kyrkan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27431-2023</t>
        </is>
      </c>
      <c r="B116" s="1" t="n">
        <v>45097.38552083333</v>
      </c>
      <c r="C116" s="1" t="n">
        <v>45948</v>
      </c>
      <c r="D116" t="inlineStr">
        <is>
          <t>VÄSTRA GÖTALANDS LÄN</t>
        </is>
      </c>
      <c r="E116" t="inlineStr">
        <is>
          <t>ALINGSÅS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9181-2022</t>
        </is>
      </c>
      <c r="B117" s="1" t="n">
        <v>44615.82409722222</v>
      </c>
      <c r="C117" s="1" t="n">
        <v>45948</v>
      </c>
      <c r="D117" t="inlineStr">
        <is>
          <t>VÄSTRA GÖTALANDS LÄN</t>
        </is>
      </c>
      <c r="E117" t="inlineStr">
        <is>
          <t>ALINGSÅS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42865-2022</t>
        </is>
      </c>
      <c r="B118" s="1" t="n">
        <v>44832.74553240741</v>
      </c>
      <c r="C118" s="1" t="n">
        <v>45948</v>
      </c>
      <c r="D118" t="inlineStr">
        <is>
          <t>VÄSTRA GÖTALANDS LÄN</t>
        </is>
      </c>
      <c r="E118" t="inlineStr">
        <is>
          <t>ALINGSÅS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25141-2022</t>
        </is>
      </c>
      <c r="B119" s="1" t="n">
        <v>44729.53085648148</v>
      </c>
      <c r="C119" s="1" t="n">
        <v>45948</v>
      </c>
      <c r="D119" t="inlineStr">
        <is>
          <t>VÄSTRA GÖTALANDS LÄN</t>
        </is>
      </c>
      <c r="E119" t="inlineStr">
        <is>
          <t>ALINGSÅS</t>
        </is>
      </c>
      <c r="G119" t="n">
        <v>7.7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5023-2024</t>
        </is>
      </c>
      <c r="B120" s="1" t="n">
        <v>45329.75289351852</v>
      </c>
      <c r="C120" s="1" t="n">
        <v>45948</v>
      </c>
      <c r="D120" t="inlineStr">
        <is>
          <t>VÄSTRA GÖTALANDS LÄN</t>
        </is>
      </c>
      <c r="E120" t="inlineStr">
        <is>
          <t>ALINGSÅS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51927-2024</t>
        </is>
      </c>
      <c r="B121" s="1" t="n">
        <v>45607.62167824074</v>
      </c>
      <c r="C121" s="1" t="n">
        <v>45948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11119-2024</t>
        </is>
      </c>
      <c r="B122" s="1" t="n">
        <v>45371.38420138889</v>
      </c>
      <c r="C122" s="1" t="n">
        <v>45948</v>
      </c>
      <c r="D122" t="inlineStr">
        <is>
          <t>VÄSTRA GÖTALANDS LÄN</t>
        </is>
      </c>
      <c r="E122" t="inlineStr">
        <is>
          <t>ALINGSÅS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6120-2023</t>
        </is>
      </c>
      <c r="B123" s="1" t="n">
        <v>44964</v>
      </c>
      <c r="C123" s="1" t="n">
        <v>45948</v>
      </c>
      <c r="D123" t="inlineStr">
        <is>
          <t>VÄSTRA GÖTALANDS LÄN</t>
        </is>
      </c>
      <c r="E123" t="inlineStr">
        <is>
          <t>ALINGSÅS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8555-2024</t>
        </is>
      </c>
      <c r="B124" s="1" t="n">
        <v>45355</v>
      </c>
      <c r="C124" s="1" t="n">
        <v>45948</v>
      </c>
      <c r="D124" t="inlineStr">
        <is>
          <t>VÄSTRA GÖTALANDS LÄN</t>
        </is>
      </c>
      <c r="E124" t="inlineStr">
        <is>
          <t>ALINGSÅS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36120-2021</t>
        </is>
      </c>
      <c r="B125" s="1" t="n">
        <v>44389</v>
      </c>
      <c r="C125" s="1" t="n">
        <v>45948</v>
      </c>
      <c r="D125" t="inlineStr">
        <is>
          <t>VÄSTRA GÖTALANDS LÄN</t>
        </is>
      </c>
      <c r="E125" t="inlineStr">
        <is>
          <t>ALINGSÅS</t>
        </is>
      </c>
      <c r="F125" t="inlineStr">
        <is>
          <t>Allmännings- och besparingsskogar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18940-2024</t>
        </is>
      </c>
      <c r="B126" s="1" t="n">
        <v>45427.46807870371</v>
      </c>
      <c r="C126" s="1" t="n">
        <v>45948</v>
      </c>
      <c r="D126" t="inlineStr">
        <is>
          <t>VÄSTRA GÖTALANDS LÄN</t>
        </is>
      </c>
      <c r="E126" t="inlineStr">
        <is>
          <t>ALINGSÅS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52297-2024</t>
        </is>
      </c>
      <c r="B127" s="1" t="n">
        <v>45608.73481481482</v>
      </c>
      <c r="C127" s="1" t="n">
        <v>45948</v>
      </c>
      <c r="D127" t="inlineStr">
        <is>
          <t>VÄSTRA GÖTALANDS LÄN</t>
        </is>
      </c>
      <c r="E127" t="inlineStr">
        <is>
          <t>ALINGSÅS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52302-2024</t>
        </is>
      </c>
      <c r="B128" s="1" t="n">
        <v>45608.74045138889</v>
      </c>
      <c r="C128" s="1" t="n">
        <v>45948</v>
      </c>
      <c r="D128" t="inlineStr">
        <is>
          <t>VÄSTRA GÖTALANDS LÄN</t>
        </is>
      </c>
      <c r="E128" t="inlineStr">
        <is>
          <t>ALINGSÅS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7805-2025</t>
        </is>
      </c>
      <c r="B129" s="1" t="n">
        <v>45706.60927083333</v>
      </c>
      <c r="C129" s="1" t="n">
        <v>45948</v>
      </c>
      <c r="D129" t="inlineStr">
        <is>
          <t>VÄSTRA GÖTALANDS LÄN</t>
        </is>
      </c>
      <c r="E129" t="inlineStr">
        <is>
          <t>ALINGSÅS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16087-2025</t>
        </is>
      </c>
      <c r="B130" s="1" t="n">
        <v>45749.82695601852</v>
      </c>
      <c r="C130" s="1" t="n">
        <v>45948</v>
      </c>
      <c r="D130" t="inlineStr">
        <is>
          <t>VÄSTRA GÖTALANDS LÄN</t>
        </is>
      </c>
      <c r="E130" t="inlineStr">
        <is>
          <t>ALINGSÅS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17048-2024</t>
        </is>
      </c>
      <c r="B131" s="1" t="n">
        <v>45412.43246527778</v>
      </c>
      <c r="C131" s="1" t="n">
        <v>45948</v>
      </c>
      <c r="D131" t="inlineStr">
        <is>
          <t>VÄSTRA GÖTALANDS LÄN</t>
        </is>
      </c>
      <c r="E131" t="inlineStr">
        <is>
          <t>ALINGSÅS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10689-2021</t>
        </is>
      </c>
      <c r="B132" s="1" t="n">
        <v>44258</v>
      </c>
      <c r="C132" s="1" t="n">
        <v>45948</v>
      </c>
      <c r="D132" t="inlineStr">
        <is>
          <t>VÄSTRA GÖTALANDS LÄN</t>
        </is>
      </c>
      <c r="E132" t="inlineStr">
        <is>
          <t>ALINGSÅS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2362-2024</t>
        </is>
      </c>
      <c r="B133" s="1" t="n">
        <v>45310</v>
      </c>
      <c r="C133" s="1" t="n">
        <v>45948</v>
      </c>
      <c r="D133" t="inlineStr">
        <is>
          <t>VÄSTRA GÖTALANDS LÄN</t>
        </is>
      </c>
      <c r="E133" t="inlineStr">
        <is>
          <t>ALINGSÅS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25743-2024</t>
        </is>
      </c>
      <c r="B134" s="1" t="n">
        <v>45465.42688657407</v>
      </c>
      <c r="C134" s="1" t="n">
        <v>45948</v>
      </c>
      <c r="D134" t="inlineStr">
        <is>
          <t>VÄSTRA GÖTALANDS LÄN</t>
        </is>
      </c>
      <c r="E134" t="inlineStr">
        <is>
          <t>ALINGSÅS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2167-2025</t>
        </is>
      </c>
      <c r="B135" s="1" t="n">
        <v>45673.25934027778</v>
      </c>
      <c r="C135" s="1" t="n">
        <v>45948</v>
      </c>
      <c r="D135" t="inlineStr">
        <is>
          <t>VÄSTRA GÖTALANDS LÄN</t>
        </is>
      </c>
      <c r="E135" t="inlineStr">
        <is>
          <t>ALINGSÅS</t>
        </is>
      </c>
      <c r="F135" t="inlineStr">
        <is>
          <t>Kyrkan</t>
        </is>
      </c>
      <c r="G135" t="n">
        <v>8.4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2168-2025</t>
        </is>
      </c>
      <c r="B136" s="1" t="n">
        <v>45673.27136574074</v>
      </c>
      <c r="C136" s="1" t="n">
        <v>45948</v>
      </c>
      <c r="D136" t="inlineStr">
        <is>
          <t>VÄSTRA GÖTALANDS LÄN</t>
        </is>
      </c>
      <c r="E136" t="inlineStr">
        <is>
          <t>ALINGSÅS</t>
        </is>
      </c>
      <c r="F136" t="inlineStr">
        <is>
          <t>Kyrkan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38970-2025</t>
        </is>
      </c>
      <c r="B137" s="1" t="n">
        <v>45887.71134259259</v>
      </c>
      <c r="C137" s="1" t="n">
        <v>45948</v>
      </c>
      <c r="D137" t="inlineStr">
        <is>
          <t>VÄSTRA GÖTALANDS LÄN</t>
        </is>
      </c>
      <c r="E137" t="inlineStr">
        <is>
          <t>ALINGSÅS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40293-2022</t>
        </is>
      </c>
      <c r="B138" s="1" t="n">
        <v>44821</v>
      </c>
      <c r="C138" s="1" t="n">
        <v>45948</v>
      </c>
      <c r="D138" t="inlineStr">
        <is>
          <t>VÄSTRA GÖTALANDS LÄN</t>
        </is>
      </c>
      <c r="E138" t="inlineStr">
        <is>
          <t>ALINGSÅS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53887-2021</t>
        </is>
      </c>
      <c r="B139" s="1" t="n">
        <v>44469.68799768519</v>
      </c>
      <c r="C139" s="1" t="n">
        <v>45948</v>
      </c>
      <c r="D139" t="inlineStr">
        <is>
          <t>VÄSTRA GÖTALANDS LÄN</t>
        </is>
      </c>
      <c r="E139" t="inlineStr">
        <is>
          <t>ALINGSÅS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18159-2024</t>
        </is>
      </c>
      <c r="B140" s="1" t="n">
        <v>45420.61472222222</v>
      </c>
      <c r="C140" s="1" t="n">
        <v>45948</v>
      </c>
      <c r="D140" t="inlineStr">
        <is>
          <t>VÄSTRA GÖTALANDS LÄN</t>
        </is>
      </c>
      <c r="E140" t="inlineStr">
        <is>
          <t>ALINGSÅS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47143-2025</t>
        </is>
      </c>
      <c r="B141" s="1" t="n">
        <v>45929.7067824074</v>
      </c>
      <c r="C141" s="1" t="n">
        <v>45948</v>
      </c>
      <c r="D141" t="inlineStr">
        <is>
          <t>VÄSTRA GÖTALANDS LÄN</t>
        </is>
      </c>
      <c r="E141" t="inlineStr">
        <is>
          <t>ALINGSÅS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37537-2024</t>
        </is>
      </c>
      <c r="B142" s="1" t="n">
        <v>45541.41628472223</v>
      </c>
      <c r="C142" s="1" t="n">
        <v>45948</v>
      </c>
      <c r="D142" t="inlineStr">
        <is>
          <t>VÄSTRA GÖTALANDS LÄN</t>
        </is>
      </c>
      <c r="E142" t="inlineStr">
        <is>
          <t>ALINGSÅS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54752-2024</t>
        </is>
      </c>
      <c r="B143" s="1" t="n">
        <v>45618.45256944445</v>
      </c>
      <c r="C143" s="1" t="n">
        <v>45948</v>
      </c>
      <c r="D143" t="inlineStr">
        <is>
          <t>VÄSTRA GÖTALANDS LÄN</t>
        </is>
      </c>
      <c r="E143" t="inlineStr">
        <is>
          <t>ALINGSÅS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43435-2024</t>
        </is>
      </c>
      <c r="B144" s="1" t="n">
        <v>45568.64648148148</v>
      </c>
      <c r="C144" s="1" t="n">
        <v>45948</v>
      </c>
      <c r="D144" t="inlineStr">
        <is>
          <t>VÄSTRA GÖTALANDS LÄN</t>
        </is>
      </c>
      <c r="E144" t="inlineStr">
        <is>
          <t>ALINGSÅS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12600-2024</t>
        </is>
      </c>
      <c r="B145" s="1" t="n">
        <v>45380.80784722222</v>
      </c>
      <c r="C145" s="1" t="n">
        <v>45948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16088-2025</t>
        </is>
      </c>
      <c r="B146" s="1" t="n">
        <v>45749.82921296296</v>
      </c>
      <c r="C146" s="1" t="n">
        <v>45948</v>
      </c>
      <c r="D146" t="inlineStr">
        <is>
          <t>VÄSTRA GÖTALANDS LÄN</t>
        </is>
      </c>
      <c r="E146" t="inlineStr">
        <is>
          <t>ALINGSÅS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25746-2024</t>
        </is>
      </c>
      <c r="B147" s="1" t="n">
        <v>45465.44144675926</v>
      </c>
      <c r="C147" s="1" t="n">
        <v>45948</v>
      </c>
      <c r="D147" t="inlineStr">
        <is>
          <t>VÄSTRA GÖTALANDS LÄN</t>
        </is>
      </c>
      <c r="E147" t="inlineStr">
        <is>
          <t>ALINGSÅS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19562-2024</t>
        </is>
      </c>
      <c r="B148" s="1" t="n">
        <v>45429.89168981482</v>
      </c>
      <c r="C148" s="1" t="n">
        <v>45948</v>
      </c>
      <c r="D148" t="inlineStr">
        <is>
          <t>VÄSTRA GÖTALANDS LÄN</t>
        </is>
      </c>
      <c r="E148" t="inlineStr">
        <is>
          <t>ALINGSÅS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49467-2023</t>
        </is>
      </c>
      <c r="B149" s="1" t="n">
        <v>45211</v>
      </c>
      <c r="C149" s="1" t="n">
        <v>45948</v>
      </c>
      <c r="D149" t="inlineStr">
        <is>
          <t>VÄSTRA GÖTALANDS LÄN</t>
        </is>
      </c>
      <c r="E149" t="inlineStr">
        <is>
          <t>ALINGSÅS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24607-2022</t>
        </is>
      </c>
      <c r="B150" s="1" t="n">
        <v>44727</v>
      </c>
      <c r="C150" s="1" t="n">
        <v>45948</v>
      </c>
      <c r="D150" t="inlineStr">
        <is>
          <t>VÄSTRA GÖTALANDS LÄN</t>
        </is>
      </c>
      <c r="E150" t="inlineStr">
        <is>
          <t>ALINGSÅS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59956-2023</t>
        </is>
      </c>
      <c r="B151" s="1" t="n">
        <v>45257.71068287037</v>
      </c>
      <c r="C151" s="1" t="n">
        <v>45948</v>
      </c>
      <c r="D151" t="inlineStr">
        <is>
          <t>VÄSTRA GÖTALANDS LÄN</t>
        </is>
      </c>
      <c r="E151" t="inlineStr">
        <is>
          <t>ALINGSÅS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23559-2022</t>
        </is>
      </c>
      <c r="B152" s="1" t="n">
        <v>44721.47039351852</v>
      </c>
      <c r="C152" s="1" t="n">
        <v>45948</v>
      </c>
      <c r="D152" t="inlineStr">
        <is>
          <t>VÄSTRA GÖTALANDS LÄN</t>
        </is>
      </c>
      <c r="E152" t="inlineStr">
        <is>
          <t>ALINGSÅS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39963-2021</t>
        </is>
      </c>
      <c r="B153" s="1" t="n">
        <v>44418.31126157408</v>
      </c>
      <c r="C153" s="1" t="n">
        <v>45948</v>
      </c>
      <c r="D153" t="inlineStr">
        <is>
          <t>VÄSTRA GÖTALANDS LÄN</t>
        </is>
      </c>
      <c r="E153" t="inlineStr">
        <is>
          <t>ALINGSÅS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61734-2023</t>
        </is>
      </c>
      <c r="B154" s="1" t="n">
        <v>45265</v>
      </c>
      <c r="C154" s="1" t="n">
        <v>45948</v>
      </c>
      <c r="D154" t="inlineStr">
        <is>
          <t>VÄSTRA GÖTALANDS LÄN</t>
        </is>
      </c>
      <c r="E154" t="inlineStr">
        <is>
          <t>ALINGSÅS</t>
        </is>
      </c>
      <c r="G154" t="n">
        <v>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21328-2025</t>
        </is>
      </c>
      <c r="B155" s="1" t="n">
        <v>45782.35883101852</v>
      </c>
      <c r="C155" s="1" t="n">
        <v>45948</v>
      </c>
      <c r="D155" t="inlineStr">
        <is>
          <t>VÄSTRA GÖTALANDS LÄN</t>
        </is>
      </c>
      <c r="E155" t="inlineStr">
        <is>
          <t>ALINGSÅS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15006-2024</t>
        </is>
      </c>
      <c r="B156" s="1" t="n">
        <v>45399.42413194444</v>
      </c>
      <c r="C156" s="1" t="n">
        <v>45948</v>
      </c>
      <c r="D156" t="inlineStr">
        <is>
          <t>VÄSTRA GÖTALANDS LÄN</t>
        </is>
      </c>
      <c r="E156" t="inlineStr">
        <is>
          <t>ALINGSÅS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59566-2023</t>
        </is>
      </c>
      <c r="B157" s="1" t="n">
        <v>45254</v>
      </c>
      <c r="C157" s="1" t="n">
        <v>45948</v>
      </c>
      <c r="D157" t="inlineStr">
        <is>
          <t>VÄSTRA GÖTALANDS LÄN</t>
        </is>
      </c>
      <c r="E157" t="inlineStr">
        <is>
          <t>ALINGSÅS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6842-2025</t>
        </is>
      </c>
      <c r="B158" s="1" t="n">
        <v>45700.84613425926</v>
      </c>
      <c r="C158" s="1" t="n">
        <v>45948</v>
      </c>
      <c r="D158" t="inlineStr">
        <is>
          <t>VÄSTRA GÖTALANDS LÄN</t>
        </is>
      </c>
      <c r="E158" t="inlineStr">
        <is>
          <t>ALINGSÅS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36291-2024</t>
        </is>
      </c>
      <c r="B159" s="1" t="n">
        <v>45534.59996527778</v>
      </c>
      <c r="C159" s="1" t="n">
        <v>45948</v>
      </c>
      <c r="D159" t="inlineStr">
        <is>
          <t>VÄSTRA GÖTALANDS LÄN</t>
        </is>
      </c>
      <c r="E159" t="inlineStr">
        <is>
          <t>ALINGSÅS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50039-2021</t>
        </is>
      </c>
      <c r="B160" s="1" t="n">
        <v>44456</v>
      </c>
      <c r="C160" s="1" t="n">
        <v>45948</v>
      </c>
      <c r="D160" t="inlineStr">
        <is>
          <t>VÄSTRA GÖTALANDS LÄN</t>
        </is>
      </c>
      <c r="E160" t="inlineStr">
        <is>
          <t>ALINGSÅS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48082-2024</t>
        </is>
      </c>
      <c r="B161" s="1" t="n">
        <v>45589.58722222222</v>
      </c>
      <c r="C161" s="1" t="n">
        <v>45948</v>
      </c>
      <c r="D161" t="inlineStr">
        <is>
          <t>VÄSTRA GÖTALANDS LÄN</t>
        </is>
      </c>
      <c r="E161" t="inlineStr">
        <is>
          <t>ALINGSÅS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42531-2022</t>
        </is>
      </c>
      <c r="B162" s="1" t="n">
        <v>44831.61996527778</v>
      </c>
      <c r="C162" s="1" t="n">
        <v>45948</v>
      </c>
      <c r="D162" t="inlineStr">
        <is>
          <t>VÄSTRA GÖTALANDS LÄN</t>
        </is>
      </c>
      <c r="E162" t="inlineStr">
        <is>
          <t>ALINGSÅS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41971-2023</t>
        </is>
      </c>
      <c r="B163" s="1" t="n">
        <v>45177.37849537037</v>
      </c>
      <c r="C163" s="1" t="n">
        <v>45948</v>
      </c>
      <c r="D163" t="inlineStr">
        <is>
          <t>VÄSTRA GÖTALANDS LÄN</t>
        </is>
      </c>
      <c r="E163" t="inlineStr">
        <is>
          <t>ALINGSÅS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3618-2025</t>
        </is>
      </c>
      <c r="B164" s="1" t="n">
        <v>45681.36631944445</v>
      </c>
      <c r="C164" s="1" t="n">
        <v>45948</v>
      </c>
      <c r="D164" t="inlineStr">
        <is>
          <t>VÄSTRA GÖTALANDS LÄN</t>
        </is>
      </c>
      <c r="E164" t="inlineStr">
        <is>
          <t>ALINGSÅS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21727-2022</t>
        </is>
      </c>
      <c r="B165" s="1" t="n">
        <v>44708.3287037037</v>
      </c>
      <c r="C165" s="1" t="n">
        <v>45948</v>
      </c>
      <c r="D165" t="inlineStr">
        <is>
          <t>VÄSTRA GÖTALANDS LÄN</t>
        </is>
      </c>
      <c r="E165" t="inlineStr">
        <is>
          <t>ALINGSÅS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64070-2023</t>
        </is>
      </c>
      <c r="B166" s="1" t="n">
        <v>45279</v>
      </c>
      <c r="C166" s="1" t="n">
        <v>45948</v>
      </c>
      <c r="D166" t="inlineStr">
        <is>
          <t>VÄSTRA GÖTALANDS LÄN</t>
        </is>
      </c>
      <c r="E166" t="inlineStr">
        <is>
          <t>ALINGSÅS</t>
        </is>
      </c>
      <c r="F166" t="inlineStr">
        <is>
          <t>Kommuner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23181-2023</t>
        </is>
      </c>
      <c r="B167" s="1" t="n">
        <v>45075</v>
      </c>
      <c r="C167" s="1" t="n">
        <v>45948</v>
      </c>
      <c r="D167" t="inlineStr">
        <is>
          <t>VÄSTRA GÖTALANDS LÄN</t>
        </is>
      </c>
      <c r="E167" t="inlineStr">
        <is>
          <t>ALINGSÅS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56957-2024</t>
        </is>
      </c>
      <c r="B168" s="1" t="n">
        <v>45628.64818287037</v>
      </c>
      <c r="C168" s="1" t="n">
        <v>45948</v>
      </c>
      <c r="D168" t="inlineStr">
        <is>
          <t>VÄSTRA GÖTALANDS LÄN</t>
        </is>
      </c>
      <c r="E168" t="inlineStr">
        <is>
          <t>ALINGSÅS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19739-2025</t>
        </is>
      </c>
      <c r="B169" s="1" t="n">
        <v>45771.36829861111</v>
      </c>
      <c r="C169" s="1" t="n">
        <v>45948</v>
      </c>
      <c r="D169" t="inlineStr">
        <is>
          <t>VÄSTRA GÖTALANDS LÄN</t>
        </is>
      </c>
      <c r="E169" t="inlineStr">
        <is>
          <t>ALINGSÅS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51169-2021</t>
        </is>
      </c>
      <c r="B170" s="1" t="n">
        <v>44461</v>
      </c>
      <c r="C170" s="1" t="n">
        <v>45948</v>
      </c>
      <c r="D170" t="inlineStr">
        <is>
          <t>VÄSTRA GÖTALANDS LÄN</t>
        </is>
      </c>
      <c r="E170" t="inlineStr">
        <is>
          <t>ALINGSÅS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16824-2025</t>
        </is>
      </c>
      <c r="B171" s="1" t="n">
        <v>45754.64701388889</v>
      </c>
      <c r="C171" s="1" t="n">
        <v>45948</v>
      </c>
      <c r="D171" t="inlineStr">
        <is>
          <t>VÄSTRA GÖTALANDS LÄN</t>
        </is>
      </c>
      <c r="E171" t="inlineStr">
        <is>
          <t>ALINGSÅS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11025-2021</t>
        </is>
      </c>
      <c r="B172" s="1" t="n">
        <v>44260.52003472222</v>
      </c>
      <c r="C172" s="1" t="n">
        <v>45948</v>
      </c>
      <c r="D172" t="inlineStr">
        <is>
          <t>VÄSTRA GÖTALANDS LÄN</t>
        </is>
      </c>
      <c r="E172" t="inlineStr">
        <is>
          <t>ALINGSÅS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49164-2024</t>
        </is>
      </c>
      <c r="B173" s="1" t="n">
        <v>45594.92625</v>
      </c>
      <c r="C173" s="1" t="n">
        <v>45948</v>
      </c>
      <c r="D173" t="inlineStr">
        <is>
          <t>VÄSTRA GÖTALANDS LÄN</t>
        </is>
      </c>
      <c r="E173" t="inlineStr">
        <is>
          <t>ALINGSÅS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5808-2024</t>
        </is>
      </c>
      <c r="B174" s="1" t="n">
        <v>45335.50540509259</v>
      </c>
      <c r="C174" s="1" t="n">
        <v>45948</v>
      </c>
      <c r="D174" t="inlineStr">
        <is>
          <t>VÄSTRA GÖTALANDS LÄN</t>
        </is>
      </c>
      <c r="E174" t="inlineStr">
        <is>
          <t>ALINGSÅS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5810-2024</t>
        </is>
      </c>
      <c r="B175" s="1" t="n">
        <v>45335</v>
      </c>
      <c r="C175" s="1" t="n">
        <v>45948</v>
      </c>
      <c r="D175" t="inlineStr">
        <is>
          <t>VÄSTRA GÖTALANDS LÄN</t>
        </is>
      </c>
      <c r="E175" t="inlineStr">
        <is>
          <t>ALINGSÅS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3352-2025</t>
        </is>
      </c>
      <c r="B176" s="1" t="n">
        <v>45679.87385416667</v>
      </c>
      <c r="C176" s="1" t="n">
        <v>45948</v>
      </c>
      <c r="D176" t="inlineStr">
        <is>
          <t>VÄSTRA GÖTALANDS LÄN</t>
        </is>
      </c>
      <c r="E176" t="inlineStr">
        <is>
          <t>ALINGSÅS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10587-2025</t>
        </is>
      </c>
      <c r="B177" s="1" t="n">
        <v>45721.55325231481</v>
      </c>
      <c r="C177" s="1" t="n">
        <v>45948</v>
      </c>
      <c r="D177" t="inlineStr">
        <is>
          <t>VÄSTRA GÖTALANDS LÄN</t>
        </is>
      </c>
      <c r="E177" t="inlineStr">
        <is>
          <t>ALINGSÅS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17260-2021</t>
        </is>
      </c>
      <c r="B178" s="1" t="n">
        <v>44298</v>
      </c>
      <c r="C178" s="1" t="n">
        <v>45948</v>
      </c>
      <c r="D178" t="inlineStr">
        <is>
          <t>VÄSTRA GÖTALANDS LÄN</t>
        </is>
      </c>
      <c r="E178" t="inlineStr">
        <is>
          <t>ALINGSÅS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4806-2023</t>
        </is>
      </c>
      <c r="B179" s="1" t="n">
        <v>44957.62646990741</v>
      </c>
      <c r="C179" s="1" t="n">
        <v>45948</v>
      </c>
      <c r="D179" t="inlineStr">
        <is>
          <t>VÄSTRA GÖTALANDS LÄN</t>
        </is>
      </c>
      <c r="E179" t="inlineStr">
        <is>
          <t>ALINGSÅS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52298-2024</t>
        </is>
      </c>
      <c r="B180" s="1" t="n">
        <v>45608.7362037037</v>
      </c>
      <c r="C180" s="1" t="n">
        <v>45948</v>
      </c>
      <c r="D180" t="inlineStr">
        <is>
          <t>VÄSTRA GÖTALANDS LÄN</t>
        </is>
      </c>
      <c r="E180" t="inlineStr">
        <is>
          <t>ALINGSÅS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46846-2025</t>
        </is>
      </c>
      <c r="B181" s="1" t="n">
        <v>45928.68194444444</v>
      </c>
      <c r="C181" s="1" t="n">
        <v>45948</v>
      </c>
      <c r="D181" t="inlineStr">
        <is>
          <t>VÄSTRA GÖTALANDS LÄN</t>
        </is>
      </c>
      <c r="E181" t="inlineStr">
        <is>
          <t>ALINGSÅS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30478-2023</t>
        </is>
      </c>
      <c r="B182" s="1" t="n">
        <v>45111.600625</v>
      </c>
      <c r="C182" s="1" t="n">
        <v>45948</v>
      </c>
      <c r="D182" t="inlineStr">
        <is>
          <t>VÄSTRA GÖTALANDS LÄN</t>
        </is>
      </c>
      <c r="E182" t="inlineStr">
        <is>
          <t>ALINGSÅS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11539-2022</t>
        </is>
      </c>
      <c r="B183" s="1" t="n">
        <v>44631.40365740741</v>
      </c>
      <c r="C183" s="1" t="n">
        <v>45948</v>
      </c>
      <c r="D183" t="inlineStr">
        <is>
          <t>VÄSTRA GÖTALANDS LÄN</t>
        </is>
      </c>
      <c r="E183" t="inlineStr">
        <is>
          <t>ALINGSÅS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15798-2023</t>
        </is>
      </c>
      <c r="B184" s="1" t="n">
        <v>45021.84559027778</v>
      </c>
      <c r="C184" s="1" t="n">
        <v>45948</v>
      </c>
      <c r="D184" t="inlineStr">
        <is>
          <t>VÄSTRA GÖTALANDS LÄN</t>
        </is>
      </c>
      <c r="E184" t="inlineStr">
        <is>
          <t>ALINGSÅS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62678-2023</t>
        </is>
      </c>
      <c r="B185" s="1" t="n">
        <v>45271.47798611111</v>
      </c>
      <c r="C185" s="1" t="n">
        <v>45948</v>
      </c>
      <c r="D185" t="inlineStr">
        <is>
          <t>VÄSTRA GÖTALANDS LÄN</t>
        </is>
      </c>
      <c r="E185" t="inlineStr">
        <is>
          <t>ALINGSÅS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46240-2023</t>
        </is>
      </c>
      <c r="B186" s="1" t="n">
        <v>45196.74399305556</v>
      </c>
      <c r="C186" s="1" t="n">
        <v>45948</v>
      </c>
      <c r="D186" t="inlineStr">
        <is>
          <t>VÄSTRA GÖTALANDS LÄN</t>
        </is>
      </c>
      <c r="E186" t="inlineStr">
        <is>
          <t>ALINGSÅS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11024-2023</t>
        </is>
      </c>
      <c r="B187" s="1" t="n">
        <v>44991.86207175926</v>
      </c>
      <c r="C187" s="1" t="n">
        <v>45948</v>
      </c>
      <c r="D187" t="inlineStr">
        <is>
          <t>VÄSTRA GÖTALANDS LÄN</t>
        </is>
      </c>
      <c r="E187" t="inlineStr">
        <is>
          <t>ALINGSÅS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8599-2023</t>
        </is>
      </c>
      <c r="B188" s="1" t="n">
        <v>44977</v>
      </c>
      <c r="C188" s="1" t="n">
        <v>45948</v>
      </c>
      <c r="D188" t="inlineStr">
        <is>
          <t>VÄSTRA GÖTALANDS LÄN</t>
        </is>
      </c>
      <c r="E188" t="inlineStr">
        <is>
          <t>ALINGSÅS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47233-2022</t>
        </is>
      </c>
      <c r="B189" s="1" t="n">
        <v>44852</v>
      </c>
      <c r="C189" s="1" t="n">
        <v>45948</v>
      </c>
      <c r="D189" t="inlineStr">
        <is>
          <t>VÄSTRA GÖTALANDS LÄN</t>
        </is>
      </c>
      <c r="E189" t="inlineStr">
        <is>
          <t>ALINGSÅS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39472-2023</t>
        </is>
      </c>
      <c r="B190" s="1" t="n">
        <v>45166.87391203704</v>
      </c>
      <c r="C190" s="1" t="n">
        <v>45948</v>
      </c>
      <c r="D190" t="inlineStr">
        <is>
          <t>VÄSTRA GÖTALANDS LÄN</t>
        </is>
      </c>
      <c r="E190" t="inlineStr">
        <is>
          <t>ALINGSÅS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46491-2021</t>
        </is>
      </c>
      <c r="B191" s="1" t="n">
        <v>44445</v>
      </c>
      <c r="C191" s="1" t="n">
        <v>45948</v>
      </c>
      <c r="D191" t="inlineStr">
        <is>
          <t>VÄSTRA GÖTALANDS LÄN</t>
        </is>
      </c>
      <c r="E191" t="inlineStr">
        <is>
          <t>ALINGSÅS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16117-2024</t>
        </is>
      </c>
      <c r="B192" s="1" t="n">
        <v>45406.4834837963</v>
      </c>
      <c r="C192" s="1" t="n">
        <v>45948</v>
      </c>
      <c r="D192" t="inlineStr">
        <is>
          <t>VÄSTRA GÖTALANDS LÄN</t>
        </is>
      </c>
      <c r="E192" t="inlineStr">
        <is>
          <t>ALINGSÅS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33491-2024</t>
        </is>
      </c>
      <c r="B193" s="1" t="n">
        <v>45519.61547453704</v>
      </c>
      <c r="C193" s="1" t="n">
        <v>45948</v>
      </c>
      <c r="D193" t="inlineStr">
        <is>
          <t>VÄSTRA GÖTALANDS LÄN</t>
        </is>
      </c>
      <c r="E193" t="inlineStr">
        <is>
          <t>ALINGSÅS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47492-2025</t>
        </is>
      </c>
      <c r="B194" s="1" t="n">
        <v>45930.73918981481</v>
      </c>
      <c r="C194" s="1" t="n">
        <v>45948</v>
      </c>
      <c r="D194" t="inlineStr">
        <is>
          <t>VÄSTRA GÖTALANDS LÄN</t>
        </is>
      </c>
      <c r="E194" t="inlineStr">
        <is>
          <t>ALINGSÅS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47562-2025</t>
        </is>
      </c>
      <c r="B195" s="1" t="n">
        <v>45931.38734953704</v>
      </c>
      <c r="C195" s="1" t="n">
        <v>45948</v>
      </c>
      <c r="D195" t="inlineStr">
        <is>
          <t>VÄSTRA GÖTALANDS LÄN</t>
        </is>
      </c>
      <c r="E195" t="inlineStr">
        <is>
          <t>ALINGSÅS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19618-2025</t>
        </is>
      </c>
      <c r="B196" s="1" t="n">
        <v>45770.62131944444</v>
      </c>
      <c r="C196" s="1" t="n">
        <v>45948</v>
      </c>
      <c r="D196" t="inlineStr">
        <is>
          <t>VÄSTRA GÖTALANDS LÄN</t>
        </is>
      </c>
      <c r="E196" t="inlineStr">
        <is>
          <t>ALINGSÅS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58558-2021</t>
        </is>
      </c>
      <c r="B197" s="1" t="n">
        <v>44488</v>
      </c>
      <c r="C197" s="1" t="n">
        <v>45948</v>
      </c>
      <c r="D197" t="inlineStr">
        <is>
          <t>VÄSTRA GÖTALANDS LÄN</t>
        </is>
      </c>
      <c r="E197" t="inlineStr">
        <is>
          <t>ALINGSÅS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5962-2023</t>
        </is>
      </c>
      <c r="B198" s="1" t="n">
        <v>44964.28975694445</v>
      </c>
      <c r="C198" s="1" t="n">
        <v>45948</v>
      </c>
      <c r="D198" t="inlineStr">
        <is>
          <t>VÄSTRA GÖTALANDS LÄN</t>
        </is>
      </c>
      <c r="E198" t="inlineStr">
        <is>
          <t>ALINGSÅS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45328-2024</t>
        </is>
      </c>
      <c r="B199" s="1" t="n">
        <v>45576.45584490741</v>
      </c>
      <c r="C199" s="1" t="n">
        <v>45948</v>
      </c>
      <c r="D199" t="inlineStr">
        <is>
          <t>VÄSTRA GÖTALANDS LÄN</t>
        </is>
      </c>
      <c r="E199" t="inlineStr">
        <is>
          <t>ALINGSÅS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13858-2024</t>
        </is>
      </c>
      <c r="B200" s="1" t="n">
        <v>45391.5203587963</v>
      </c>
      <c r="C200" s="1" t="n">
        <v>45948</v>
      </c>
      <c r="D200" t="inlineStr">
        <is>
          <t>VÄSTRA GÖTALANDS LÄN</t>
        </is>
      </c>
      <c r="E200" t="inlineStr">
        <is>
          <t>ALINGSÅS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59881-2024</t>
        </is>
      </c>
      <c r="B201" s="1" t="n">
        <v>45640.78921296296</v>
      </c>
      <c r="C201" s="1" t="n">
        <v>45948</v>
      </c>
      <c r="D201" t="inlineStr">
        <is>
          <t>VÄSTRA GÖTALANDS LÄN</t>
        </is>
      </c>
      <c r="E201" t="inlineStr">
        <is>
          <t>ALINGSÅS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45612-2025</t>
        </is>
      </c>
      <c r="B202" s="1" t="n">
        <v>45922.7187037037</v>
      </c>
      <c r="C202" s="1" t="n">
        <v>45948</v>
      </c>
      <c r="D202" t="inlineStr">
        <is>
          <t>VÄSTRA GÖTALANDS LÄN</t>
        </is>
      </c>
      <c r="E202" t="inlineStr">
        <is>
          <t>ALINGSÅS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36332-2023</t>
        </is>
      </c>
      <c r="B203" s="1" t="n">
        <v>45152</v>
      </c>
      <c r="C203" s="1" t="n">
        <v>45948</v>
      </c>
      <c r="D203" t="inlineStr">
        <is>
          <t>VÄSTRA GÖTALANDS LÄN</t>
        </is>
      </c>
      <c r="E203" t="inlineStr">
        <is>
          <t>ALINGSÅS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8560-2024</t>
        </is>
      </c>
      <c r="B204" s="1" t="n">
        <v>45355.58215277778</v>
      </c>
      <c r="C204" s="1" t="n">
        <v>45948</v>
      </c>
      <c r="D204" t="inlineStr">
        <is>
          <t>VÄSTRA GÖTALANDS LÄN</t>
        </is>
      </c>
      <c r="E204" t="inlineStr">
        <is>
          <t>ALINGSÅS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40242-2025</t>
        </is>
      </c>
      <c r="B205" s="1" t="n">
        <v>45894.87516203704</v>
      </c>
      <c r="C205" s="1" t="n">
        <v>45948</v>
      </c>
      <c r="D205" t="inlineStr">
        <is>
          <t>VÄSTRA GÖTALANDS LÄN</t>
        </is>
      </c>
      <c r="E205" t="inlineStr">
        <is>
          <t>ALINGSÅS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48942-2025</t>
        </is>
      </c>
      <c r="B206" s="1" t="n">
        <v>45937</v>
      </c>
      <c r="C206" s="1" t="n">
        <v>45948</v>
      </c>
      <c r="D206" t="inlineStr">
        <is>
          <t>VÄSTRA GÖTALANDS LÄN</t>
        </is>
      </c>
      <c r="E206" t="inlineStr">
        <is>
          <t>ALINGSÅS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64194-2023</t>
        </is>
      </c>
      <c r="B207" s="1" t="n">
        <v>45279.68320601852</v>
      </c>
      <c r="C207" s="1" t="n">
        <v>45948</v>
      </c>
      <c r="D207" t="inlineStr">
        <is>
          <t>VÄSTRA GÖTALANDS LÄN</t>
        </is>
      </c>
      <c r="E207" t="inlineStr">
        <is>
          <t>ALINGSÅS</t>
        </is>
      </c>
      <c r="F207" t="inlineStr">
        <is>
          <t>Kommuner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4661-2025</t>
        </is>
      </c>
      <c r="B208" s="1" t="n">
        <v>45687.71972222222</v>
      </c>
      <c r="C208" s="1" t="n">
        <v>45948</v>
      </c>
      <c r="D208" t="inlineStr">
        <is>
          <t>VÄSTRA GÖTALANDS LÄN</t>
        </is>
      </c>
      <c r="E208" t="inlineStr">
        <is>
          <t>ALINGSÅS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13699-2025</t>
        </is>
      </c>
      <c r="B209" s="1" t="n">
        <v>45737.32966435186</v>
      </c>
      <c r="C209" s="1" t="n">
        <v>45948</v>
      </c>
      <c r="D209" t="inlineStr">
        <is>
          <t>VÄSTRA GÖTALANDS LÄN</t>
        </is>
      </c>
      <c r="E209" t="inlineStr">
        <is>
          <t>ALINGSÅS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48966-2025</t>
        </is>
      </c>
      <c r="B210" s="1" t="n">
        <v>45937</v>
      </c>
      <c r="C210" s="1" t="n">
        <v>45948</v>
      </c>
      <c r="D210" t="inlineStr">
        <is>
          <t>VÄSTRA GÖTALANDS LÄN</t>
        </is>
      </c>
      <c r="E210" t="inlineStr">
        <is>
          <t>ALINGSÅS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49418-2025</t>
        </is>
      </c>
      <c r="B211" s="1" t="n">
        <v>45938.69974537037</v>
      </c>
      <c r="C211" s="1" t="n">
        <v>45948</v>
      </c>
      <c r="D211" t="inlineStr">
        <is>
          <t>VÄSTRA GÖTALANDS LÄN</t>
        </is>
      </c>
      <c r="E211" t="inlineStr">
        <is>
          <t>ALINGSÅS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49419-2025</t>
        </is>
      </c>
      <c r="B212" s="1" t="n">
        <v>45938.70142361111</v>
      </c>
      <c r="C212" s="1" t="n">
        <v>45948</v>
      </c>
      <c r="D212" t="inlineStr">
        <is>
          <t>VÄSTRA GÖTALANDS LÄN</t>
        </is>
      </c>
      <c r="E212" t="inlineStr">
        <is>
          <t>ALINGSÅS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60904-2023</t>
        </is>
      </c>
      <c r="B213" s="1" t="n">
        <v>45261</v>
      </c>
      <c r="C213" s="1" t="n">
        <v>45948</v>
      </c>
      <c r="D213" t="inlineStr">
        <is>
          <t>VÄSTRA GÖTALANDS LÄN</t>
        </is>
      </c>
      <c r="E213" t="inlineStr">
        <is>
          <t>ALINGSÅS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23532-2025</t>
        </is>
      </c>
      <c r="B214" s="1" t="n">
        <v>45792.53560185185</v>
      </c>
      <c r="C214" s="1" t="n">
        <v>45948</v>
      </c>
      <c r="D214" t="inlineStr">
        <is>
          <t>VÄSTRA GÖTALANDS LÄN</t>
        </is>
      </c>
      <c r="E214" t="inlineStr">
        <is>
          <t>ALINGSÅS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3355-2023</t>
        </is>
      </c>
      <c r="B215" s="1" t="n">
        <v>44949.47299768519</v>
      </c>
      <c r="C215" s="1" t="n">
        <v>45948</v>
      </c>
      <c r="D215" t="inlineStr">
        <is>
          <t>VÄSTRA GÖTALANDS LÄN</t>
        </is>
      </c>
      <c r="E215" t="inlineStr">
        <is>
          <t>ALINGSÅS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23533-2025</t>
        </is>
      </c>
      <c r="B216" s="1" t="n">
        <v>45792.53724537037</v>
      </c>
      <c r="C216" s="1" t="n">
        <v>45948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8828-2024</t>
        </is>
      </c>
      <c r="B217" s="1" t="n">
        <v>45356.67628472222</v>
      </c>
      <c r="C217" s="1" t="n">
        <v>45948</v>
      </c>
      <c r="D217" t="inlineStr">
        <is>
          <t>VÄSTRA GÖTALANDS LÄN</t>
        </is>
      </c>
      <c r="E217" t="inlineStr">
        <is>
          <t>ALINGSÅS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49417-2025</t>
        </is>
      </c>
      <c r="B218" s="1" t="n">
        <v>45938.69787037037</v>
      </c>
      <c r="C218" s="1" t="n">
        <v>45948</v>
      </c>
      <c r="D218" t="inlineStr">
        <is>
          <t>VÄSTRA GÖTALANDS LÄN</t>
        </is>
      </c>
      <c r="E218" t="inlineStr">
        <is>
          <t>ALINGSÅS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49420-2025</t>
        </is>
      </c>
      <c r="B219" s="1" t="n">
        <v>45938.70332175926</v>
      </c>
      <c r="C219" s="1" t="n">
        <v>45948</v>
      </c>
      <c r="D219" t="inlineStr">
        <is>
          <t>VÄSTRA GÖTALANDS LÄN</t>
        </is>
      </c>
      <c r="E219" t="inlineStr">
        <is>
          <t>ALINGSÅS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4147-2023</t>
        </is>
      </c>
      <c r="B220" s="1" t="n">
        <v>44953</v>
      </c>
      <c r="C220" s="1" t="n">
        <v>45948</v>
      </c>
      <c r="D220" t="inlineStr">
        <is>
          <t>VÄSTRA GÖTALANDS LÄN</t>
        </is>
      </c>
      <c r="E220" t="inlineStr">
        <is>
          <t>ALINGSÅS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49843-2025</t>
        </is>
      </c>
      <c r="B221" s="1" t="n">
        <v>45940.47415509259</v>
      </c>
      <c r="C221" s="1" t="n">
        <v>45948</v>
      </c>
      <c r="D221" t="inlineStr">
        <is>
          <t>VÄSTRA GÖTALANDS LÄN</t>
        </is>
      </c>
      <c r="E221" t="inlineStr">
        <is>
          <t>ALINGSÅS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49837-2025</t>
        </is>
      </c>
      <c r="B222" s="1" t="n">
        <v>45940.46891203704</v>
      </c>
      <c r="C222" s="1" t="n">
        <v>45948</v>
      </c>
      <c r="D222" t="inlineStr">
        <is>
          <t>VÄSTRA GÖTALANDS LÄN</t>
        </is>
      </c>
      <c r="E222" t="inlineStr">
        <is>
          <t>ALINGSÅS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40073-2025</t>
        </is>
      </c>
      <c r="B223" s="1" t="n">
        <v>45894</v>
      </c>
      <c r="C223" s="1" t="n">
        <v>45948</v>
      </c>
      <c r="D223" t="inlineStr">
        <is>
          <t>VÄSTRA GÖTALANDS LÄN</t>
        </is>
      </c>
      <c r="E223" t="inlineStr">
        <is>
          <t>ALINGSÅS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63143-2021</t>
        </is>
      </c>
      <c r="B224" s="1" t="n">
        <v>44505.79517361111</v>
      </c>
      <c r="C224" s="1" t="n">
        <v>45948</v>
      </c>
      <c r="D224" t="inlineStr">
        <is>
          <t>VÄSTRA GÖTALANDS LÄN</t>
        </is>
      </c>
      <c r="E224" t="inlineStr">
        <is>
          <t>ALINGSÅS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40055-2025</t>
        </is>
      </c>
      <c r="B225" s="1" t="n">
        <v>45894</v>
      </c>
      <c r="C225" s="1" t="n">
        <v>45948</v>
      </c>
      <c r="D225" t="inlineStr">
        <is>
          <t>VÄSTRA GÖTALANDS LÄN</t>
        </is>
      </c>
      <c r="E225" t="inlineStr">
        <is>
          <t>ALINGSÅS</t>
        </is>
      </c>
      <c r="G225" t="n">
        <v>7.3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17553-2025</t>
        </is>
      </c>
      <c r="B226" s="1" t="n">
        <v>45757.61700231482</v>
      </c>
      <c r="C226" s="1" t="n">
        <v>45948</v>
      </c>
      <c r="D226" t="inlineStr">
        <is>
          <t>VÄSTRA GÖTALANDS LÄN</t>
        </is>
      </c>
      <c r="E226" t="inlineStr">
        <is>
          <t>ALINGSÅS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41454-2025</t>
        </is>
      </c>
      <c r="B227" s="1" t="n">
        <v>45901.43854166667</v>
      </c>
      <c r="C227" s="1" t="n">
        <v>45948</v>
      </c>
      <c r="D227" t="inlineStr">
        <is>
          <t>VÄSTRA GÖTALANDS LÄN</t>
        </is>
      </c>
      <c r="E227" t="inlineStr">
        <is>
          <t>ALINGSÅS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59059-2020</t>
        </is>
      </c>
      <c r="B228" s="1" t="n">
        <v>44147</v>
      </c>
      <c r="C228" s="1" t="n">
        <v>45948</v>
      </c>
      <c r="D228" t="inlineStr">
        <is>
          <t>VÄSTRA GÖTALANDS LÄN</t>
        </is>
      </c>
      <c r="E228" t="inlineStr">
        <is>
          <t>ALINGSÅS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3748-2025</t>
        </is>
      </c>
      <c r="B229" s="1" t="n">
        <v>45681</v>
      </c>
      <c r="C229" s="1" t="n">
        <v>45948</v>
      </c>
      <c r="D229" t="inlineStr">
        <is>
          <t>VÄSTRA GÖTALANDS LÄN</t>
        </is>
      </c>
      <c r="E229" t="inlineStr">
        <is>
          <t>ALINGSÅS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41451-2025</t>
        </is>
      </c>
      <c r="B230" s="1" t="n">
        <v>45901.43251157407</v>
      </c>
      <c r="C230" s="1" t="n">
        <v>45948</v>
      </c>
      <c r="D230" t="inlineStr">
        <is>
          <t>VÄSTRA GÖTALANDS LÄN</t>
        </is>
      </c>
      <c r="E230" t="inlineStr">
        <is>
          <t>ALINGSÅS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41452-2025</t>
        </is>
      </c>
      <c r="B231" s="1" t="n">
        <v>45901.43643518518</v>
      </c>
      <c r="C231" s="1" t="n">
        <v>45948</v>
      </c>
      <c r="D231" t="inlineStr">
        <is>
          <t>VÄSTRA GÖTALANDS LÄN</t>
        </is>
      </c>
      <c r="E231" t="inlineStr">
        <is>
          <t>ALINGSÅS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32026-2024</t>
        </is>
      </c>
      <c r="B232" s="1" t="n">
        <v>45510.65791666666</v>
      </c>
      <c r="C232" s="1" t="n">
        <v>45948</v>
      </c>
      <c r="D232" t="inlineStr">
        <is>
          <t>VÄSTRA GÖTALANDS LÄN</t>
        </is>
      </c>
      <c r="E232" t="inlineStr">
        <is>
          <t>ALINGSÅS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51909-2024</t>
        </is>
      </c>
      <c r="B233" s="1" t="n">
        <v>45607.5986574074</v>
      </c>
      <c r="C233" s="1" t="n">
        <v>45948</v>
      </c>
      <c r="D233" t="inlineStr">
        <is>
          <t>VÄSTRA GÖTALANDS LÄN</t>
        </is>
      </c>
      <c r="E233" t="inlineStr">
        <is>
          <t>ALINGSÅS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60026-2023</t>
        </is>
      </c>
      <c r="B234" s="1" t="n">
        <v>45258.31431712963</v>
      </c>
      <c r="C234" s="1" t="n">
        <v>45948</v>
      </c>
      <c r="D234" t="inlineStr">
        <is>
          <t>VÄSTRA GÖTALANDS LÄN</t>
        </is>
      </c>
      <c r="E234" t="inlineStr">
        <is>
          <t>ALINGSÅS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53628-2023</t>
        </is>
      </c>
      <c r="B235" s="1" t="n">
        <v>45230.58957175926</v>
      </c>
      <c r="C235" s="1" t="n">
        <v>45948</v>
      </c>
      <c r="D235" t="inlineStr">
        <is>
          <t>VÄSTRA GÖTALANDS LÄN</t>
        </is>
      </c>
      <c r="E235" t="inlineStr">
        <is>
          <t>ALINGSÅS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24579-2022</t>
        </is>
      </c>
      <c r="B236" s="1" t="n">
        <v>44727</v>
      </c>
      <c r="C236" s="1" t="n">
        <v>45948</v>
      </c>
      <c r="D236" t="inlineStr">
        <is>
          <t>VÄSTRA GÖTALANDS LÄN</t>
        </is>
      </c>
      <c r="E236" t="inlineStr">
        <is>
          <t>ALINGSÅS</t>
        </is>
      </c>
      <c r="G236" t="n">
        <v>10.4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25562-2025</t>
        </is>
      </c>
      <c r="B237" s="1" t="n">
        <v>45803.45508101852</v>
      </c>
      <c r="C237" s="1" t="n">
        <v>45948</v>
      </c>
      <c r="D237" t="inlineStr">
        <is>
          <t>VÄSTRA GÖTALANDS LÄN</t>
        </is>
      </c>
      <c r="E237" t="inlineStr">
        <is>
          <t>ALINGSÅS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41830-2025</t>
        </is>
      </c>
      <c r="B238" s="1" t="n">
        <v>45902.67804398148</v>
      </c>
      <c r="C238" s="1" t="n">
        <v>45948</v>
      </c>
      <c r="D238" t="inlineStr">
        <is>
          <t>VÄSTRA GÖTALANDS LÄN</t>
        </is>
      </c>
      <c r="E238" t="inlineStr">
        <is>
          <t>ALINGSÅS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32286-2024</t>
        </is>
      </c>
      <c r="B239" s="1" t="n">
        <v>45512.4183449074</v>
      </c>
      <c r="C239" s="1" t="n">
        <v>45948</v>
      </c>
      <c r="D239" t="inlineStr">
        <is>
          <t>VÄSTRA GÖTALANDS LÄN</t>
        </is>
      </c>
      <c r="E239" t="inlineStr">
        <is>
          <t>ALINGSÅS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42490-2025</t>
        </is>
      </c>
      <c r="B240" s="1" t="n">
        <v>45905.49694444444</v>
      </c>
      <c r="C240" s="1" t="n">
        <v>45948</v>
      </c>
      <c r="D240" t="inlineStr">
        <is>
          <t>VÄSTRA GÖTALANDS LÄN</t>
        </is>
      </c>
      <c r="E240" t="inlineStr">
        <is>
          <t>ALINGSÅS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26096-2025</t>
        </is>
      </c>
      <c r="B241" s="1" t="n">
        <v>45805.35203703704</v>
      </c>
      <c r="C241" s="1" t="n">
        <v>45948</v>
      </c>
      <c r="D241" t="inlineStr">
        <is>
          <t>VÄSTRA GÖTALANDS LÄN</t>
        </is>
      </c>
      <c r="E241" t="inlineStr">
        <is>
          <t>ALINGSÅS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51051-2023</t>
        </is>
      </c>
      <c r="B242" s="1" t="n">
        <v>45218.63770833334</v>
      </c>
      <c r="C242" s="1" t="n">
        <v>45948</v>
      </c>
      <c r="D242" t="inlineStr">
        <is>
          <t>VÄSTRA GÖTALANDS LÄN</t>
        </is>
      </c>
      <c r="E242" t="inlineStr">
        <is>
          <t>ALINGSÅS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25892-2025</t>
        </is>
      </c>
      <c r="B243" s="1" t="n">
        <v>45804.53835648148</v>
      </c>
      <c r="C243" s="1" t="n">
        <v>45948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33721-2024</t>
        </is>
      </c>
      <c r="B244" s="1" t="n">
        <v>45520.5412037037</v>
      </c>
      <c r="C244" s="1" t="n">
        <v>45948</v>
      </c>
      <c r="D244" t="inlineStr">
        <is>
          <t>VÄSTRA GÖTALANDS LÄN</t>
        </is>
      </c>
      <c r="E244" t="inlineStr">
        <is>
          <t>ALINGSÅS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25895-2025</t>
        </is>
      </c>
      <c r="B245" s="1" t="n">
        <v>45804.5450462963</v>
      </c>
      <c r="C245" s="1" t="n">
        <v>45948</v>
      </c>
      <c r="D245" t="inlineStr">
        <is>
          <t>VÄSTRA GÖTALANDS LÄN</t>
        </is>
      </c>
      <c r="E245" t="inlineStr">
        <is>
          <t>ALINGSÅS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25896-2025</t>
        </is>
      </c>
      <c r="B246" s="1" t="n">
        <v>45804.54657407408</v>
      </c>
      <c r="C246" s="1" t="n">
        <v>45948</v>
      </c>
      <c r="D246" t="inlineStr">
        <is>
          <t>VÄSTRA GÖTALANDS LÄN</t>
        </is>
      </c>
      <c r="E246" t="inlineStr">
        <is>
          <t>ALINGSÅS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25897-2025</t>
        </is>
      </c>
      <c r="B247" s="1" t="n">
        <v>45804.5475</v>
      </c>
      <c r="C247" s="1" t="n">
        <v>45948</v>
      </c>
      <c r="D247" t="inlineStr">
        <is>
          <t>VÄSTRA GÖTALANDS LÄN</t>
        </is>
      </c>
      <c r="E247" t="inlineStr">
        <is>
          <t>ALINGSÅS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46883-2021</t>
        </is>
      </c>
      <c r="B248" s="1" t="n">
        <v>44446</v>
      </c>
      <c r="C248" s="1" t="n">
        <v>45948</v>
      </c>
      <c r="D248" t="inlineStr">
        <is>
          <t>VÄSTRA GÖTALANDS LÄN</t>
        </is>
      </c>
      <c r="E248" t="inlineStr">
        <is>
          <t>ALINGSÅS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23273-2021</t>
        </is>
      </c>
      <c r="B249" s="1" t="n">
        <v>44333</v>
      </c>
      <c r="C249" s="1" t="n">
        <v>45948</v>
      </c>
      <c r="D249" t="inlineStr">
        <is>
          <t>VÄSTRA GÖTALANDS LÄN</t>
        </is>
      </c>
      <c r="E249" t="inlineStr">
        <is>
          <t>ALINGSÅS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43741-2024</t>
        </is>
      </c>
      <c r="B250" s="1" t="n">
        <v>45569.65767361111</v>
      </c>
      <c r="C250" s="1" t="n">
        <v>45948</v>
      </c>
      <c r="D250" t="inlineStr">
        <is>
          <t>VÄSTRA GÖTALANDS LÄN</t>
        </is>
      </c>
      <c r="E250" t="inlineStr">
        <is>
          <t>ALINGSÅS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12322-2024</t>
        </is>
      </c>
      <c r="B251" s="1" t="n">
        <v>45378.65465277778</v>
      </c>
      <c r="C251" s="1" t="n">
        <v>45948</v>
      </c>
      <c r="D251" t="inlineStr">
        <is>
          <t>VÄSTRA GÖTALANDS LÄN</t>
        </is>
      </c>
      <c r="E251" t="inlineStr">
        <is>
          <t>ALINGSÅS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47960-2022</t>
        </is>
      </c>
      <c r="B252" s="1" t="n">
        <v>44855</v>
      </c>
      <c r="C252" s="1" t="n">
        <v>45948</v>
      </c>
      <c r="D252" t="inlineStr">
        <is>
          <t>VÄSTRA GÖTALANDS LÄN</t>
        </is>
      </c>
      <c r="E252" t="inlineStr">
        <is>
          <t>ALINGSÅS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54579-2024</t>
        </is>
      </c>
      <c r="B253" s="1" t="n">
        <v>45617</v>
      </c>
      <c r="C253" s="1" t="n">
        <v>45948</v>
      </c>
      <c r="D253" t="inlineStr">
        <is>
          <t>VÄSTRA GÖTALANDS LÄN</t>
        </is>
      </c>
      <c r="E253" t="inlineStr">
        <is>
          <t>ALINGSÅS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3769-2025</t>
        </is>
      </c>
      <c r="B254" s="1" t="n">
        <v>45681.60335648148</v>
      </c>
      <c r="C254" s="1" t="n">
        <v>45948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8234-2025</t>
        </is>
      </c>
      <c r="B255" s="1" t="n">
        <v>45708.47453703704</v>
      </c>
      <c r="C255" s="1" t="n">
        <v>45948</v>
      </c>
      <c r="D255" t="inlineStr">
        <is>
          <t>VÄSTRA GÖTALANDS LÄN</t>
        </is>
      </c>
      <c r="E255" t="inlineStr">
        <is>
          <t>ALINGSÅS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26691-2025</t>
        </is>
      </c>
      <c r="B256" s="1" t="n">
        <v>45810.43835648148</v>
      </c>
      <c r="C256" s="1" t="n">
        <v>45948</v>
      </c>
      <c r="D256" t="inlineStr">
        <is>
          <t>VÄSTRA GÖTALANDS LÄN</t>
        </is>
      </c>
      <c r="E256" t="inlineStr">
        <is>
          <t>ALINGSÅS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5382-2024</t>
        </is>
      </c>
      <c r="B257" s="1" t="n">
        <v>45330</v>
      </c>
      <c r="C257" s="1" t="n">
        <v>45948</v>
      </c>
      <c r="D257" t="inlineStr">
        <is>
          <t>VÄSTRA GÖTALANDS LÄN</t>
        </is>
      </c>
      <c r="E257" t="inlineStr">
        <is>
          <t>ALINGSÅS</t>
        </is>
      </c>
      <c r="F257" t="inlineStr">
        <is>
          <t>Övriga Aktiebolag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4846-2024</t>
        </is>
      </c>
      <c r="B258" s="1" t="n">
        <v>45329.36071759259</v>
      </c>
      <c r="C258" s="1" t="n">
        <v>45948</v>
      </c>
      <c r="D258" t="inlineStr">
        <is>
          <t>VÄSTRA GÖTALANDS LÄN</t>
        </is>
      </c>
      <c r="E258" t="inlineStr">
        <is>
          <t>ALINGSÅS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12968-2025</t>
        </is>
      </c>
      <c r="B259" s="1" t="n">
        <v>45734.43648148148</v>
      </c>
      <c r="C259" s="1" t="n">
        <v>45948</v>
      </c>
      <c r="D259" t="inlineStr">
        <is>
          <t>VÄSTRA GÖTALANDS LÄN</t>
        </is>
      </c>
      <c r="E259" t="inlineStr">
        <is>
          <t>ALINGSÅS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12276-2024</t>
        </is>
      </c>
      <c r="B260" s="1" t="n">
        <v>45378.50021990741</v>
      </c>
      <c r="C260" s="1" t="n">
        <v>45948</v>
      </c>
      <c r="D260" t="inlineStr">
        <is>
          <t>VÄSTRA GÖTALANDS LÄN</t>
        </is>
      </c>
      <c r="E260" t="inlineStr">
        <is>
          <t>ALINGSÅS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27391-2025</t>
        </is>
      </c>
      <c r="B261" s="1" t="n">
        <v>45812.68253472223</v>
      </c>
      <c r="C261" s="1" t="n">
        <v>45948</v>
      </c>
      <c r="D261" t="inlineStr">
        <is>
          <t>VÄSTRA GÖTALANDS LÄN</t>
        </is>
      </c>
      <c r="E261" t="inlineStr">
        <is>
          <t>ALINGSÅS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26164-2024</t>
        </is>
      </c>
      <c r="B262" s="1" t="n">
        <v>45468.55118055556</v>
      </c>
      <c r="C262" s="1" t="n">
        <v>45948</v>
      </c>
      <c r="D262" t="inlineStr">
        <is>
          <t>VÄSTRA GÖTALANDS LÄN</t>
        </is>
      </c>
      <c r="E262" t="inlineStr">
        <is>
          <t>ALINGSÅS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27202-2025</t>
        </is>
      </c>
      <c r="B263" s="1" t="n">
        <v>45812.39840277778</v>
      </c>
      <c r="C263" s="1" t="n">
        <v>45948</v>
      </c>
      <c r="D263" t="inlineStr">
        <is>
          <t>VÄSTRA GÖTALANDS LÄN</t>
        </is>
      </c>
      <c r="E263" t="inlineStr">
        <is>
          <t>ALINGSÅS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27283-2025</t>
        </is>
      </c>
      <c r="B264" s="1" t="n">
        <v>45812.54665509259</v>
      </c>
      <c r="C264" s="1" t="n">
        <v>45948</v>
      </c>
      <c r="D264" t="inlineStr">
        <is>
          <t>VÄSTRA GÖTALANDS LÄN</t>
        </is>
      </c>
      <c r="E264" t="inlineStr">
        <is>
          <t>ALINGSÅS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8981-2023</t>
        </is>
      </c>
      <c r="B265" s="1" t="n">
        <v>44979</v>
      </c>
      <c r="C265" s="1" t="n">
        <v>45948</v>
      </c>
      <c r="D265" t="inlineStr">
        <is>
          <t>VÄSTRA GÖTALANDS LÄN</t>
        </is>
      </c>
      <c r="E265" t="inlineStr">
        <is>
          <t>ALINGSÅS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57491-2022</t>
        </is>
      </c>
      <c r="B266" s="1" t="n">
        <v>44896</v>
      </c>
      <c r="C266" s="1" t="n">
        <v>45948</v>
      </c>
      <c r="D266" t="inlineStr">
        <is>
          <t>VÄSTRA GÖTALANDS LÄN</t>
        </is>
      </c>
      <c r="E266" t="inlineStr">
        <is>
          <t>ALINGSÅS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27979-2025</t>
        </is>
      </c>
      <c r="B267" s="1" t="n">
        <v>45817.57240740741</v>
      </c>
      <c r="C267" s="1" t="n">
        <v>45948</v>
      </c>
      <c r="D267" t="inlineStr">
        <is>
          <t>VÄSTRA GÖTALANDS LÄN</t>
        </is>
      </c>
      <c r="E267" t="inlineStr">
        <is>
          <t>ALINGSÅS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6841-2025</t>
        </is>
      </c>
      <c r="B268" s="1" t="n">
        <v>45700.84496527778</v>
      </c>
      <c r="C268" s="1" t="n">
        <v>45948</v>
      </c>
      <c r="D268" t="inlineStr">
        <is>
          <t>VÄSTRA GÖTALANDS LÄN</t>
        </is>
      </c>
      <c r="E268" t="inlineStr">
        <is>
          <t>ALINGSÅS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28168-2025</t>
        </is>
      </c>
      <c r="B269" s="1" t="n">
        <v>45818.37311342593</v>
      </c>
      <c r="C269" s="1" t="n">
        <v>45948</v>
      </c>
      <c r="D269" t="inlineStr">
        <is>
          <t>VÄSTRA GÖTALANDS LÄN</t>
        </is>
      </c>
      <c r="E269" t="inlineStr">
        <is>
          <t>ALINGSÅS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7713-2024</t>
        </is>
      </c>
      <c r="B270" s="1" t="n">
        <v>45349.37376157408</v>
      </c>
      <c r="C270" s="1" t="n">
        <v>45948</v>
      </c>
      <c r="D270" t="inlineStr">
        <is>
          <t>VÄSTRA GÖTALANDS LÄN</t>
        </is>
      </c>
      <c r="E270" t="inlineStr">
        <is>
          <t>ALINGSÅS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26316-2023</t>
        </is>
      </c>
      <c r="B271" s="1" t="n">
        <v>45091</v>
      </c>
      <c r="C271" s="1" t="n">
        <v>45948</v>
      </c>
      <c r="D271" t="inlineStr">
        <is>
          <t>VÄSTRA GÖTALANDS LÄN</t>
        </is>
      </c>
      <c r="E271" t="inlineStr">
        <is>
          <t>ALINGSÅS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49472-2023</t>
        </is>
      </c>
      <c r="B272" s="1" t="n">
        <v>45211</v>
      </c>
      <c r="C272" s="1" t="n">
        <v>45948</v>
      </c>
      <c r="D272" t="inlineStr">
        <is>
          <t>VÄSTRA GÖTALANDS LÄN</t>
        </is>
      </c>
      <c r="E272" t="inlineStr">
        <is>
          <t>ALINGSÅS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51178-2023</t>
        </is>
      </c>
      <c r="B273" s="1" t="n">
        <v>45219.39265046296</v>
      </c>
      <c r="C273" s="1" t="n">
        <v>45948</v>
      </c>
      <c r="D273" t="inlineStr">
        <is>
          <t>VÄSTRA GÖTALANDS LÄN</t>
        </is>
      </c>
      <c r="E273" t="inlineStr">
        <is>
          <t>ALINGSÅS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25744-2024</t>
        </is>
      </c>
      <c r="B274" s="1" t="n">
        <v>45465.43989583333</v>
      </c>
      <c r="C274" s="1" t="n">
        <v>45948</v>
      </c>
      <c r="D274" t="inlineStr">
        <is>
          <t>VÄSTRA GÖTALANDS LÄN</t>
        </is>
      </c>
      <c r="E274" t="inlineStr">
        <is>
          <t>ALINGSÅS</t>
        </is>
      </c>
      <c r="G274" t="n">
        <v>6.1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25748-2024</t>
        </is>
      </c>
      <c r="B275" s="1" t="n">
        <v>45465.44412037037</v>
      </c>
      <c r="C275" s="1" t="n">
        <v>45948</v>
      </c>
      <c r="D275" t="inlineStr">
        <is>
          <t>VÄSTRA GÖTALANDS LÄN</t>
        </is>
      </c>
      <c r="E275" t="inlineStr">
        <is>
          <t>ALINGSÅS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10541-2025</t>
        </is>
      </c>
      <c r="B276" s="1" t="n">
        <v>45721.48103009259</v>
      </c>
      <c r="C276" s="1" t="n">
        <v>45948</v>
      </c>
      <c r="D276" t="inlineStr">
        <is>
          <t>VÄSTRA GÖTALANDS LÄN</t>
        </is>
      </c>
      <c r="E276" t="inlineStr">
        <is>
          <t>ALINGSÅS</t>
        </is>
      </c>
      <c r="F276" t="inlineStr">
        <is>
          <t>Kyrkan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11127-2025</t>
        </is>
      </c>
      <c r="B277" s="1" t="n">
        <v>45723.64304398148</v>
      </c>
      <c r="C277" s="1" t="n">
        <v>45948</v>
      </c>
      <c r="D277" t="inlineStr">
        <is>
          <t>VÄSTRA GÖTALANDS LÄN</t>
        </is>
      </c>
      <c r="E277" t="inlineStr">
        <is>
          <t>ALINGSÅS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29837-2025</t>
        </is>
      </c>
      <c r="B278" s="1" t="n">
        <v>45826.27395833333</v>
      </c>
      <c r="C278" s="1" t="n">
        <v>45948</v>
      </c>
      <c r="D278" t="inlineStr">
        <is>
          <t>VÄSTRA GÖTALANDS LÄN</t>
        </is>
      </c>
      <c r="E278" t="inlineStr">
        <is>
          <t>ALINGSÅS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11388-2025</t>
        </is>
      </c>
      <c r="B279" s="1" t="n">
        <v>45726.56748842593</v>
      </c>
      <c r="C279" s="1" t="n">
        <v>45948</v>
      </c>
      <c r="D279" t="inlineStr">
        <is>
          <t>VÄSTRA GÖTALANDS LÄN</t>
        </is>
      </c>
      <c r="E279" t="inlineStr">
        <is>
          <t>ALINGSÅS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11462-2025</t>
        </is>
      </c>
      <c r="B280" s="1" t="n">
        <v>45726.65605324074</v>
      </c>
      <c r="C280" s="1" t="n">
        <v>45948</v>
      </c>
      <c r="D280" t="inlineStr">
        <is>
          <t>VÄSTRA GÖTALANDS LÄN</t>
        </is>
      </c>
      <c r="E280" t="inlineStr">
        <is>
          <t>ALINGSÅS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38508-2024</t>
        </is>
      </c>
      <c r="B281" s="1" t="n">
        <v>45546.54806712963</v>
      </c>
      <c r="C281" s="1" t="n">
        <v>45948</v>
      </c>
      <c r="D281" t="inlineStr">
        <is>
          <t>VÄSTRA GÖTALANDS LÄN</t>
        </is>
      </c>
      <c r="E281" t="inlineStr">
        <is>
          <t>ALINGSÅS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11458-2025</t>
        </is>
      </c>
      <c r="B282" s="1" t="n">
        <v>45726</v>
      </c>
      <c r="C282" s="1" t="n">
        <v>45948</v>
      </c>
      <c r="D282" t="inlineStr">
        <is>
          <t>VÄSTRA GÖTALANDS LÄN</t>
        </is>
      </c>
      <c r="E282" t="inlineStr">
        <is>
          <t>ALINGSÅS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11459-2025</t>
        </is>
      </c>
      <c r="B283" s="1" t="n">
        <v>45726</v>
      </c>
      <c r="C283" s="1" t="n">
        <v>45948</v>
      </c>
      <c r="D283" t="inlineStr">
        <is>
          <t>VÄSTRA GÖTALANDS LÄN</t>
        </is>
      </c>
      <c r="E283" t="inlineStr">
        <is>
          <t>ALINGSÅS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9851-2025</t>
        </is>
      </c>
      <c r="B284" s="1" t="n">
        <v>45716</v>
      </c>
      <c r="C284" s="1" t="n">
        <v>45948</v>
      </c>
      <c r="D284" t="inlineStr">
        <is>
          <t>VÄSTRA GÖTALANDS LÄN</t>
        </is>
      </c>
      <c r="E284" t="inlineStr">
        <is>
          <t>ALINGSÅS</t>
        </is>
      </c>
      <c r="G284" t="n">
        <v>6.6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45322-2024</t>
        </is>
      </c>
      <c r="B285" s="1" t="n">
        <v>45576.44601851852</v>
      </c>
      <c r="C285" s="1" t="n">
        <v>45948</v>
      </c>
      <c r="D285" t="inlineStr">
        <is>
          <t>VÄSTRA GÖTALANDS LÄN</t>
        </is>
      </c>
      <c r="E285" t="inlineStr">
        <is>
          <t>ALINGSÅS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14313-2023</t>
        </is>
      </c>
      <c r="B286" s="1" t="n">
        <v>45011</v>
      </c>
      <c r="C286" s="1" t="n">
        <v>45948</v>
      </c>
      <c r="D286" t="inlineStr">
        <is>
          <t>VÄSTRA GÖTALANDS LÄN</t>
        </is>
      </c>
      <c r="E286" t="inlineStr">
        <is>
          <t>ALINGSÅS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59541-2022</t>
        </is>
      </c>
      <c r="B287" s="1" t="n">
        <v>44907.57800925926</v>
      </c>
      <c r="C287" s="1" t="n">
        <v>45948</v>
      </c>
      <c r="D287" t="inlineStr">
        <is>
          <t>VÄSTRA GÖTALANDS LÄN</t>
        </is>
      </c>
      <c r="E287" t="inlineStr">
        <is>
          <t>ALINGSÅS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33764-2021</t>
        </is>
      </c>
      <c r="B288" s="1" t="n">
        <v>44378</v>
      </c>
      <c r="C288" s="1" t="n">
        <v>45948</v>
      </c>
      <c r="D288" t="inlineStr">
        <is>
          <t>VÄSTRA GÖTALANDS LÄN</t>
        </is>
      </c>
      <c r="E288" t="inlineStr">
        <is>
          <t>ALINGSÅS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12318-2022</t>
        </is>
      </c>
      <c r="B289" s="1" t="n">
        <v>44637</v>
      </c>
      <c r="C289" s="1" t="n">
        <v>45948</v>
      </c>
      <c r="D289" t="inlineStr">
        <is>
          <t>VÄSTRA GÖTALANDS LÄN</t>
        </is>
      </c>
      <c r="E289" t="inlineStr">
        <is>
          <t>ALINGSÅS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32074-2025</t>
        </is>
      </c>
      <c r="B290" s="1" t="n">
        <v>45835.44943287037</v>
      </c>
      <c r="C290" s="1" t="n">
        <v>45948</v>
      </c>
      <c r="D290" t="inlineStr">
        <is>
          <t>VÄSTRA GÖTALANDS LÄN</t>
        </is>
      </c>
      <c r="E290" t="inlineStr">
        <is>
          <t>ALINGSÅS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52299-2024</t>
        </is>
      </c>
      <c r="B291" s="1" t="n">
        <v>45608.73741898148</v>
      </c>
      <c r="C291" s="1" t="n">
        <v>45948</v>
      </c>
      <c r="D291" t="inlineStr">
        <is>
          <t>VÄSTRA GÖTALANDS LÄN</t>
        </is>
      </c>
      <c r="E291" t="inlineStr">
        <is>
          <t>ALINGSÅS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32463-2025</t>
        </is>
      </c>
      <c r="B292" s="1" t="n">
        <v>45838.41680555556</v>
      </c>
      <c r="C292" s="1" t="n">
        <v>45948</v>
      </c>
      <c r="D292" t="inlineStr">
        <is>
          <t>VÄSTRA GÖTALANDS LÄN</t>
        </is>
      </c>
      <c r="E292" t="inlineStr">
        <is>
          <t>ALINGSÅS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33490-2025</t>
        </is>
      </c>
      <c r="B293" s="1" t="n">
        <v>45841.50623842593</v>
      </c>
      <c r="C293" s="1" t="n">
        <v>45948</v>
      </c>
      <c r="D293" t="inlineStr">
        <is>
          <t>VÄSTRA GÖTALANDS LÄN</t>
        </is>
      </c>
      <c r="E293" t="inlineStr">
        <is>
          <t>ALINGSÅS</t>
        </is>
      </c>
      <c r="G293" t="n">
        <v>7.9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37429-2023</t>
        </is>
      </c>
      <c r="B294" s="1" t="n">
        <v>45156.63964120371</v>
      </c>
      <c r="C294" s="1" t="n">
        <v>45948</v>
      </c>
      <c r="D294" t="inlineStr">
        <is>
          <t>VÄSTRA GÖTALANDS LÄN</t>
        </is>
      </c>
      <c r="E294" t="inlineStr">
        <is>
          <t>ALINGSÅS</t>
        </is>
      </c>
      <c r="F294" t="inlineStr">
        <is>
          <t>Kyrkan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19553-2024</t>
        </is>
      </c>
      <c r="B295" s="1" t="n">
        <v>45429</v>
      </c>
      <c r="C295" s="1" t="n">
        <v>45948</v>
      </c>
      <c r="D295" t="inlineStr">
        <is>
          <t>VÄSTRA GÖTALANDS LÄN</t>
        </is>
      </c>
      <c r="E295" t="inlineStr">
        <is>
          <t>ALINGSÅS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25747-2024</t>
        </is>
      </c>
      <c r="B296" s="1" t="n">
        <v>45465.44271990741</v>
      </c>
      <c r="C296" s="1" t="n">
        <v>45948</v>
      </c>
      <c r="D296" t="inlineStr">
        <is>
          <t>VÄSTRA GÖTALANDS LÄN</t>
        </is>
      </c>
      <c r="E296" t="inlineStr">
        <is>
          <t>ALINGSÅS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35003-2025</t>
        </is>
      </c>
      <c r="B297" s="1" t="n">
        <v>45850.66096064815</v>
      </c>
      <c r="C297" s="1" t="n">
        <v>45948</v>
      </c>
      <c r="D297" t="inlineStr">
        <is>
          <t>VÄSTRA GÖTALANDS LÄN</t>
        </is>
      </c>
      <c r="E297" t="inlineStr">
        <is>
          <t>ALINGSÅS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57450-2024</t>
        </is>
      </c>
      <c r="B298" s="1" t="n">
        <v>45630.27112268518</v>
      </c>
      <c r="C298" s="1" t="n">
        <v>45948</v>
      </c>
      <c r="D298" t="inlineStr">
        <is>
          <t>VÄSTRA GÖTALANDS LÄN</t>
        </is>
      </c>
      <c r="E298" t="inlineStr">
        <is>
          <t>ALINGSÅS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59292-2023</t>
        </is>
      </c>
      <c r="B299" s="1" t="n">
        <v>45253</v>
      </c>
      <c r="C299" s="1" t="n">
        <v>45948</v>
      </c>
      <c r="D299" t="inlineStr">
        <is>
          <t>VÄSTRA GÖTALANDS LÄN</t>
        </is>
      </c>
      <c r="E299" t="inlineStr">
        <is>
          <t>ALINGSÅS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35004-2025</t>
        </is>
      </c>
      <c r="B300" s="1" t="n">
        <v>45850.66271990741</v>
      </c>
      <c r="C300" s="1" t="n">
        <v>45948</v>
      </c>
      <c r="D300" t="inlineStr">
        <is>
          <t>VÄSTRA GÖTALANDS LÄN</t>
        </is>
      </c>
      <c r="E300" t="inlineStr">
        <is>
          <t>ALINGSÅS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3495-2023</t>
        </is>
      </c>
      <c r="B301" s="1" t="n">
        <v>44949</v>
      </c>
      <c r="C301" s="1" t="n">
        <v>45948</v>
      </c>
      <c r="D301" t="inlineStr">
        <is>
          <t>VÄSTRA GÖTALANDS LÄN</t>
        </is>
      </c>
      <c r="E301" t="inlineStr">
        <is>
          <t>ALINGSÅS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21143-2024</t>
        </is>
      </c>
      <c r="B302" s="1" t="n">
        <v>45440.3950462963</v>
      </c>
      <c r="C302" s="1" t="n">
        <v>45948</v>
      </c>
      <c r="D302" t="inlineStr">
        <is>
          <t>VÄSTRA GÖTALANDS LÄN</t>
        </is>
      </c>
      <c r="E302" t="inlineStr">
        <is>
          <t>ALINGSÅS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17550-2025</t>
        </is>
      </c>
      <c r="B303" s="1" t="n">
        <v>45757.61144675926</v>
      </c>
      <c r="C303" s="1" t="n">
        <v>45948</v>
      </c>
      <c r="D303" t="inlineStr">
        <is>
          <t>VÄSTRA GÖTALANDS LÄN</t>
        </is>
      </c>
      <c r="E303" t="inlineStr">
        <is>
          <t>ALINGSÅS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62671-2023</t>
        </is>
      </c>
      <c r="B304" s="1" t="n">
        <v>45271.4643287037</v>
      </c>
      <c r="C304" s="1" t="n">
        <v>45948</v>
      </c>
      <c r="D304" t="inlineStr">
        <is>
          <t>VÄSTRA GÖTALANDS LÄN</t>
        </is>
      </c>
      <c r="E304" t="inlineStr">
        <is>
          <t>ALINGSÅS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10916-2025</t>
        </is>
      </c>
      <c r="B305" s="1" t="n">
        <v>45722</v>
      </c>
      <c r="C305" s="1" t="n">
        <v>45948</v>
      </c>
      <c r="D305" t="inlineStr">
        <is>
          <t>VÄSTRA GÖTALANDS LÄN</t>
        </is>
      </c>
      <c r="E305" t="inlineStr">
        <is>
          <t>ALINGSÅS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15018-2023</t>
        </is>
      </c>
      <c r="B306" s="1" t="n">
        <v>45015</v>
      </c>
      <c r="C306" s="1" t="n">
        <v>45948</v>
      </c>
      <c r="D306" t="inlineStr">
        <is>
          <t>VÄSTRA GÖTALANDS LÄN</t>
        </is>
      </c>
      <c r="E306" t="inlineStr">
        <is>
          <t>ALINGSÅS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6341-2025</t>
        </is>
      </c>
      <c r="B307" s="1" t="n">
        <v>45699.31804398148</v>
      </c>
      <c r="C307" s="1" t="n">
        <v>45948</v>
      </c>
      <c r="D307" t="inlineStr">
        <is>
          <t>VÄSTRA GÖTALANDS LÄN</t>
        </is>
      </c>
      <c r="E307" t="inlineStr">
        <is>
          <t>ALINGSÅS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8620-2023</t>
        </is>
      </c>
      <c r="B308" s="1" t="n">
        <v>44977.82046296296</v>
      </c>
      <c r="C308" s="1" t="n">
        <v>45948</v>
      </c>
      <c r="D308" t="inlineStr">
        <is>
          <t>VÄSTRA GÖTALANDS LÄN</t>
        </is>
      </c>
      <c r="E308" t="inlineStr">
        <is>
          <t>ALINGSÅS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42672-2025</t>
        </is>
      </c>
      <c r="B309" s="1" t="n">
        <v>45908.30107638889</v>
      </c>
      <c r="C309" s="1" t="n">
        <v>45948</v>
      </c>
      <c r="D309" t="inlineStr">
        <is>
          <t>VÄSTRA GÖTALANDS LÄN</t>
        </is>
      </c>
      <c r="E309" t="inlineStr">
        <is>
          <t>ALINGSÅS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42710-2025</t>
        </is>
      </c>
      <c r="B310" s="1" t="n">
        <v>45908.37523148148</v>
      </c>
      <c r="C310" s="1" t="n">
        <v>45948</v>
      </c>
      <c r="D310" t="inlineStr">
        <is>
          <t>VÄSTRA GÖTALANDS LÄN</t>
        </is>
      </c>
      <c r="E310" t="inlineStr">
        <is>
          <t>ALINGSÅS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60027-2023</t>
        </is>
      </c>
      <c r="B311" s="1" t="n">
        <v>45258.31546296296</v>
      </c>
      <c r="C311" s="1" t="n">
        <v>45948</v>
      </c>
      <c r="D311" t="inlineStr">
        <is>
          <t>VÄSTRA GÖTALANDS LÄN</t>
        </is>
      </c>
      <c r="E311" t="inlineStr">
        <is>
          <t>ALINGSÅS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42711-2025</t>
        </is>
      </c>
      <c r="B312" s="1" t="n">
        <v>45908.37621527778</v>
      </c>
      <c r="C312" s="1" t="n">
        <v>45948</v>
      </c>
      <c r="D312" t="inlineStr">
        <is>
          <t>VÄSTRA GÖTALANDS LÄN</t>
        </is>
      </c>
      <c r="E312" t="inlineStr">
        <is>
          <t>ALINGSÅS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39471-2023</t>
        </is>
      </c>
      <c r="B313" s="1" t="n">
        <v>45166.87197916667</v>
      </c>
      <c r="C313" s="1" t="n">
        <v>45948</v>
      </c>
      <c r="D313" t="inlineStr">
        <is>
          <t>VÄSTRA GÖTALANDS LÄN</t>
        </is>
      </c>
      <c r="E313" t="inlineStr">
        <is>
          <t>ALINGSÅS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43262-2025</t>
        </is>
      </c>
      <c r="B314" s="1" t="n">
        <v>45910.56927083333</v>
      </c>
      <c r="C314" s="1" t="n">
        <v>45948</v>
      </c>
      <c r="D314" t="inlineStr">
        <is>
          <t>VÄSTRA GÖTALANDS LÄN</t>
        </is>
      </c>
      <c r="E314" t="inlineStr">
        <is>
          <t>ALINGSÅS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64182-2023</t>
        </is>
      </c>
      <c r="B315" s="1" t="n">
        <v>45279.65201388889</v>
      </c>
      <c r="C315" s="1" t="n">
        <v>45948</v>
      </c>
      <c r="D315" t="inlineStr">
        <is>
          <t>VÄSTRA GÖTALANDS LÄN</t>
        </is>
      </c>
      <c r="E315" t="inlineStr">
        <is>
          <t>ALINGSÅS</t>
        </is>
      </c>
      <c r="F315" t="inlineStr">
        <is>
          <t>Kommuner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44103-2025</t>
        </is>
      </c>
      <c r="B316" s="1" t="n">
        <v>45915.56835648148</v>
      </c>
      <c r="C316" s="1" t="n">
        <v>45948</v>
      </c>
      <c r="D316" t="inlineStr">
        <is>
          <t>VÄSTRA GÖTALANDS LÄN</t>
        </is>
      </c>
      <c r="E316" t="inlineStr">
        <is>
          <t>ALINGSÅS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44530-2025</t>
        </is>
      </c>
      <c r="B317" s="1" t="n">
        <v>45916.75508101852</v>
      </c>
      <c r="C317" s="1" t="n">
        <v>45948</v>
      </c>
      <c r="D317" t="inlineStr">
        <is>
          <t>VÄSTRA GÖTALANDS LÄN</t>
        </is>
      </c>
      <c r="E317" t="inlineStr">
        <is>
          <t>ALINGSÅS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45610-2025</t>
        </is>
      </c>
      <c r="B318" s="1" t="n">
        <v>45922.7158449074</v>
      </c>
      <c r="C318" s="1" t="n">
        <v>45948</v>
      </c>
      <c r="D318" t="inlineStr">
        <is>
          <t>VÄSTRA GÖTALANDS LÄN</t>
        </is>
      </c>
      <c r="E318" t="inlineStr">
        <is>
          <t>ALINGSÅS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42619-2022</t>
        </is>
      </c>
      <c r="B319" s="1" t="n">
        <v>44831.86186342593</v>
      </c>
      <c r="C319" s="1" t="n">
        <v>45948</v>
      </c>
      <c r="D319" t="inlineStr">
        <is>
          <t>VÄSTRA GÖTALANDS LÄN</t>
        </is>
      </c>
      <c r="E319" t="inlineStr">
        <is>
          <t>ALINGSÅS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46064-2025</t>
        </is>
      </c>
      <c r="B320" s="1" t="n">
        <v>45924.48055555556</v>
      </c>
      <c r="C320" s="1" t="n">
        <v>45948</v>
      </c>
      <c r="D320" t="inlineStr">
        <is>
          <t>VÄSTRA GÖTALANDS LÄN</t>
        </is>
      </c>
      <c r="E320" t="inlineStr">
        <is>
          <t>ALINGSÅS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25832-2024</t>
        </is>
      </c>
      <c r="B321" s="1" t="n">
        <v>45467</v>
      </c>
      <c r="C321" s="1" t="n">
        <v>45948</v>
      </c>
      <c r="D321" t="inlineStr">
        <is>
          <t>VÄSTRA GÖTALANDS LÄN</t>
        </is>
      </c>
      <c r="E321" t="inlineStr">
        <is>
          <t>ALINGSÅS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>
      <c r="A322" t="inlineStr">
        <is>
          <t>A 22186-2025</t>
        </is>
      </c>
      <c r="B322" s="1" t="n">
        <v>45785.62194444444</v>
      </c>
      <c r="C322" s="1" t="n">
        <v>45948</v>
      </c>
      <c r="D322" t="inlineStr">
        <is>
          <t>VÄSTRA GÖTALANDS LÄN</t>
        </is>
      </c>
      <c r="E322" t="inlineStr">
        <is>
          <t>ALINGSÅS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2025-10-18T11:35:45Z</dcterms:created>
  <dcterms:modified xmlns:dcterms="http://purl.org/dc/terms/" xmlns:xsi="http://www.w3.org/2001/XMLSchema-instance" xsi:type="dcterms:W3CDTF">2025-10-18T11:35:46Z</dcterms:modified>
</cp:coreProperties>
</file>