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4831-2025</t>
        </is>
      </c>
      <c r="B2" s="1" t="n">
        <v>45688</v>
      </c>
      <c r="C2" s="1" t="n">
        <v>45959</v>
      </c>
      <c r="D2" t="inlineStr">
        <is>
          <t>VÄSTRA GÖTALANDS LÄN</t>
        </is>
      </c>
      <c r="E2" t="inlineStr">
        <is>
          <t>LIDKÖPING</t>
        </is>
      </c>
      <c r="G2" t="n">
        <v>1.3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Ask
Barkticka</t>
        </is>
      </c>
      <c r="S2">
        <f>HYPERLINK("https://klasma.github.io/Logging_1494/artfynd/A 4831-2025 artfynd.xlsx", "A 4831-2025")</f>
        <v/>
      </c>
      <c r="T2">
        <f>HYPERLINK("https://klasma.github.io/Logging_1494/kartor/A 4831-2025 karta.png", "A 4831-2025")</f>
        <v/>
      </c>
      <c r="V2">
        <f>HYPERLINK("https://klasma.github.io/Logging_1494/klagomål/A 4831-2025 FSC-klagomål.docx", "A 4831-2025")</f>
        <v/>
      </c>
      <c r="W2">
        <f>HYPERLINK("https://klasma.github.io/Logging_1494/klagomålsmail/A 4831-2025 FSC-klagomål mail.docx", "A 4831-2025")</f>
        <v/>
      </c>
      <c r="X2">
        <f>HYPERLINK("https://klasma.github.io/Logging_1494/tillsyn/A 4831-2025 tillsynsbegäran.docx", "A 4831-2025")</f>
        <v/>
      </c>
      <c r="Y2">
        <f>HYPERLINK("https://klasma.github.io/Logging_1494/tillsynsmail/A 4831-2025 tillsynsbegäran mail.docx", "A 4831-2025")</f>
        <v/>
      </c>
    </row>
    <row r="3" ht="15" customHeight="1">
      <c r="A3" t="inlineStr">
        <is>
          <t>A 17541-2021</t>
        </is>
      </c>
      <c r="B3" s="1" t="n">
        <v>44299</v>
      </c>
      <c r="C3" s="1" t="n">
        <v>45959</v>
      </c>
      <c r="D3" t="inlineStr">
        <is>
          <t>VÄSTRA GÖTALANDS LÄN</t>
        </is>
      </c>
      <c r="E3" t="inlineStr">
        <is>
          <t>LIDKÖPING</t>
        </is>
      </c>
      <c r="G3" t="n">
        <v>0.5</v>
      </c>
      <c r="H3" t="n">
        <v>3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Grönfink
Gröngöling
Grönsiska</t>
        </is>
      </c>
      <c r="S3">
        <f>HYPERLINK("https://klasma.github.io/Logging_1494/artfynd/A 17541-2021 artfynd.xlsx", "A 17541-2021")</f>
        <v/>
      </c>
      <c r="T3">
        <f>HYPERLINK("https://klasma.github.io/Logging_1494/kartor/A 17541-2021 karta.png", "A 17541-2021")</f>
        <v/>
      </c>
      <c r="V3">
        <f>HYPERLINK("https://klasma.github.io/Logging_1494/klagomål/A 17541-2021 FSC-klagomål.docx", "A 17541-2021")</f>
        <v/>
      </c>
      <c r="W3">
        <f>HYPERLINK("https://klasma.github.io/Logging_1494/klagomålsmail/A 17541-2021 FSC-klagomål mail.docx", "A 17541-2021")</f>
        <v/>
      </c>
      <c r="X3">
        <f>HYPERLINK("https://klasma.github.io/Logging_1494/tillsyn/A 17541-2021 tillsynsbegäran.docx", "A 17541-2021")</f>
        <v/>
      </c>
      <c r="Y3">
        <f>HYPERLINK("https://klasma.github.io/Logging_1494/tillsynsmail/A 17541-2021 tillsynsbegäran mail.docx", "A 17541-2021")</f>
        <v/>
      </c>
      <c r="Z3">
        <f>HYPERLINK("https://klasma.github.io/Logging_1494/fåglar/A 17541-2021 prioriterade fågelarter.docx", "A 17541-2021")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45959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HYPERLINK("https://klasma.github.io/Logging_1494/artfynd/A 32280-2022 artfynd.xlsx", "A 32280-2022")</f>
        <v/>
      </c>
      <c r="T4">
        <f>HYPERLINK("https://klasma.github.io/Logging_1494/kartor/A 32280-2022 karta.png", "A 32280-2022")</f>
        <v/>
      </c>
      <c r="V4">
        <f>HYPERLINK("https://klasma.github.io/Logging_1494/klagomål/A 32280-2022 FSC-klagomål.docx", "A 32280-2022")</f>
        <v/>
      </c>
      <c r="W4">
        <f>HYPERLINK("https://klasma.github.io/Logging_1494/klagomålsmail/A 32280-2022 FSC-klagomål mail.docx", "A 32280-2022")</f>
        <v/>
      </c>
      <c r="X4">
        <f>HYPERLINK("https://klasma.github.io/Logging_1494/tillsyn/A 32280-2022 tillsynsbegäran.docx", "A 32280-2022")</f>
        <v/>
      </c>
      <c r="Y4">
        <f>HYPERLINK("https://klasma.github.io/Logging_1494/tillsynsmail/A 32280-2022 tillsynsbegäran mail.docx", "A 32280-2022")</f>
        <v/>
      </c>
      <c r="Z4">
        <f>HYPERLINK("https://klasma.github.io/Logging_1494/fåglar/A 32280-2022 prioriterade fågelarter.docx", "A 32280-2022")</f>
        <v/>
      </c>
    </row>
    <row r="5" ht="15" customHeight="1">
      <c r="A5" t="inlineStr">
        <is>
          <t>A 7261-2025</t>
        </is>
      </c>
      <c r="B5" s="1" t="n">
        <v>45702.58821759259</v>
      </c>
      <c r="C5" s="1" t="n">
        <v>45959</v>
      </c>
      <c r="D5" t="inlineStr">
        <is>
          <t>VÄSTRA GÖTALANDS LÄN</t>
        </is>
      </c>
      <c r="E5" t="inlineStr">
        <is>
          <t>LIDKÖPING</t>
        </is>
      </c>
      <c r="G5" t="n">
        <v>2.3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Västlig hakmossa</t>
        </is>
      </c>
      <c r="S5">
        <f>HYPERLINK("https://klasma.github.io/Logging_1494/artfynd/A 7261-2025 artfynd.xlsx", "A 7261-2025")</f>
        <v/>
      </c>
      <c r="T5">
        <f>HYPERLINK("https://klasma.github.io/Logging_1494/kartor/A 7261-2025 karta.png", "A 7261-2025")</f>
        <v/>
      </c>
      <c r="U5">
        <f>HYPERLINK("https://klasma.github.io/Logging_1494/knärot/A 7261-2025 karta knärot.png", "A 7261-2025")</f>
        <v/>
      </c>
      <c r="V5">
        <f>HYPERLINK("https://klasma.github.io/Logging_1494/klagomål/A 7261-2025 FSC-klagomål.docx", "A 7261-2025")</f>
        <v/>
      </c>
      <c r="W5">
        <f>HYPERLINK("https://klasma.github.io/Logging_1494/klagomålsmail/A 7261-2025 FSC-klagomål mail.docx", "A 7261-2025")</f>
        <v/>
      </c>
      <c r="X5">
        <f>HYPERLINK("https://klasma.github.io/Logging_1494/tillsyn/A 7261-2025 tillsynsbegäran.docx", "A 7261-2025")</f>
        <v/>
      </c>
      <c r="Y5">
        <f>HYPERLINK("https://klasma.github.io/Logging_1494/tillsynsmail/A 7261-2025 tillsynsbegäran mail.docx", "A 7261-2025")</f>
        <v/>
      </c>
    </row>
    <row r="6" ht="15" customHeight="1">
      <c r="A6" t="inlineStr">
        <is>
          <t>A 15219-2024</t>
        </is>
      </c>
      <c r="B6" s="1" t="n">
        <v>45400</v>
      </c>
      <c r="C6" s="1" t="n">
        <v>45959</v>
      </c>
      <c r="D6" t="inlineStr">
        <is>
          <t>VÄSTRA GÖTALANDS LÄN</t>
        </is>
      </c>
      <c r="E6" t="inlineStr">
        <is>
          <t>LIDKÖPING</t>
        </is>
      </c>
      <c r="G6" t="n">
        <v>6.7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Tallticka
Tårkragskivling</t>
        </is>
      </c>
      <c r="S6">
        <f>HYPERLINK("https://klasma.github.io/Logging_1494/artfynd/A 15219-2024 artfynd.xlsx", "A 15219-2024")</f>
        <v/>
      </c>
      <c r="T6">
        <f>HYPERLINK("https://klasma.github.io/Logging_1494/kartor/A 15219-2024 karta.png", "A 15219-2024")</f>
        <v/>
      </c>
      <c r="V6">
        <f>HYPERLINK("https://klasma.github.io/Logging_1494/klagomål/A 15219-2024 FSC-klagomål.docx", "A 15219-2024")</f>
        <v/>
      </c>
      <c r="W6">
        <f>HYPERLINK("https://klasma.github.io/Logging_1494/klagomålsmail/A 15219-2024 FSC-klagomål mail.docx", "A 15219-2024")</f>
        <v/>
      </c>
      <c r="X6">
        <f>HYPERLINK("https://klasma.github.io/Logging_1494/tillsyn/A 15219-2024 tillsynsbegäran.docx", "A 15219-2024")</f>
        <v/>
      </c>
      <c r="Y6">
        <f>HYPERLINK("https://klasma.github.io/Logging_1494/tillsynsmail/A 15219-2024 tillsynsbegäran mail.docx", "A 15219-2024")</f>
        <v/>
      </c>
    </row>
    <row r="7" ht="15" customHeight="1">
      <c r="A7" t="inlineStr">
        <is>
          <t>A 28849-2024</t>
        </is>
      </c>
      <c r="B7" s="1" t="n">
        <v>45478.77283564815</v>
      </c>
      <c r="C7" s="1" t="n">
        <v>45959</v>
      </c>
      <c r="D7" t="inlineStr">
        <is>
          <t>VÄSTRA GÖTALANDS LÄN</t>
        </is>
      </c>
      <c r="E7" t="inlineStr">
        <is>
          <t>LIDKÖPING</t>
        </is>
      </c>
      <c r="G7" t="n">
        <v>2.6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Entita
Talltita</t>
        </is>
      </c>
      <c r="S7">
        <f>HYPERLINK("https://klasma.github.io/Logging_1494/artfynd/A 28849-2024 artfynd.xlsx", "A 28849-2024")</f>
        <v/>
      </c>
      <c r="T7">
        <f>HYPERLINK("https://klasma.github.io/Logging_1494/kartor/A 28849-2024 karta.png", "A 28849-2024")</f>
        <v/>
      </c>
      <c r="V7">
        <f>HYPERLINK("https://klasma.github.io/Logging_1494/klagomål/A 28849-2024 FSC-klagomål.docx", "A 28849-2024")</f>
        <v/>
      </c>
      <c r="W7">
        <f>HYPERLINK("https://klasma.github.io/Logging_1494/klagomålsmail/A 28849-2024 FSC-klagomål mail.docx", "A 28849-2024")</f>
        <v/>
      </c>
      <c r="X7">
        <f>HYPERLINK("https://klasma.github.io/Logging_1494/tillsyn/A 28849-2024 tillsynsbegäran.docx", "A 28849-2024")</f>
        <v/>
      </c>
      <c r="Y7">
        <f>HYPERLINK("https://klasma.github.io/Logging_1494/tillsynsmail/A 28849-2024 tillsynsbegäran mail.docx", "A 28849-2024")</f>
        <v/>
      </c>
      <c r="Z7">
        <f>HYPERLINK("https://klasma.github.io/Logging_1494/fåglar/A 28849-2024 prioriterade fågelarter.docx", "A 28849-2024")</f>
        <v/>
      </c>
    </row>
    <row r="8" ht="15" customHeight="1">
      <c r="A8" t="inlineStr">
        <is>
          <t>A 47321-2023</t>
        </is>
      </c>
      <c r="B8" s="1" t="n">
        <v>45202.50942129629</v>
      </c>
      <c r="C8" s="1" t="n">
        <v>45959</v>
      </c>
      <c r="D8" t="inlineStr">
        <is>
          <t>VÄSTRA GÖTALANDS LÄN</t>
        </is>
      </c>
      <c r="E8" t="inlineStr">
        <is>
          <t>LIDKÖPING</t>
        </is>
      </c>
      <c r="G8" t="n">
        <v>7.3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47321-2023 artfynd.xlsx", "A 47321-2023")</f>
        <v/>
      </c>
      <c r="T8">
        <f>HYPERLINK("https://klasma.github.io/Logging_1494/kartor/A 47321-2023 karta.png", "A 47321-2023")</f>
        <v/>
      </c>
      <c r="V8">
        <f>HYPERLINK("https://klasma.github.io/Logging_1494/klagomål/A 47321-2023 FSC-klagomål.docx", "A 47321-2023")</f>
        <v/>
      </c>
      <c r="W8">
        <f>HYPERLINK("https://klasma.github.io/Logging_1494/klagomålsmail/A 47321-2023 FSC-klagomål mail.docx", "A 47321-2023")</f>
        <v/>
      </c>
      <c r="X8">
        <f>HYPERLINK("https://klasma.github.io/Logging_1494/tillsyn/A 47321-2023 tillsynsbegäran.docx", "A 47321-2023")</f>
        <v/>
      </c>
      <c r="Y8">
        <f>HYPERLINK("https://klasma.github.io/Logging_1494/tillsynsmail/A 47321-2023 tillsynsbegäran mail.docx", "A 47321-2023")</f>
        <v/>
      </c>
      <c r="Z8">
        <f>HYPERLINK("https://klasma.github.io/Logging_1494/fåglar/A 47321-2023 prioriterade fågelarter.docx", "A 47321-2023")</f>
        <v/>
      </c>
    </row>
    <row r="9" ht="15" customHeight="1">
      <c r="A9" t="inlineStr">
        <is>
          <t>A 10476-2023</t>
        </is>
      </c>
      <c r="B9" s="1" t="n">
        <v>44987</v>
      </c>
      <c r="C9" s="1" t="n">
        <v>45959</v>
      </c>
      <c r="D9" t="inlineStr">
        <is>
          <t>VÄSTRA GÖTALANDS LÄN</t>
        </is>
      </c>
      <c r="E9" t="inlineStr">
        <is>
          <t>LIDKÖPING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HYPERLINK("https://klasma.github.io/Logging_1494/artfynd/A 10476-2023 artfynd.xlsx", "A 10476-2023")</f>
        <v/>
      </c>
      <c r="T9">
        <f>HYPERLINK("https://klasma.github.io/Logging_1494/kartor/A 10476-2023 karta.png", "A 10476-2023")</f>
        <v/>
      </c>
      <c r="V9">
        <f>HYPERLINK("https://klasma.github.io/Logging_1494/klagomål/A 10476-2023 FSC-klagomål.docx", "A 10476-2023")</f>
        <v/>
      </c>
      <c r="W9">
        <f>HYPERLINK("https://klasma.github.io/Logging_1494/klagomålsmail/A 10476-2023 FSC-klagomål mail.docx", "A 10476-2023")</f>
        <v/>
      </c>
      <c r="X9">
        <f>HYPERLINK("https://klasma.github.io/Logging_1494/tillsyn/A 10476-2023 tillsynsbegäran.docx", "A 10476-2023")</f>
        <v/>
      </c>
      <c r="Y9">
        <f>HYPERLINK("https://klasma.github.io/Logging_1494/tillsynsmail/A 10476-2023 tillsynsbegäran mail.docx", "A 10476-2023")</f>
        <v/>
      </c>
      <c r="Z9">
        <f>HYPERLINK("https://klasma.github.io/Logging_1494/fåglar/A 10476-2023 prioriterade fågelarter.docx", "A 10476-2023")</f>
        <v/>
      </c>
    </row>
    <row r="10" ht="15" customHeight="1">
      <c r="A10" t="inlineStr">
        <is>
          <t>A 61818-2024</t>
        </is>
      </c>
      <c r="B10" s="1" t="n">
        <v>45649.61065972222</v>
      </c>
      <c r="C10" s="1" t="n">
        <v>45959</v>
      </c>
      <c r="D10" t="inlineStr">
        <is>
          <t>VÄSTRA GÖTALANDS LÄN</t>
        </is>
      </c>
      <c r="E10" t="inlineStr">
        <is>
          <t>LIDKÖPING</t>
        </is>
      </c>
      <c r="G10" t="n">
        <v>6.2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Rödvingetrast</t>
        </is>
      </c>
      <c r="S10">
        <f>HYPERLINK("https://klasma.github.io/Logging_1494/artfynd/A 61818-2024 artfynd.xlsx", "A 61818-2024")</f>
        <v/>
      </c>
      <c r="T10">
        <f>HYPERLINK("https://klasma.github.io/Logging_1494/kartor/A 61818-2024 karta.png", "A 61818-2024")</f>
        <v/>
      </c>
      <c r="V10">
        <f>HYPERLINK("https://klasma.github.io/Logging_1494/klagomål/A 61818-2024 FSC-klagomål.docx", "A 61818-2024")</f>
        <v/>
      </c>
      <c r="W10">
        <f>HYPERLINK("https://klasma.github.io/Logging_1494/klagomålsmail/A 61818-2024 FSC-klagomål mail.docx", "A 61818-2024")</f>
        <v/>
      </c>
      <c r="X10">
        <f>HYPERLINK("https://klasma.github.io/Logging_1494/tillsyn/A 61818-2024 tillsynsbegäran.docx", "A 61818-2024")</f>
        <v/>
      </c>
      <c r="Y10">
        <f>HYPERLINK("https://klasma.github.io/Logging_1494/tillsynsmail/A 61818-2024 tillsynsbegäran mail.docx", "A 61818-2024")</f>
        <v/>
      </c>
      <c r="Z10">
        <f>HYPERLINK("https://klasma.github.io/Logging_1494/fåglar/A 61818-2024 prioriterade fågelarter.docx", "A 61818-2024")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45959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45959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45959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45959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45959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45959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45959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45959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45959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45959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45959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45959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45959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45959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45959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45959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45959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45959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45959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45959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33654-2022</t>
        </is>
      </c>
      <c r="B31" s="1" t="n">
        <v>44789</v>
      </c>
      <c r="C31" s="1" t="n">
        <v>45959</v>
      </c>
      <c r="D31" t="inlineStr">
        <is>
          <t>VÄSTRA GÖTALANDS LÄN</t>
        </is>
      </c>
      <c r="E31" t="inlineStr">
        <is>
          <t>LIDKÖPING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57990-2021</t>
        </is>
      </c>
      <c r="B32" s="1" t="n">
        <v>44487.40418981481</v>
      </c>
      <c r="C32" s="1" t="n">
        <v>45959</v>
      </c>
      <c r="D32" t="inlineStr">
        <is>
          <t>VÄSTRA GÖTALANDS LÄN</t>
        </is>
      </c>
      <c r="E32" t="inlineStr">
        <is>
          <t>LIDKÖPING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65341-2021</t>
        </is>
      </c>
      <c r="B33" s="1" t="n">
        <v>44515.64600694444</v>
      </c>
      <c r="C33" s="1" t="n">
        <v>45959</v>
      </c>
      <c r="D33" t="inlineStr">
        <is>
          <t>VÄSTRA GÖTALANDS LÄN</t>
        </is>
      </c>
      <c r="E33" t="inlineStr">
        <is>
          <t>LIDKÖPING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45001-2021</t>
        </is>
      </c>
      <c r="B34" s="1" t="n">
        <v>44438.91945601852</v>
      </c>
      <c r="C34" s="1" t="n">
        <v>45959</v>
      </c>
      <c r="D34" t="inlineStr">
        <is>
          <t>VÄSTRA GÖTALANDS LÄN</t>
        </is>
      </c>
      <c r="E34" t="inlineStr">
        <is>
          <t>LIDKÖPING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58766-2020</t>
        </is>
      </c>
      <c r="B35" s="1" t="n">
        <v>44145</v>
      </c>
      <c r="C35" s="1" t="n">
        <v>45959</v>
      </c>
      <c r="D35" t="inlineStr">
        <is>
          <t>VÄSTRA GÖTALANDS LÄN</t>
        </is>
      </c>
      <c r="E35" t="inlineStr">
        <is>
          <t>LIDKÖPING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7559-2021</t>
        </is>
      </c>
      <c r="B36" s="1" t="n">
        <v>44239</v>
      </c>
      <c r="C36" s="1" t="n">
        <v>45959</v>
      </c>
      <c r="D36" t="inlineStr">
        <is>
          <t>VÄSTRA GÖTALANDS LÄN</t>
        </is>
      </c>
      <c r="E36" t="inlineStr">
        <is>
          <t>LIDKÖPING</t>
        </is>
      </c>
      <c r="F36" t="inlineStr">
        <is>
          <t>Sveaskog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68500-2020</t>
        </is>
      </c>
      <c r="B37" s="1" t="n">
        <v>44183</v>
      </c>
      <c r="C37" s="1" t="n">
        <v>45959</v>
      </c>
      <c r="D37" t="inlineStr">
        <is>
          <t>VÄSTRA GÖTALANDS LÄN</t>
        </is>
      </c>
      <c r="E37" t="inlineStr">
        <is>
          <t>LIDKÖPING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67764-2020</t>
        </is>
      </c>
      <c r="B38" s="1" t="n">
        <v>44181</v>
      </c>
      <c r="C38" s="1" t="n">
        <v>45959</v>
      </c>
      <c r="D38" t="inlineStr">
        <is>
          <t>VÄSTRA GÖTALANDS LÄN</t>
        </is>
      </c>
      <c r="E38" t="inlineStr">
        <is>
          <t>LIDKÖPING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16434-2021</t>
        </is>
      </c>
      <c r="B39" s="1" t="n">
        <v>44293</v>
      </c>
      <c r="C39" s="1" t="n">
        <v>45959</v>
      </c>
      <c r="D39" t="inlineStr">
        <is>
          <t>VÄSTRA GÖTALANDS LÄN</t>
        </is>
      </c>
      <c r="E39" t="inlineStr">
        <is>
          <t>LIDKÖPING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31159-2022</t>
        </is>
      </c>
      <c r="B40" s="1" t="n">
        <v>44770</v>
      </c>
      <c r="C40" s="1" t="n">
        <v>45959</v>
      </c>
      <c r="D40" t="inlineStr">
        <is>
          <t>VÄSTRA GÖTALANDS LÄN</t>
        </is>
      </c>
      <c r="E40" t="inlineStr">
        <is>
          <t>LIDKÖPING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27329-2022</t>
        </is>
      </c>
      <c r="B41" s="1" t="n">
        <v>44742.36770833333</v>
      </c>
      <c r="C41" s="1" t="n">
        <v>45959</v>
      </c>
      <c r="D41" t="inlineStr">
        <is>
          <t>VÄSTRA GÖTALANDS LÄN</t>
        </is>
      </c>
      <c r="E41" t="inlineStr">
        <is>
          <t>LIDKÖPING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37155-2022</t>
        </is>
      </c>
      <c r="B42" s="1" t="n">
        <v>44806.59059027778</v>
      </c>
      <c r="C42" s="1" t="n">
        <v>45959</v>
      </c>
      <c r="D42" t="inlineStr">
        <is>
          <t>VÄSTRA GÖTALANDS LÄN</t>
        </is>
      </c>
      <c r="E42" t="inlineStr">
        <is>
          <t>LIDKÖPING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57509-2020</t>
        </is>
      </c>
      <c r="B43" s="1" t="n">
        <v>44140</v>
      </c>
      <c r="C43" s="1" t="n">
        <v>45959</v>
      </c>
      <c r="D43" t="inlineStr">
        <is>
          <t>VÄSTRA GÖTALANDS LÄN</t>
        </is>
      </c>
      <c r="E43" t="inlineStr">
        <is>
          <t>LIDKÖPING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24952-2021</t>
        </is>
      </c>
      <c r="B44" s="1" t="n">
        <v>44341</v>
      </c>
      <c r="C44" s="1" t="n">
        <v>45959</v>
      </c>
      <c r="D44" t="inlineStr">
        <is>
          <t>VÄSTRA GÖTALANDS LÄN</t>
        </is>
      </c>
      <c r="E44" t="inlineStr">
        <is>
          <t>LIDKÖPING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24913-2021</t>
        </is>
      </c>
      <c r="B45" s="1" t="n">
        <v>44341</v>
      </c>
      <c r="C45" s="1" t="n">
        <v>45959</v>
      </c>
      <c r="D45" t="inlineStr">
        <is>
          <t>VÄSTRA GÖTALANDS LÄN</t>
        </is>
      </c>
      <c r="E45" t="inlineStr">
        <is>
          <t>LIDKÖPING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67768-2020</t>
        </is>
      </c>
      <c r="B46" s="1" t="n">
        <v>44181</v>
      </c>
      <c r="C46" s="1" t="n">
        <v>45959</v>
      </c>
      <c r="D46" t="inlineStr">
        <is>
          <t>VÄSTRA GÖTALANDS LÄN</t>
        </is>
      </c>
      <c r="E46" t="inlineStr">
        <is>
          <t>LIDKÖPING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12819-2022</t>
        </is>
      </c>
      <c r="B47" s="1" t="n">
        <v>44642</v>
      </c>
      <c r="C47" s="1" t="n">
        <v>45959</v>
      </c>
      <c r="D47" t="inlineStr">
        <is>
          <t>VÄSTRA GÖTALANDS LÄN</t>
        </is>
      </c>
      <c r="E47" t="inlineStr">
        <is>
          <t>LIDKÖPING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57538-2020</t>
        </is>
      </c>
      <c r="B48" s="1" t="n">
        <v>44140.56445601852</v>
      </c>
      <c r="C48" s="1" t="n">
        <v>45959</v>
      </c>
      <c r="D48" t="inlineStr">
        <is>
          <t>VÄSTRA GÖTALANDS LÄN</t>
        </is>
      </c>
      <c r="E48" t="inlineStr">
        <is>
          <t>LIDKÖPING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28331-2022</t>
        </is>
      </c>
      <c r="B49" s="1" t="n">
        <v>44747.41405092592</v>
      </c>
      <c r="C49" s="1" t="n">
        <v>45959</v>
      </c>
      <c r="D49" t="inlineStr">
        <is>
          <t>VÄSTRA GÖTALANDS LÄN</t>
        </is>
      </c>
      <c r="E49" t="inlineStr">
        <is>
          <t>LIDKÖPING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47057-2021</t>
        </is>
      </c>
      <c r="B50" s="1" t="n">
        <v>44446</v>
      </c>
      <c r="C50" s="1" t="n">
        <v>45959</v>
      </c>
      <c r="D50" t="inlineStr">
        <is>
          <t>VÄSTRA GÖTALANDS LÄN</t>
        </is>
      </c>
      <c r="E50" t="inlineStr">
        <is>
          <t>LIDKÖPING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8790-2022</t>
        </is>
      </c>
      <c r="B51" s="1" t="n">
        <v>44614</v>
      </c>
      <c r="C51" s="1" t="n">
        <v>45959</v>
      </c>
      <c r="D51" t="inlineStr">
        <is>
          <t>VÄSTRA GÖTALANDS LÄN</t>
        </is>
      </c>
      <c r="E51" t="inlineStr">
        <is>
          <t>LIDKÖPING</t>
        </is>
      </c>
      <c r="F51" t="inlineStr">
        <is>
          <t>Kyrkan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43445-2023</t>
        </is>
      </c>
      <c r="B52" s="1" t="n">
        <v>45184.35591435185</v>
      </c>
      <c r="C52" s="1" t="n">
        <v>45959</v>
      </c>
      <c r="D52" t="inlineStr">
        <is>
          <t>VÄSTRA GÖTALANDS LÄN</t>
        </is>
      </c>
      <c r="E52" t="inlineStr">
        <is>
          <t>LIDKÖPING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32395-2023</t>
        </is>
      </c>
      <c r="B53" s="1" t="n">
        <v>45120</v>
      </c>
      <c r="C53" s="1" t="n">
        <v>45959</v>
      </c>
      <c r="D53" t="inlineStr">
        <is>
          <t>VÄSTRA GÖTALANDS LÄN</t>
        </is>
      </c>
      <c r="E53" t="inlineStr">
        <is>
          <t>LIDKÖPING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7248-2025</t>
        </is>
      </c>
      <c r="B54" s="1" t="n">
        <v>45702.55677083333</v>
      </c>
      <c r="C54" s="1" t="n">
        <v>45959</v>
      </c>
      <c r="D54" t="inlineStr">
        <is>
          <t>VÄSTRA GÖTALANDS LÄN</t>
        </is>
      </c>
      <c r="E54" t="inlineStr">
        <is>
          <t>LIDKÖPING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44680-2023</t>
        </is>
      </c>
      <c r="B55" s="1" t="n">
        <v>45189.83261574074</v>
      </c>
      <c r="C55" s="1" t="n">
        <v>45959</v>
      </c>
      <c r="D55" t="inlineStr">
        <is>
          <t>VÄSTRA GÖTALANDS LÄN</t>
        </is>
      </c>
      <c r="E55" t="inlineStr">
        <is>
          <t>LIDKÖPING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8124-2023</t>
        </is>
      </c>
      <c r="B56" s="1" t="n">
        <v>44974</v>
      </c>
      <c r="C56" s="1" t="n">
        <v>45959</v>
      </c>
      <c r="D56" t="inlineStr">
        <is>
          <t>VÄSTRA GÖTALANDS LÄN</t>
        </is>
      </c>
      <c r="E56" t="inlineStr">
        <is>
          <t>LIDKÖPING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53273-2023</t>
        </is>
      </c>
      <c r="B57" s="1" t="n">
        <v>45229</v>
      </c>
      <c r="C57" s="1" t="n">
        <v>45959</v>
      </c>
      <c r="D57" t="inlineStr">
        <is>
          <t>VÄSTRA GÖTALANDS LÄN</t>
        </is>
      </c>
      <c r="E57" t="inlineStr">
        <is>
          <t>LIDKÖPING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48301-2024</t>
        </is>
      </c>
      <c r="B58" s="1" t="n">
        <v>45590.47016203704</v>
      </c>
      <c r="C58" s="1" t="n">
        <v>45959</v>
      </c>
      <c r="D58" t="inlineStr">
        <is>
          <t>VÄSTRA GÖTALANDS LÄN</t>
        </is>
      </c>
      <c r="E58" t="inlineStr">
        <is>
          <t>LIDKÖPING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30399-2023</t>
        </is>
      </c>
      <c r="B59" s="1" t="n">
        <v>45111.474375</v>
      </c>
      <c r="C59" s="1" t="n">
        <v>45959</v>
      </c>
      <c r="D59" t="inlineStr">
        <is>
          <t>VÄSTRA GÖTALANDS LÄN</t>
        </is>
      </c>
      <c r="E59" t="inlineStr">
        <is>
          <t>LIDKÖPING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40291-2024</t>
        </is>
      </c>
      <c r="B60" s="1" t="n">
        <v>45554.68796296296</v>
      </c>
      <c r="C60" s="1" t="n">
        <v>45959</v>
      </c>
      <c r="D60" t="inlineStr">
        <is>
          <t>VÄSTRA GÖTALANDS LÄN</t>
        </is>
      </c>
      <c r="E60" t="inlineStr">
        <is>
          <t>LIDKÖPING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15374-2025</t>
        </is>
      </c>
      <c r="B61" s="1" t="n">
        <v>45747.40619212963</v>
      </c>
      <c r="C61" s="1" t="n">
        <v>45959</v>
      </c>
      <c r="D61" t="inlineStr">
        <is>
          <t>VÄSTRA GÖTALANDS LÄN</t>
        </is>
      </c>
      <c r="E61" t="inlineStr">
        <is>
          <t>LIDKÖPING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60465-2024</t>
        </is>
      </c>
      <c r="B62" s="1" t="n">
        <v>45643.61819444445</v>
      </c>
      <c r="C62" s="1" t="n">
        <v>45959</v>
      </c>
      <c r="D62" t="inlineStr">
        <is>
          <t>VÄSTRA GÖTALANDS LÄN</t>
        </is>
      </c>
      <c r="E62" t="inlineStr">
        <is>
          <t>LIDKÖPING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25322-2024</t>
        </is>
      </c>
      <c r="B63" s="1" t="n">
        <v>45462.77667824074</v>
      </c>
      <c r="C63" s="1" t="n">
        <v>45959</v>
      </c>
      <c r="D63" t="inlineStr">
        <is>
          <t>VÄSTRA GÖTALANDS LÄN</t>
        </is>
      </c>
      <c r="E63" t="inlineStr">
        <is>
          <t>LIDKÖPING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35202-2023</t>
        </is>
      </c>
      <c r="B64" s="1" t="n">
        <v>45145</v>
      </c>
      <c r="C64" s="1" t="n">
        <v>45959</v>
      </c>
      <c r="D64" t="inlineStr">
        <is>
          <t>VÄSTRA GÖTALANDS LÄN</t>
        </is>
      </c>
      <c r="E64" t="inlineStr">
        <is>
          <t>LIDKÖPING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53362-2024</t>
        </is>
      </c>
      <c r="B65" s="1" t="n">
        <v>45614</v>
      </c>
      <c r="C65" s="1" t="n">
        <v>45959</v>
      </c>
      <c r="D65" t="inlineStr">
        <is>
          <t>VÄSTRA GÖTALANDS LÄN</t>
        </is>
      </c>
      <c r="E65" t="inlineStr">
        <is>
          <t>LIDKÖPING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31596-2024</t>
        </is>
      </c>
      <c r="B66" s="1" t="n">
        <v>45506.38613425926</v>
      </c>
      <c r="C66" s="1" t="n">
        <v>45959</v>
      </c>
      <c r="D66" t="inlineStr">
        <is>
          <t>VÄSTRA GÖTALANDS LÄN</t>
        </is>
      </c>
      <c r="E66" t="inlineStr">
        <is>
          <t>LIDKÖPING</t>
        </is>
      </c>
      <c r="F66" t="inlineStr">
        <is>
          <t>Kommuner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49755-2022</t>
        </is>
      </c>
      <c r="B67" s="1" t="n">
        <v>44859</v>
      </c>
      <c r="C67" s="1" t="n">
        <v>45959</v>
      </c>
      <c r="D67" t="inlineStr">
        <is>
          <t>VÄSTRA GÖTALANDS LÄN</t>
        </is>
      </c>
      <c r="E67" t="inlineStr">
        <is>
          <t>LIDKÖPING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40257-2023</t>
        </is>
      </c>
      <c r="B68" s="1" t="n">
        <v>45169.50835648148</v>
      </c>
      <c r="C68" s="1" t="n">
        <v>45959</v>
      </c>
      <c r="D68" t="inlineStr">
        <is>
          <t>VÄSTRA GÖTALANDS LÄN</t>
        </is>
      </c>
      <c r="E68" t="inlineStr">
        <is>
          <t>LIDKÖPING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1716-2021</t>
        </is>
      </c>
      <c r="B69" s="1" t="n">
        <v>44209</v>
      </c>
      <c r="C69" s="1" t="n">
        <v>45959</v>
      </c>
      <c r="D69" t="inlineStr">
        <is>
          <t>VÄSTRA GÖTALANDS LÄN</t>
        </is>
      </c>
      <c r="E69" t="inlineStr">
        <is>
          <t>LIDKÖPING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19759-2024</t>
        </is>
      </c>
      <c r="B70" s="1" t="n">
        <v>45432.69586805555</v>
      </c>
      <c r="C70" s="1" t="n">
        <v>45959</v>
      </c>
      <c r="D70" t="inlineStr">
        <is>
          <t>VÄSTRA GÖTALANDS LÄN</t>
        </is>
      </c>
      <c r="E70" t="inlineStr">
        <is>
          <t>LIDKÖPING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6940-2024</t>
        </is>
      </c>
      <c r="B71" s="1" t="n">
        <v>45343</v>
      </c>
      <c r="C71" s="1" t="n">
        <v>45959</v>
      </c>
      <c r="D71" t="inlineStr">
        <is>
          <t>VÄSTRA GÖTALANDS LÄN</t>
        </is>
      </c>
      <c r="E71" t="inlineStr">
        <is>
          <t>LIDKÖPING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56542-2024</t>
        </is>
      </c>
      <c r="B72" s="1" t="n">
        <v>45625.56277777778</v>
      </c>
      <c r="C72" s="1" t="n">
        <v>45959</v>
      </c>
      <c r="D72" t="inlineStr">
        <is>
          <t>VÄSTRA GÖTALANDS LÄN</t>
        </is>
      </c>
      <c r="E72" t="inlineStr">
        <is>
          <t>LIDKÖPING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20614-2025</t>
        </is>
      </c>
      <c r="B73" s="1" t="n">
        <v>45776.25559027777</v>
      </c>
      <c r="C73" s="1" t="n">
        <v>45959</v>
      </c>
      <c r="D73" t="inlineStr">
        <is>
          <t>VÄSTRA GÖTALANDS LÄN</t>
        </is>
      </c>
      <c r="E73" t="inlineStr">
        <is>
          <t>LIDKÖPING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24759-2023</t>
        </is>
      </c>
      <c r="B74" s="1" t="n">
        <v>45084.62170138889</v>
      </c>
      <c r="C74" s="1" t="n">
        <v>45959</v>
      </c>
      <c r="D74" t="inlineStr">
        <is>
          <t>VÄSTRA GÖTALANDS LÄN</t>
        </is>
      </c>
      <c r="E74" t="inlineStr">
        <is>
          <t>LIDKÖPING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59068-2023</t>
        </is>
      </c>
      <c r="B75" s="1" t="n">
        <v>45252</v>
      </c>
      <c r="C75" s="1" t="n">
        <v>45959</v>
      </c>
      <c r="D75" t="inlineStr">
        <is>
          <t>VÄSTRA GÖTALANDS LÄN</t>
        </is>
      </c>
      <c r="E75" t="inlineStr">
        <is>
          <t>LIDKÖPING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136-2023</t>
        </is>
      </c>
      <c r="B76" s="1" t="n">
        <v>44928.51184027778</v>
      </c>
      <c r="C76" s="1" t="n">
        <v>45959</v>
      </c>
      <c r="D76" t="inlineStr">
        <is>
          <t>VÄSTRA GÖTALANDS LÄN</t>
        </is>
      </c>
      <c r="E76" t="inlineStr">
        <is>
          <t>LIDKÖPING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68906-2020</t>
        </is>
      </c>
      <c r="B77" s="1" t="n">
        <v>44187</v>
      </c>
      <c r="C77" s="1" t="n">
        <v>45959</v>
      </c>
      <c r="D77" t="inlineStr">
        <is>
          <t>VÄSTRA GÖTALANDS LÄN</t>
        </is>
      </c>
      <c r="E77" t="inlineStr">
        <is>
          <t>LIDKÖPING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56373-2024</t>
        </is>
      </c>
      <c r="B78" s="1" t="n">
        <v>45625.3313425926</v>
      </c>
      <c r="C78" s="1" t="n">
        <v>45959</v>
      </c>
      <c r="D78" t="inlineStr">
        <is>
          <t>VÄSTRA GÖTALANDS LÄN</t>
        </is>
      </c>
      <c r="E78" t="inlineStr">
        <is>
          <t>LIDKÖPING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37169-2022</t>
        </is>
      </c>
      <c r="B79" s="1" t="n">
        <v>44806.60627314815</v>
      </c>
      <c r="C79" s="1" t="n">
        <v>45959</v>
      </c>
      <c r="D79" t="inlineStr">
        <is>
          <t>VÄSTRA GÖTALANDS LÄN</t>
        </is>
      </c>
      <c r="E79" t="inlineStr">
        <is>
          <t>LIDKÖPING</t>
        </is>
      </c>
      <c r="G79" t="n">
        <v>17.4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18768-2024</t>
        </is>
      </c>
      <c r="B80" s="1" t="n">
        <v>45426.5609837963</v>
      </c>
      <c r="C80" s="1" t="n">
        <v>45959</v>
      </c>
      <c r="D80" t="inlineStr">
        <is>
          <t>VÄSTRA GÖTALANDS LÄN</t>
        </is>
      </c>
      <c r="E80" t="inlineStr">
        <is>
          <t>LIDKÖPING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60118-2024</t>
        </is>
      </c>
      <c r="B81" s="1" t="n">
        <v>45642.58109953703</v>
      </c>
      <c r="C81" s="1" t="n">
        <v>45959</v>
      </c>
      <c r="D81" t="inlineStr">
        <is>
          <t>VÄSTRA GÖTALANDS LÄN</t>
        </is>
      </c>
      <c r="E81" t="inlineStr">
        <is>
          <t>LIDKÖPING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53769-2024</t>
        </is>
      </c>
      <c r="B82" s="1" t="n">
        <v>45615.52787037037</v>
      </c>
      <c r="C82" s="1" t="n">
        <v>45959</v>
      </c>
      <c r="D82" t="inlineStr">
        <is>
          <t>VÄSTRA GÖTALANDS LÄN</t>
        </is>
      </c>
      <c r="E82" t="inlineStr">
        <is>
          <t>LIDKÖPING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61817-2024</t>
        </is>
      </c>
      <c r="B83" s="1" t="n">
        <v>45649.60460648148</v>
      </c>
      <c r="C83" s="1" t="n">
        <v>45959</v>
      </c>
      <c r="D83" t="inlineStr">
        <is>
          <t>VÄSTRA GÖTALANDS LÄN</t>
        </is>
      </c>
      <c r="E83" t="inlineStr">
        <is>
          <t>LIDKÖPING</t>
        </is>
      </c>
      <c r="G83" t="n">
        <v>4.6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7247-2025</t>
        </is>
      </c>
      <c r="B84" s="1" t="n">
        <v>45702.55347222222</v>
      </c>
      <c r="C84" s="1" t="n">
        <v>45959</v>
      </c>
      <c r="D84" t="inlineStr">
        <is>
          <t>VÄSTRA GÖTALANDS LÄN</t>
        </is>
      </c>
      <c r="E84" t="inlineStr">
        <is>
          <t>LIDKÖPING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22922-2025</t>
        </is>
      </c>
      <c r="B85" s="1" t="n">
        <v>45790.44003472223</v>
      </c>
      <c r="C85" s="1" t="n">
        <v>45959</v>
      </c>
      <c r="D85" t="inlineStr">
        <is>
          <t>VÄSTRA GÖTALANDS LÄN</t>
        </is>
      </c>
      <c r="E85" t="inlineStr">
        <is>
          <t>LIDKÖPING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22877-2025</t>
        </is>
      </c>
      <c r="B86" s="1" t="n">
        <v>45790.37597222222</v>
      </c>
      <c r="C86" s="1" t="n">
        <v>45959</v>
      </c>
      <c r="D86" t="inlineStr">
        <is>
          <t>VÄSTRA GÖTALANDS LÄN</t>
        </is>
      </c>
      <c r="E86" t="inlineStr">
        <is>
          <t>LIDKÖPING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5358-2021</t>
        </is>
      </c>
      <c r="B87" s="1" t="n">
        <v>44229</v>
      </c>
      <c r="C87" s="1" t="n">
        <v>45959</v>
      </c>
      <c r="D87" t="inlineStr">
        <is>
          <t>VÄSTRA GÖTALANDS LÄN</t>
        </is>
      </c>
      <c r="E87" t="inlineStr">
        <is>
          <t>LIDKÖPING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9422-2024</t>
        </is>
      </c>
      <c r="B88" s="1" t="n">
        <v>45359</v>
      </c>
      <c r="C88" s="1" t="n">
        <v>45959</v>
      </c>
      <c r="D88" t="inlineStr">
        <is>
          <t>VÄSTRA GÖTALANDS LÄN</t>
        </is>
      </c>
      <c r="E88" t="inlineStr">
        <is>
          <t>LIDKÖPING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53814-2024</t>
        </is>
      </c>
      <c r="B89" s="1" t="n">
        <v>45615</v>
      </c>
      <c r="C89" s="1" t="n">
        <v>45959</v>
      </c>
      <c r="D89" t="inlineStr">
        <is>
          <t>VÄSTRA GÖTALANDS LÄN</t>
        </is>
      </c>
      <c r="E89" t="inlineStr">
        <is>
          <t>LIDKÖPING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696-2025</t>
        </is>
      </c>
      <c r="B90" s="1" t="n">
        <v>45665.32771990741</v>
      </c>
      <c r="C90" s="1" t="n">
        <v>45959</v>
      </c>
      <c r="D90" t="inlineStr">
        <is>
          <t>VÄSTRA GÖTALANDS LÄN</t>
        </is>
      </c>
      <c r="E90" t="inlineStr">
        <is>
          <t>LIDKÖPING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9973-2024</t>
        </is>
      </c>
      <c r="B91" s="1" t="n">
        <v>45363.68083333333</v>
      </c>
      <c r="C91" s="1" t="n">
        <v>45959</v>
      </c>
      <c r="D91" t="inlineStr">
        <is>
          <t>VÄSTRA GÖTALANDS LÄN</t>
        </is>
      </c>
      <c r="E91" t="inlineStr">
        <is>
          <t>LIDKÖPING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53805-2024</t>
        </is>
      </c>
      <c r="B92" s="1" t="n">
        <v>45615</v>
      </c>
      <c r="C92" s="1" t="n">
        <v>45959</v>
      </c>
      <c r="D92" t="inlineStr">
        <is>
          <t>VÄSTRA GÖTALANDS LÄN</t>
        </is>
      </c>
      <c r="E92" t="inlineStr">
        <is>
          <t>LIDKÖPING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11387-2025</t>
        </is>
      </c>
      <c r="B93" s="1" t="n">
        <v>45726.56342592592</v>
      </c>
      <c r="C93" s="1" t="n">
        <v>45959</v>
      </c>
      <c r="D93" t="inlineStr">
        <is>
          <t>VÄSTRA GÖTALANDS LÄN</t>
        </is>
      </c>
      <c r="E93" t="inlineStr">
        <is>
          <t>LIDKÖPING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10052-2021</t>
        </is>
      </c>
      <c r="B94" s="1" t="n">
        <v>44256</v>
      </c>
      <c r="C94" s="1" t="n">
        <v>45959</v>
      </c>
      <c r="D94" t="inlineStr">
        <is>
          <t>VÄSTRA GÖTALANDS LÄN</t>
        </is>
      </c>
      <c r="E94" t="inlineStr">
        <is>
          <t>LIDKÖPING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55984-2024</t>
        </is>
      </c>
      <c r="B95" s="1" t="n">
        <v>45623</v>
      </c>
      <c r="C95" s="1" t="n">
        <v>45959</v>
      </c>
      <c r="D95" t="inlineStr">
        <is>
          <t>VÄSTRA GÖTALANDS LÄN</t>
        </is>
      </c>
      <c r="E95" t="inlineStr">
        <is>
          <t>LIDKÖPING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8768-2025</t>
        </is>
      </c>
      <c r="B96" s="1" t="n">
        <v>45712.5903587963</v>
      </c>
      <c r="C96" s="1" t="n">
        <v>45959</v>
      </c>
      <c r="D96" t="inlineStr">
        <is>
          <t>VÄSTRA GÖTALANDS LÄN</t>
        </is>
      </c>
      <c r="E96" t="inlineStr">
        <is>
          <t>LIDKÖPING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11393-2025</t>
        </is>
      </c>
      <c r="B97" s="1" t="n">
        <v>45726.57238425926</v>
      </c>
      <c r="C97" s="1" t="n">
        <v>45959</v>
      </c>
      <c r="D97" t="inlineStr">
        <is>
          <t>VÄSTRA GÖTALANDS LÄN</t>
        </is>
      </c>
      <c r="E97" t="inlineStr">
        <is>
          <t>LIDKÖPING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8789-2021</t>
        </is>
      </c>
      <c r="B98" s="1" t="n">
        <v>44246</v>
      </c>
      <c r="C98" s="1" t="n">
        <v>45959</v>
      </c>
      <c r="D98" t="inlineStr">
        <is>
          <t>VÄSTRA GÖTALANDS LÄN</t>
        </is>
      </c>
      <c r="E98" t="inlineStr">
        <is>
          <t>LIDKÖPING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9083-2025</t>
        </is>
      </c>
      <c r="B99" s="1" t="n">
        <v>45713.66717592593</v>
      </c>
      <c r="C99" s="1" t="n">
        <v>45959</v>
      </c>
      <c r="D99" t="inlineStr">
        <is>
          <t>VÄSTRA GÖTALANDS LÄN</t>
        </is>
      </c>
      <c r="E99" t="inlineStr">
        <is>
          <t>LIDKÖPING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56419-2024</t>
        </is>
      </c>
      <c r="B100" s="1" t="n">
        <v>45623</v>
      </c>
      <c r="C100" s="1" t="n">
        <v>45959</v>
      </c>
      <c r="D100" t="inlineStr">
        <is>
          <t>VÄSTRA GÖTALANDS LÄN</t>
        </is>
      </c>
      <c r="E100" t="inlineStr">
        <is>
          <t>LIDKÖPING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6991-2021</t>
        </is>
      </c>
      <c r="B101" s="1" t="n">
        <v>44237</v>
      </c>
      <c r="C101" s="1" t="n">
        <v>45959</v>
      </c>
      <c r="D101" t="inlineStr">
        <is>
          <t>VÄSTRA GÖTALANDS LÄN</t>
        </is>
      </c>
      <c r="E101" t="inlineStr">
        <is>
          <t>LIDKÖPING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55897-2024</t>
        </is>
      </c>
      <c r="B102" s="1" t="n">
        <v>45622</v>
      </c>
      <c r="C102" s="1" t="n">
        <v>45959</v>
      </c>
      <c r="D102" t="inlineStr">
        <is>
          <t>VÄSTRA GÖTALANDS LÄN</t>
        </is>
      </c>
      <c r="E102" t="inlineStr">
        <is>
          <t>LIDKÖPING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60642-2023</t>
        </is>
      </c>
      <c r="B103" s="1" t="n">
        <v>45260</v>
      </c>
      <c r="C103" s="1" t="n">
        <v>45959</v>
      </c>
      <c r="D103" t="inlineStr">
        <is>
          <t>VÄSTRA GÖTALANDS LÄN</t>
        </is>
      </c>
      <c r="E103" t="inlineStr">
        <is>
          <t>LIDKÖPING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240-2025</t>
        </is>
      </c>
      <c r="B104" s="1" t="n">
        <v>45660.40756944445</v>
      </c>
      <c r="C104" s="1" t="n">
        <v>45959</v>
      </c>
      <c r="D104" t="inlineStr">
        <is>
          <t>VÄSTRA GÖTALANDS LÄN</t>
        </is>
      </c>
      <c r="E104" t="inlineStr">
        <is>
          <t>LIDKÖPING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11563-2025</t>
        </is>
      </c>
      <c r="B105" s="1" t="n">
        <v>45727</v>
      </c>
      <c r="C105" s="1" t="n">
        <v>45959</v>
      </c>
      <c r="D105" t="inlineStr">
        <is>
          <t>VÄSTRA GÖTALANDS LÄN</t>
        </is>
      </c>
      <c r="E105" t="inlineStr">
        <is>
          <t>LIDKÖPING</t>
        </is>
      </c>
      <c r="F105" t="inlineStr">
        <is>
          <t>Kommuner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50577-2024</t>
        </is>
      </c>
      <c r="B106" s="1" t="n">
        <v>45601.60918981482</v>
      </c>
      <c r="C106" s="1" t="n">
        <v>45959</v>
      </c>
      <c r="D106" t="inlineStr">
        <is>
          <t>VÄSTRA GÖTALANDS LÄN</t>
        </is>
      </c>
      <c r="E106" t="inlineStr">
        <is>
          <t>LIDKÖPING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63778-2023</t>
        </is>
      </c>
      <c r="B107" s="1" t="n">
        <v>45278</v>
      </c>
      <c r="C107" s="1" t="n">
        <v>45959</v>
      </c>
      <c r="D107" t="inlineStr">
        <is>
          <t>VÄSTRA GÖTALANDS LÄN</t>
        </is>
      </c>
      <c r="E107" t="inlineStr">
        <is>
          <t>LIDKÖPING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53275-2023</t>
        </is>
      </c>
      <c r="B108" s="1" t="n">
        <v>45229</v>
      </c>
      <c r="C108" s="1" t="n">
        <v>45959</v>
      </c>
      <c r="D108" t="inlineStr">
        <is>
          <t>VÄSTRA GÖTALANDS LÄN</t>
        </is>
      </c>
      <c r="E108" t="inlineStr">
        <is>
          <t>LIDKÖPING</t>
        </is>
      </c>
      <c r="G108" t="n">
        <v>8.5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45608-2022</t>
        </is>
      </c>
      <c r="B109" s="1" t="n">
        <v>44845.58590277778</v>
      </c>
      <c r="C109" s="1" t="n">
        <v>45959</v>
      </c>
      <c r="D109" t="inlineStr">
        <is>
          <t>VÄSTRA GÖTALANDS LÄN</t>
        </is>
      </c>
      <c r="E109" t="inlineStr">
        <is>
          <t>LIDKÖPING</t>
        </is>
      </c>
      <c r="G109" t="n">
        <v>17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44104-2024</t>
        </is>
      </c>
      <c r="B110" s="1" t="n">
        <v>45572.62975694444</v>
      </c>
      <c r="C110" s="1" t="n">
        <v>45959</v>
      </c>
      <c r="D110" t="inlineStr">
        <is>
          <t>VÄSTRA GÖTALANDS LÄN</t>
        </is>
      </c>
      <c r="E110" t="inlineStr">
        <is>
          <t>LIDKÖPING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31605-2024</t>
        </is>
      </c>
      <c r="B111" s="1" t="n">
        <v>45506.42094907408</v>
      </c>
      <c r="C111" s="1" t="n">
        <v>45959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28850-2024</t>
        </is>
      </c>
      <c r="B112" s="1" t="n">
        <v>45478</v>
      </c>
      <c r="C112" s="1" t="n">
        <v>45959</v>
      </c>
      <c r="D112" t="inlineStr">
        <is>
          <t>VÄSTRA GÖTALANDS LÄN</t>
        </is>
      </c>
      <c r="E112" t="inlineStr">
        <is>
          <t>LIDKÖPING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37098-2023</t>
        </is>
      </c>
      <c r="B113" s="1" t="n">
        <v>45155</v>
      </c>
      <c r="C113" s="1" t="n">
        <v>45959</v>
      </c>
      <c r="D113" t="inlineStr">
        <is>
          <t>VÄSTRA GÖTALANDS LÄN</t>
        </is>
      </c>
      <c r="E113" t="inlineStr">
        <is>
          <t>LIDKÖPING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24356-2025</t>
        </is>
      </c>
      <c r="B114" s="1" t="n">
        <v>45797.59305555555</v>
      </c>
      <c r="C114" s="1" t="n">
        <v>45959</v>
      </c>
      <c r="D114" t="inlineStr">
        <is>
          <t>VÄSTRA GÖTALANDS LÄN</t>
        </is>
      </c>
      <c r="E114" t="inlineStr">
        <is>
          <t>LIDKÖPING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44308-2023</t>
        </is>
      </c>
      <c r="B115" s="1" t="n">
        <v>45188.64850694445</v>
      </c>
      <c r="C115" s="1" t="n">
        <v>45959</v>
      </c>
      <c r="D115" t="inlineStr">
        <is>
          <t>VÄSTRA GÖTALANDS LÄN</t>
        </is>
      </c>
      <c r="E115" t="inlineStr">
        <is>
          <t>LIDKÖPING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24242-2025</t>
        </is>
      </c>
      <c r="B116" s="1" t="n">
        <v>45797.38863425926</v>
      </c>
      <c r="C116" s="1" t="n">
        <v>45959</v>
      </c>
      <c r="D116" t="inlineStr">
        <is>
          <t>VÄSTRA GÖTALANDS LÄN</t>
        </is>
      </c>
      <c r="E116" t="inlineStr">
        <is>
          <t>LIDKÖPING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24353-2025</t>
        </is>
      </c>
      <c r="B117" s="1" t="n">
        <v>45797.58983796297</v>
      </c>
      <c r="C117" s="1" t="n">
        <v>45959</v>
      </c>
      <c r="D117" t="inlineStr">
        <is>
          <t>VÄSTRA GÖTALANDS LÄN</t>
        </is>
      </c>
      <c r="E117" t="inlineStr">
        <is>
          <t>LIDKÖPING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13530-2023</t>
        </is>
      </c>
      <c r="B118" s="1" t="n">
        <v>45006.38202546296</v>
      </c>
      <c r="C118" s="1" t="n">
        <v>45959</v>
      </c>
      <c r="D118" t="inlineStr">
        <is>
          <t>VÄSTRA GÖTALANDS LÄN</t>
        </is>
      </c>
      <c r="E118" t="inlineStr">
        <is>
          <t>LIDKÖPING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24234-2025</t>
        </is>
      </c>
      <c r="B119" s="1" t="n">
        <v>45797.3800462963</v>
      </c>
      <c r="C119" s="1" t="n">
        <v>45959</v>
      </c>
      <c r="D119" t="inlineStr">
        <is>
          <t>VÄSTRA GÖTALANDS LÄN</t>
        </is>
      </c>
      <c r="E119" t="inlineStr">
        <is>
          <t>LIDKÖPING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24352-2025</t>
        </is>
      </c>
      <c r="B120" s="1" t="n">
        <v>45797.58431712963</v>
      </c>
      <c r="C120" s="1" t="n">
        <v>45959</v>
      </c>
      <c r="D120" t="inlineStr">
        <is>
          <t>VÄSTRA GÖTALANDS LÄN</t>
        </is>
      </c>
      <c r="E120" t="inlineStr">
        <is>
          <t>LIDKÖPING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19840-2025</t>
        </is>
      </c>
      <c r="B121" s="1" t="n">
        <v>45771</v>
      </c>
      <c r="C121" s="1" t="n">
        <v>45959</v>
      </c>
      <c r="D121" t="inlineStr">
        <is>
          <t>VÄSTRA GÖTALANDS LÄN</t>
        </is>
      </c>
      <c r="E121" t="inlineStr">
        <is>
          <t>LIDKÖPING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5577-2023</t>
        </is>
      </c>
      <c r="B122" s="1" t="n">
        <v>44960.49412037037</v>
      </c>
      <c r="C122" s="1" t="n">
        <v>45959</v>
      </c>
      <c r="D122" t="inlineStr">
        <is>
          <t>VÄSTRA GÖTALANDS LÄN</t>
        </is>
      </c>
      <c r="E122" t="inlineStr">
        <is>
          <t>LIDKÖPING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60290-2024</t>
        </is>
      </c>
      <c r="B123" s="1" t="n">
        <v>45642.97949074074</v>
      </c>
      <c r="C123" s="1" t="n">
        <v>45959</v>
      </c>
      <c r="D123" t="inlineStr">
        <is>
          <t>VÄSTRA GÖTALANDS LÄN</t>
        </is>
      </c>
      <c r="E123" t="inlineStr">
        <is>
          <t>LIDKÖPING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54279-2023</t>
        </is>
      </c>
      <c r="B124" s="1" t="n">
        <v>45232.69478009259</v>
      </c>
      <c r="C124" s="1" t="n">
        <v>45959</v>
      </c>
      <c r="D124" t="inlineStr">
        <is>
          <t>VÄSTRA GÖTALANDS LÄN</t>
        </is>
      </c>
      <c r="E124" t="inlineStr">
        <is>
          <t>LIDKÖPING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36816-2024</t>
        </is>
      </c>
      <c r="B125" s="1" t="n">
        <v>45538.4906712963</v>
      </c>
      <c r="C125" s="1" t="n">
        <v>45959</v>
      </c>
      <c r="D125" t="inlineStr">
        <is>
          <t>VÄSTRA GÖTALANDS LÄN</t>
        </is>
      </c>
      <c r="E125" t="inlineStr">
        <is>
          <t>LIDKÖPING</t>
        </is>
      </c>
      <c r="F125" t="inlineStr">
        <is>
          <t>Kommuner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36622-2023</t>
        </is>
      </c>
      <c r="B126" s="1" t="n">
        <v>45153.50684027778</v>
      </c>
      <c r="C126" s="1" t="n">
        <v>45959</v>
      </c>
      <c r="D126" t="inlineStr">
        <is>
          <t>VÄSTRA GÖTALANDS LÄN</t>
        </is>
      </c>
      <c r="E126" t="inlineStr">
        <is>
          <t>LIDKÖPING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62629-2022</t>
        </is>
      </c>
      <c r="B127" s="1" t="n">
        <v>44925</v>
      </c>
      <c r="C127" s="1" t="n">
        <v>45959</v>
      </c>
      <c r="D127" t="inlineStr">
        <is>
          <t>VÄSTRA GÖTALANDS LÄN</t>
        </is>
      </c>
      <c r="E127" t="inlineStr">
        <is>
          <t>LIDKÖPING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10524-2024</t>
        </is>
      </c>
      <c r="B128" s="1" t="n">
        <v>45366.53228009259</v>
      </c>
      <c r="C128" s="1" t="n">
        <v>45959</v>
      </c>
      <c r="D128" t="inlineStr">
        <is>
          <t>VÄSTRA GÖTALANDS LÄN</t>
        </is>
      </c>
      <c r="E128" t="inlineStr">
        <is>
          <t>LIDKÖPING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7212-2025</t>
        </is>
      </c>
      <c r="B129" s="1" t="n">
        <v>45702</v>
      </c>
      <c r="C129" s="1" t="n">
        <v>45959</v>
      </c>
      <c r="D129" t="inlineStr">
        <is>
          <t>VÄSTRA GÖTALANDS LÄN</t>
        </is>
      </c>
      <c r="E129" t="inlineStr">
        <is>
          <t>LIDKÖPING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62569-2022</t>
        </is>
      </c>
      <c r="B130" s="1" t="n">
        <v>44924</v>
      </c>
      <c r="C130" s="1" t="n">
        <v>45959</v>
      </c>
      <c r="D130" t="inlineStr">
        <is>
          <t>VÄSTRA GÖTALANDS LÄN</t>
        </is>
      </c>
      <c r="E130" t="inlineStr">
        <is>
          <t>LIDKÖPING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8950-2024</t>
        </is>
      </c>
      <c r="B131" s="1" t="n">
        <v>45357.44467592592</v>
      </c>
      <c r="C131" s="1" t="n">
        <v>45959</v>
      </c>
      <c r="D131" t="inlineStr">
        <is>
          <t>VÄSTRA GÖTALANDS LÄN</t>
        </is>
      </c>
      <c r="E131" t="inlineStr">
        <is>
          <t>LIDKÖPING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8053-2021</t>
        </is>
      </c>
      <c r="B132" s="1" t="n">
        <v>44243</v>
      </c>
      <c r="C132" s="1" t="n">
        <v>45959</v>
      </c>
      <c r="D132" t="inlineStr">
        <is>
          <t>VÄSTRA GÖTALANDS LÄN</t>
        </is>
      </c>
      <c r="E132" t="inlineStr">
        <is>
          <t>LIDKÖPING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58672-2022</t>
        </is>
      </c>
      <c r="B133" s="1" t="n">
        <v>44902</v>
      </c>
      <c r="C133" s="1" t="n">
        <v>45959</v>
      </c>
      <c r="D133" t="inlineStr">
        <is>
          <t>VÄSTRA GÖTALANDS LÄN</t>
        </is>
      </c>
      <c r="E133" t="inlineStr">
        <is>
          <t>LIDKÖPING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8953-2023</t>
        </is>
      </c>
      <c r="B134" s="1" t="n">
        <v>44979.47184027778</v>
      </c>
      <c r="C134" s="1" t="n">
        <v>45959</v>
      </c>
      <c r="D134" t="inlineStr">
        <is>
          <t>VÄSTRA GÖTALANDS LÄN</t>
        </is>
      </c>
      <c r="E134" t="inlineStr">
        <is>
          <t>LIDKÖPING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59644-2023</t>
        </is>
      </c>
      <c r="B135" s="1" t="n">
        <v>45254</v>
      </c>
      <c r="C135" s="1" t="n">
        <v>45959</v>
      </c>
      <c r="D135" t="inlineStr">
        <is>
          <t>VÄSTRA GÖTALANDS LÄN</t>
        </is>
      </c>
      <c r="E135" t="inlineStr">
        <is>
          <t>LIDKÖPING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28776-2021</t>
        </is>
      </c>
      <c r="B136" s="1" t="n">
        <v>44357</v>
      </c>
      <c r="C136" s="1" t="n">
        <v>45959</v>
      </c>
      <c r="D136" t="inlineStr">
        <is>
          <t>VÄSTRA GÖTALANDS LÄN</t>
        </is>
      </c>
      <c r="E136" t="inlineStr">
        <is>
          <t>LIDKÖPING</t>
        </is>
      </c>
      <c r="G136" t="n">
        <v>27.5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48411-2022</t>
        </is>
      </c>
      <c r="B137" s="1" t="n">
        <v>44858</v>
      </c>
      <c r="C137" s="1" t="n">
        <v>45959</v>
      </c>
      <c r="D137" t="inlineStr">
        <is>
          <t>VÄSTRA GÖTALANDS LÄN</t>
        </is>
      </c>
      <c r="E137" t="inlineStr">
        <is>
          <t>LIDKÖPING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58420-2023</t>
        </is>
      </c>
      <c r="B138" s="1" t="n">
        <v>45250</v>
      </c>
      <c r="C138" s="1" t="n">
        <v>45959</v>
      </c>
      <c r="D138" t="inlineStr">
        <is>
          <t>VÄSTRA GÖTALANDS LÄN</t>
        </is>
      </c>
      <c r="E138" t="inlineStr">
        <is>
          <t>LIDKÖPING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36945-2024</t>
        </is>
      </c>
      <c r="B139" s="1" t="n">
        <v>45538.69571759259</v>
      </c>
      <c r="C139" s="1" t="n">
        <v>45959</v>
      </c>
      <c r="D139" t="inlineStr">
        <is>
          <t>VÄSTRA GÖTALANDS LÄN</t>
        </is>
      </c>
      <c r="E139" t="inlineStr">
        <is>
          <t>LIDKÖPING</t>
        </is>
      </c>
      <c r="F139" t="inlineStr">
        <is>
          <t>Kommuner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7088-2025</t>
        </is>
      </c>
      <c r="B140" s="1" t="n">
        <v>45701.72737268519</v>
      </c>
      <c r="C140" s="1" t="n">
        <v>45959</v>
      </c>
      <c r="D140" t="inlineStr">
        <is>
          <t>VÄSTRA GÖTALANDS LÄN</t>
        </is>
      </c>
      <c r="E140" t="inlineStr">
        <is>
          <t>LIDKÖPING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12175-2023</t>
        </is>
      </c>
      <c r="B141" s="1" t="n">
        <v>44998.54354166667</v>
      </c>
      <c r="C141" s="1" t="n">
        <v>45959</v>
      </c>
      <c r="D141" t="inlineStr">
        <is>
          <t>VÄSTRA GÖTALANDS LÄN</t>
        </is>
      </c>
      <c r="E141" t="inlineStr">
        <is>
          <t>LIDKÖPING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17892-2025</t>
        </is>
      </c>
      <c r="B142" s="1" t="n">
        <v>45758.68318287037</v>
      </c>
      <c r="C142" s="1" t="n">
        <v>45959</v>
      </c>
      <c r="D142" t="inlineStr">
        <is>
          <t>VÄSTRA GÖTALANDS LÄN</t>
        </is>
      </c>
      <c r="E142" t="inlineStr">
        <is>
          <t>LIDKÖPING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62527-2021</t>
        </is>
      </c>
      <c r="B143" s="1" t="n">
        <v>44503</v>
      </c>
      <c r="C143" s="1" t="n">
        <v>45959</v>
      </c>
      <c r="D143" t="inlineStr">
        <is>
          <t>VÄSTRA GÖTALANDS LÄN</t>
        </is>
      </c>
      <c r="E143" t="inlineStr">
        <is>
          <t>LIDKÖPING</t>
        </is>
      </c>
      <c r="G143" t="n">
        <v>22.6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23349-2021</t>
        </is>
      </c>
      <c r="B144" s="1" t="n">
        <v>44333</v>
      </c>
      <c r="C144" s="1" t="n">
        <v>45959</v>
      </c>
      <c r="D144" t="inlineStr">
        <is>
          <t>VÄSTRA GÖTALANDS LÄN</t>
        </is>
      </c>
      <c r="E144" t="inlineStr">
        <is>
          <t>LIDKÖPING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6080-2023</t>
        </is>
      </c>
      <c r="B145" s="1" t="n">
        <v>44964</v>
      </c>
      <c r="C145" s="1" t="n">
        <v>45959</v>
      </c>
      <c r="D145" t="inlineStr">
        <is>
          <t>VÄSTRA GÖTALANDS LÄN</t>
        </is>
      </c>
      <c r="E145" t="inlineStr">
        <is>
          <t>LIDKÖPING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29433-2025</t>
        </is>
      </c>
      <c r="B146" s="1" t="n">
        <v>45824.65635416667</v>
      </c>
      <c r="C146" s="1" t="n">
        <v>45959</v>
      </c>
      <c r="D146" t="inlineStr">
        <is>
          <t>VÄSTRA GÖTALANDS LÄN</t>
        </is>
      </c>
      <c r="E146" t="inlineStr">
        <is>
          <t>LIDKÖPING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29845-2025</t>
        </is>
      </c>
      <c r="B147" s="1" t="n">
        <v>45826.32145833333</v>
      </c>
      <c r="C147" s="1" t="n">
        <v>45959</v>
      </c>
      <c r="D147" t="inlineStr">
        <is>
          <t>VÄSTRA GÖTALANDS LÄN</t>
        </is>
      </c>
      <c r="E147" t="inlineStr">
        <is>
          <t>LIDKÖPING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29495-2025</t>
        </is>
      </c>
      <c r="B148" s="1" t="n">
        <v>45824.84045138889</v>
      </c>
      <c r="C148" s="1" t="n">
        <v>45959</v>
      </c>
      <c r="D148" t="inlineStr">
        <is>
          <t>VÄSTRA GÖTALANDS LÄN</t>
        </is>
      </c>
      <c r="E148" t="inlineStr">
        <is>
          <t>LIDKÖPING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57482-2020</t>
        </is>
      </c>
      <c r="B149" s="1" t="n">
        <v>44140.47126157407</v>
      </c>
      <c r="C149" s="1" t="n">
        <v>45959</v>
      </c>
      <c r="D149" t="inlineStr">
        <is>
          <t>VÄSTRA GÖTALANDS LÄN</t>
        </is>
      </c>
      <c r="E149" t="inlineStr">
        <is>
          <t>LIDKÖPING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59010-2024</t>
        </is>
      </c>
      <c r="B150" s="1" t="n">
        <v>45635</v>
      </c>
      <c r="C150" s="1" t="n">
        <v>45959</v>
      </c>
      <c r="D150" t="inlineStr">
        <is>
          <t>VÄSTRA GÖTALANDS LÄN</t>
        </is>
      </c>
      <c r="E150" t="inlineStr">
        <is>
          <t>LIDKÖPING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31844-2025</t>
        </is>
      </c>
      <c r="B151" s="1" t="n">
        <v>45834.60144675926</v>
      </c>
      <c r="C151" s="1" t="n">
        <v>45959</v>
      </c>
      <c r="D151" t="inlineStr">
        <is>
          <t>VÄSTRA GÖTALANDS LÄN</t>
        </is>
      </c>
      <c r="E151" t="inlineStr">
        <is>
          <t>LIDKÖPING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31825-2025</t>
        </is>
      </c>
      <c r="B152" s="1" t="n">
        <v>45834.58232638889</v>
      </c>
      <c r="C152" s="1" t="n">
        <v>45959</v>
      </c>
      <c r="D152" t="inlineStr">
        <is>
          <t>VÄSTRA GÖTALANDS LÄN</t>
        </is>
      </c>
      <c r="E152" t="inlineStr">
        <is>
          <t>LIDKÖPING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32355-2025</t>
        </is>
      </c>
      <c r="B153" s="1" t="n">
        <v>45837.55134259259</v>
      </c>
      <c r="C153" s="1" t="n">
        <v>45959</v>
      </c>
      <c r="D153" t="inlineStr">
        <is>
          <t>VÄSTRA GÖTALANDS LÄN</t>
        </is>
      </c>
      <c r="E153" t="inlineStr">
        <is>
          <t>LIDKÖPING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32354-2025</t>
        </is>
      </c>
      <c r="B154" s="1" t="n">
        <v>45837.53755787037</v>
      </c>
      <c r="C154" s="1" t="n">
        <v>45959</v>
      </c>
      <c r="D154" t="inlineStr">
        <is>
          <t>VÄSTRA GÖTALANDS LÄN</t>
        </is>
      </c>
      <c r="E154" t="inlineStr">
        <is>
          <t>LIDKÖPING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16976-2025</t>
        </is>
      </c>
      <c r="B155" s="1" t="n">
        <v>45755.47385416667</v>
      </c>
      <c r="C155" s="1" t="n">
        <v>45959</v>
      </c>
      <c r="D155" t="inlineStr">
        <is>
          <t>VÄSTRA GÖTALANDS LÄN</t>
        </is>
      </c>
      <c r="E155" t="inlineStr">
        <is>
          <t>LIDKÖPING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19087-2025</t>
        </is>
      </c>
      <c r="B156" s="1" t="n">
        <v>45767.38868055555</v>
      </c>
      <c r="C156" s="1" t="n">
        <v>45959</v>
      </c>
      <c r="D156" t="inlineStr">
        <is>
          <t>VÄSTRA GÖTALANDS LÄN</t>
        </is>
      </c>
      <c r="E156" t="inlineStr">
        <is>
          <t>LIDKÖPING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1949-2025</t>
        </is>
      </c>
      <c r="B157" s="1" t="n">
        <v>45672.34460648148</v>
      </c>
      <c r="C157" s="1" t="n">
        <v>45959</v>
      </c>
      <c r="D157" t="inlineStr">
        <is>
          <t>VÄSTRA GÖTALANDS LÄN</t>
        </is>
      </c>
      <c r="E157" t="inlineStr">
        <is>
          <t>LIDKÖPING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60274-2024</t>
        </is>
      </c>
      <c r="B158" s="1" t="n">
        <v>45642.89546296297</v>
      </c>
      <c r="C158" s="1" t="n">
        <v>45959</v>
      </c>
      <c r="D158" t="inlineStr">
        <is>
          <t>VÄSTRA GÖTALANDS LÄN</t>
        </is>
      </c>
      <c r="E158" t="inlineStr">
        <is>
          <t>LIDKÖPING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58620-2022</t>
        </is>
      </c>
      <c r="B159" s="1" t="n">
        <v>44902.59869212963</v>
      </c>
      <c r="C159" s="1" t="n">
        <v>45959</v>
      </c>
      <c r="D159" t="inlineStr">
        <is>
          <t>VÄSTRA GÖTALANDS LÄN</t>
        </is>
      </c>
      <c r="E159" t="inlineStr">
        <is>
          <t>LIDKÖPING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6898-2023</t>
        </is>
      </c>
      <c r="B160" s="1" t="n">
        <v>44967</v>
      </c>
      <c r="C160" s="1" t="n">
        <v>45959</v>
      </c>
      <c r="D160" t="inlineStr">
        <is>
          <t>VÄSTRA GÖTALANDS LÄN</t>
        </is>
      </c>
      <c r="E160" t="inlineStr">
        <is>
          <t>LIDKÖPING</t>
        </is>
      </c>
      <c r="G160" t="n">
        <v>18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34332-2025</t>
        </is>
      </c>
      <c r="B161" s="1" t="n">
        <v>45846.44829861111</v>
      </c>
      <c r="C161" s="1" t="n">
        <v>45959</v>
      </c>
      <c r="D161" t="inlineStr">
        <is>
          <t>VÄSTRA GÖTALANDS LÄN</t>
        </is>
      </c>
      <c r="E161" t="inlineStr">
        <is>
          <t>LIDKÖPING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26356-2025</t>
        </is>
      </c>
      <c r="B162" s="1" t="n">
        <v>45805.8687037037</v>
      </c>
      <c r="C162" s="1" t="n">
        <v>45959</v>
      </c>
      <c r="D162" t="inlineStr">
        <is>
          <t>VÄSTRA GÖTALANDS LÄN</t>
        </is>
      </c>
      <c r="E162" t="inlineStr">
        <is>
          <t>LIDKÖPING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59069-2023</t>
        </is>
      </c>
      <c r="B163" s="1" t="n">
        <v>45252</v>
      </c>
      <c r="C163" s="1" t="n">
        <v>45959</v>
      </c>
      <c r="D163" t="inlineStr">
        <is>
          <t>VÄSTRA GÖTALANDS LÄN</t>
        </is>
      </c>
      <c r="E163" t="inlineStr">
        <is>
          <t>LIDKÖPING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61208-2020</t>
        </is>
      </c>
      <c r="B164" s="1" t="n">
        <v>44155.41715277778</v>
      </c>
      <c r="C164" s="1" t="n">
        <v>45959</v>
      </c>
      <c r="D164" t="inlineStr">
        <is>
          <t>VÄSTRA GÖTALANDS LÄN</t>
        </is>
      </c>
      <c r="E164" t="inlineStr">
        <is>
          <t>LIDKÖPING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68902-2020</t>
        </is>
      </c>
      <c r="B165" s="1" t="n">
        <v>44187</v>
      </c>
      <c r="C165" s="1" t="n">
        <v>45959</v>
      </c>
      <c r="D165" t="inlineStr">
        <is>
          <t>VÄSTRA GÖTALANDS LÄN</t>
        </is>
      </c>
      <c r="E165" t="inlineStr">
        <is>
          <t>LIDKÖPING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62541-2021</t>
        </is>
      </c>
      <c r="B166" s="1" t="n">
        <v>44503.61209490741</v>
      </c>
      <c r="C166" s="1" t="n">
        <v>45959</v>
      </c>
      <c r="D166" t="inlineStr">
        <is>
          <t>VÄSTRA GÖTALANDS LÄN</t>
        </is>
      </c>
      <c r="E166" t="inlineStr">
        <is>
          <t>LIDKÖPING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34779-2023</t>
        </is>
      </c>
      <c r="B167" s="1" t="n">
        <v>45141.53666666667</v>
      </c>
      <c r="C167" s="1" t="n">
        <v>45959</v>
      </c>
      <c r="D167" t="inlineStr">
        <is>
          <t>VÄSTRA GÖTALANDS LÄN</t>
        </is>
      </c>
      <c r="E167" t="inlineStr">
        <is>
          <t>LIDKÖPING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60112-2024</t>
        </is>
      </c>
      <c r="B168" s="1" t="n">
        <v>45642.57456018519</v>
      </c>
      <c r="C168" s="1" t="n">
        <v>45959</v>
      </c>
      <c r="D168" t="inlineStr">
        <is>
          <t>VÄSTRA GÖTALANDS LÄN</t>
        </is>
      </c>
      <c r="E168" t="inlineStr">
        <is>
          <t>LIDKÖPING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17469-2025</t>
        </is>
      </c>
      <c r="B169" s="1" t="n">
        <v>45757.47178240741</v>
      </c>
      <c r="C169" s="1" t="n">
        <v>45959</v>
      </c>
      <c r="D169" t="inlineStr">
        <is>
          <t>VÄSTRA GÖTALANDS LÄN</t>
        </is>
      </c>
      <c r="E169" t="inlineStr">
        <is>
          <t>LIDKÖPING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53119-2024</t>
        </is>
      </c>
      <c r="B170" s="1" t="n">
        <v>45611.58608796296</v>
      </c>
      <c r="C170" s="1" t="n">
        <v>45959</v>
      </c>
      <c r="D170" t="inlineStr">
        <is>
          <t>VÄSTRA GÖTALANDS LÄN</t>
        </is>
      </c>
      <c r="E170" t="inlineStr">
        <is>
          <t>LIDKÖPING</t>
        </is>
      </c>
      <c r="G170" t="n">
        <v>5.1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11691-2025</t>
        </is>
      </c>
      <c r="B171" s="1" t="n">
        <v>45727.56306712963</v>
      </c>
      <c r="C171" s="1" t="n">
        <v>45959</v>
      </c>
      <c r="D171" t="inlineStr">
        <is>
          <t>VÄSTRA GÖTALANDS LÄN</t>
        </is>
      </c>
      <c r="E171" t="inlineStr">
        <is>
          <t>LIDKÖPING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36201-2025</t>
        </is>
      </c>
      <c r="B172" s="1" t="n">
        <v>45867.44418981481</v>
      </c>
      <c r="C172" s="1" t="n">
        <v>45959</v>
      </c>
      <c r="D172" t="inlineStr">
        <is>
          <t>VÄSTRA GÖTALANDS LÄN</t>
        </is>
      </c>
      <c r="E172" t="inlineStr">
        <is>
          <t>LIDKÖPING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36208-2025</t>
        </is>
      </c>
      <c r="B173" s="1" t="n">
        <v>45867.46184027778</v>
      </c>
      <c r="C173" s="1" t="n">
        <v>45959</v>
      </c>
      <c r="D173" t="inlineStr">
        <is>
          <t>VÄSTRA GÖTALANDS LÄN</t>
        </is>
      </c>
      <c r="E173" t="inlineStr">
        <is>
          <t>LIDKÖPING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38702-2025</t>
        </is>
      </c>
      <c r="B174" s="1" t="n">
        <v>45885.05005787037</v>
      </c>
      <c r="C174" s="1" t="n">
        <v>45959</v>
      </c>
      <c r="D174" t="inlineStr">
        <is>
          <t>VÄSTRA GÖTALANDS LÄN</t>
        </is>
      </c>
      <c r="E174" t="inlineStr">
        <is>
          <t>LIDKÖPING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13441-2024</t>
        </is>
      </c>
      <c r="B175" s="1" t="n">
        <v>45387</v>
      </c>
      <c r="C175" s="1" t="n">
        <v>45959</v>
      </c>
      <c r="D175" t="inlineStr">
        <is>
          <t>VÄSTRA GÖTALANDS LÄN</t>
        </is>
      </c>
      <c r="E175" t="inlineStr">
        <is>
          <t>LIDKÖPING</t>
        </is>
      </c>
      <c r="F175" t="inlineStr">
        <is>
          <t>Kyrkan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53279-2023</t>
        </is>
      </c>
      <c r="B176" s="1" t="n">
        <v>45229</v>
      </c>
      <c r="C176" s="1" t="n">
        <v>45959</v>
      </c>
      <c r="D176" t="inlineStr">
        <is>
          <t>VÄSTRA GÖTALANDS LÄN</t>
        </is>
      </c>
      <c r="E176" t="inlineStr">
        <is>
          <t>LIDKÖPING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6102-2023</t>
        </is>
      </c>
      <c r="B177" s="1" t="n">
        <v>44964</v>
      </c>
      <c r="C177" s="1" t="n">
        <v>45959</v>
      </c>
      <c r="D177" t="inlineStr">
        <is>
          <t>VÄSTRA GÖTALANDS LÄN</t>
        </is>
      </c>
      <c r="E177" t="inlineStr">
        <is>
          <t>LIDKÖPING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43460-2024</t>
        </is>
      </c>
      <c r="B178" s="1" t="n">
        <v>45568.70137731481</v>
      </c>
      <c r="C178" s="1" t="n">
        <v>45959</v>
      </c>
      <c r="D178" t="inlineStr">
        <is>
          <t>VÄSTRA GÖTALANDS LÄN</t>
        </is>
      </c>
      <c r="E178" t="inlineStr">
        <is>
          <t>LIDKÖPING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13522-2023</t>
        </is>
      </c>
      <c r="B179" s="1" t="n">
        <v>45006.35238425926</v>
      </c>
      <c r="C179" s="1" t="n">
        <v>45959</v>
      </c>
      <c r="D179" t="inlineStr">
        <is>
          <t>VÄSTRA GÖTALANDS LÄN</t>
        </is>
      </c>
      <c r="E179" t="inlineStr">
        <is>
          <t>LIDKÖPING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37125-2025</t>
        </is>
      </c>
      <c r="B180" s="1" t="n">
        <v>45875.52809027778</v>
      </c>
      <c r="C180" s="1" t="n">
        <v>45959</v>
      </c>
      <c r="D180" t="inlineStr">
        <is>
          <t>VÄSTRA GÖTALANDS LÄN</t>
        </is>
      </c>
      <c r="E180" t="inlineStr">
        <is>
          <t>LIDKÖPING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37299-2025</t>
        </is>
      </c>
      <c r="B181" s="1" t="n">
        <v>45876.5759375</v>
      </c>
      <c r="C181" s="1" t="n">
        <v>45959</v>
      </c>
      <c r="D181" t="inlineStr">
        <is>
          <t>VÄSTRA GÖTALANDS LÄN</t>
        </is>
      </c>
      <c r="E181" t="inlineStr">
        <is>
          <t>LIDKÖPING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37195-2025</t>
        </is>
      </c>
      <c r="B182" s="1" t="n">
        <v>45875.66164351852</v>
      </c>
      <c r="C182" s="1" t="n">
        <v>45959</v>
      </c>
      <c r="D182" t="inlineStr">
        <is>
          <t>VÄSTRA GÖTALANDS LÄN</t>
        </is>
      </c>
      <c r="E182" t="inlineStr">
        <is>
          <t>LIDKÖPING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25762-2023</t>
        </is>
      </c>
      <c r="B183" s="1" t="n">
        <v>45090.4546412037</v>
      </c>
      <c r="C183" s="1" t="n">
        <v>45959</v>
      </c>
      <c r="D183" t="inlineStr">
        <is>
          <t>VÄSTRA GÖTALANDS LÄN</t>
        </is>
      </c>
      <c r="E183" t="inlineStr">
        <is>
          <t>LIDKÖPING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25096-2023</t>
        </is>
      </c>
      <c r="B184" s="1" t="n">
        <v>45086.36361111111</v>
      </c>
      <c r="C184" s="1" t="n">
        <v>45959</v>
      </c>
      <c r="D184" t="inlineStr">
        <is>
          <t>VÄSTRA GÖTALANDS LÄN</t>
        </is>
      </c>
      <c r="E184" t="inlineStr">
        <is>
          <t>LIDKÖPING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54582-2023</t>
        </is>
      </c>
      <c r="B185" s="1" t="n">
        <v>45233</v>
      </c>
      <c r="C185" s="1" t="n">
        <v>45959</v>
      </c>
      <c r="D185" t="inlineStr">
        <is>
          <t>VÄSTRA GÖTALANDS LÄN</t>
        </is>
      </c>
      <c r="E185" t="inlineStr">
        <is>
          <t>LIDKÖPING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2872-2023</t>
        </is>
      </c>
      <c r="B186" s="1" t="n">
        <v>44945.44319444444</v>
      </c>
      <c r="C186" s="1" t="n">
        <v>45959</v>
      </c>
      <c r="D186" t="inlineStr">
        <is>
          <t>VÄSTRA GÖTALANDS LÄN</t>
        </is>
      </c>
      <c r="E186" t="inlineStr">
        <is>
          <t>LIDKÖPING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46876-2022</t>
        </is>
      </c>
      <c r="B187" s="1" t="n">
        <v>44851.61994212963</v>
      </c>
      <c r="C187" s="1" t="n">
        <v>45959</v>
      </c>
      <c r="D187" t="inlineStr">
        <is>
          <t>VÄSTRA GÖTALANDS LÄN</t>
        </is>
      </c>
      <c r="E187" t="inlineStr">
        <is>
          <t>LIDKÖPING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1455-2025</t>
        </is>
      </c>
      <c r="B188" s="1" t="n">
        <v>45670.31842592593</v>
      </c>
      <c r="C188" s="1" t="n">
        <v>45959</v>
      </c>
      <c r="D188" t="inlineStr">
        <is>
          <t>VÄSTRA GÖTALANDS LÄN</t>
        </is>
      </c>
      <c r="E188" t="inlineStr">
        <is>
          <t>LIDKÖPING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40592-2025</t>
        </is>
      </c>
      <c r="B189" s="1" t="n">
        <v>45896.54557870371</v>
      </c>
      <c r="C189" s="1" t="n">
        <v>45959</v>
      </c>
      <c r="D189" t="inlineStr">
        <is>
          <t>VÄSTRA GÖTALANDS LÄN</t>
        </is>
      </c>
      <c r="E189" t="inlineStr">
        <is>
          <t>LIDKÖPING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58393-2022</t>
        </is>
      </c>
      <c r="B190" s="1" t="n">
        <v>44901</v>
      </c>
      <c r="C190" s="1" t="n">
        <v>45959</v>
      </c>
      <c r="D190" t="inlineStr">
        <is>
          <t>VÄSTRA GÖTALANDS LÄN</t>
        </is>
      </c>
      <c r="E190" t="inlineStr">
        <is>
          <t>LIDKÖPING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49909-2025</t>
        </is>
      </c>
      <c r="B191" s="1" t="n">
        <v>45940.60710648148</v>
      </c>
      <c r="C191" s="1" t="n">
        <v>45959</v>
      </c>
      <c r="D191" t="inlineStr">
        <is>
          <t>VÄSTRA GÖTALANDS LÄN</t>
        </is>
      </c>
      <c r="E191" t="inlineStr">
        <is>
          <t>LIDKÖPING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41039-2025</t>
        </is>
      </c>
      <c r="B192" s="1" t="n">
        <v>45898.39010416667</v>
      </c>
      <c r="C192" s="1" t="n">
        <v>45959</v>
      </c>
      <c r="D192" t="inlineStr">
        <is>
          <t>VÄSTRA GÖTALANDS LÄN</t>
        </is>
      </c>
      <c r="E192" t="inlineStr">
        <is>
          <t>LIDKÖPING</t>
        </is>
      </c>
      <c r="F192" t="inlineStr">
        <is>
          <t>Kommuner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49906-2025</t>
        </is>
      </c>
      <c r="B193" s="1" t="n">
        <v>45940.59814814815</v>
      </c>
      <c r="C193" s="1" t="n">
        <v>45959</v>
      </c>
      <c r="D193" t="inlineStr">
        <is>
          <t>VÄSTRA GÖTALANDS LÄN</t>
        </is>
      </c>
      <c r="E193" t="inlineStr">
        <is>
          <t>LIDKÖPING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6907-2023</t>
        </is>
      </c>
      <c r="B194" s="1" t="n">
        <v>44967</v>
      </c>
      <c r="C194" s="1" t="n">
        <v>45959</v>
      </c>
      <c r="D194" t="inlineStr">
        <is>
          <t>VÄSTRA GÖTALANDS LÄN</t>
        </is>
      </c>
      <c r="E194" t="inlineStr">
        <is>
          <t>LIDKÖPING</t>
        </is>
      </c>
      <c r="G194" t="n">
        <v>8.5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57560-2020</t>
        </is>
      </c>
      <c r="B195" s="1" t="n">
        <v>44140</v>
      </c>
      <c r="C195" s="1" t="n">
        <v>45959</v>
      </c>
      <c r="D195" t="inlineStr">
        <is>
          <t>VÄSTRA GÖTALANDS LÄN</t>
        </is>
      </c>
      <c r="E195" t="inlineStr">
        <is>
          <t>LIDKÖPING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27117-2022</t>
        </is>
      </c>
      <c r="B196" s="1" t="n">
        <v>44741</v>
      </c>
      <c r="C196" s="1" t="n">
        <v>45959</v>
      </c>
      <c r="D196" t="inlineStr">
        <is>
          <t>VÄSTRA GÖTALANDS LÄN</t>
        </is>
      </c>
      <c r="E196" t="inlineStr">
        <is>
          <t>LIDKÖPING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11949-2023</t>
        </is>
      </c>
      <c r="B197" s="1" t="n">
        <v>44994</v>
      </c>
      <c r="C197" s="1" t="n">
        <v>45959</v>
      </c>
      <c r="D197" t="inlineStr">
        <is>
          <t>VÄSTRA GÖTALANDS LÄN</t>
        </is>
      </c>
      <c r="E197" t="inlineStr">
        <is>
          <t>LIDKÖPING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46097-2025</t>
        </is>
      </c>
      <c r="B198" s="1" t="n">
        <v>45924.54122685185</v>
      </c>
      <c r="C198" s="1" t="n">
        <v>45959</v>
      </c>
      <c r="D198" t="inlineStr">
        <is>
          <t>VÄSTRA GÖTALANDS LÄN</t>
        </is>
      </c>
      <c r="E198" t="inlineStr">
        <is>
          <t>LIDKÖPING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48346-2024</t>
        </is>
      </c>
      <c r="B199" s="1" t="n">
        <v>45590.55582175926</v>
      </c>
      <c r="C199" s="1" t="n">
        <v>45959</v>
      </c>
      <c r="D199" t="inlineStr">
        <is>
          <t>VÄSTRA GÖTALANDS LÄN</t>
        </is>
      </c>
      <c r="E199" t="inlineStr">
        <is>
          <t>LIDKÖPING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33209-2023</t>
        </is>
      </c>
      <c r="B200" s="1" t="n">
        <v>45127</v>
      </c>
      <c r="C200" s="1" t="n">
        <v>45959</v>
      </c>
      <c r="D200" t="inlineStr">
        <is>
          <t>VÄSTRA GÖTALANDS LÄN</t>
        </is>
      </c>
      <c r="E200" t="inlineStr">
        <is>
          <t>LIDKÖPING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49996-2025</t>
        </is>
      </c>
      <c r="B201" s="1" t="n">
        <v>45943.08944444444</v>
      </c>
      <c r="C201" s="1" t="n">
        <v>45959</v>
      </c>
      <c r="D201" t="inlineStr">
        <is>
          <t>VÄSTRA GÖTALANDS LÄN</t>
        </is>
      </c>
      <c r="E201" t="inlineStr">
        <is>
          <t>LIDKÖPING</t>
        </is>
      </c>
      <c r="G201" t="n">
        <v>6.8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36835-2024</t>
        </is>
      </c>
      <c r="B202" s="1" t="n">
        <v>45538.52260416667</v>
      </c>
      <c r="C202" s="1" t="n">
        <v>45959</v>
      </c>
      <c r="D202" t="inlineStr">
        <is>
          <t>VÄSTRA GÖTALANDS LÄN</t>
        </is>
      </c>
      <c r="E202" t="inlineStr">
        <is>
          <t>LIDKÖPING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64506-2023</t>
        </is>
      </c>
      <c r="B203" s="1" t="n">
        <v>45280.97847222222</v>
      </c>
      <c r="C203" s="1" t="n">
        <v>45959</v>
      </c>
      <c r="D203" t="inlineStr">
        <is>
          <t>VÄSTRA GÖTALANDS LÄN</t>
        </is>
      </c>
      <c r="E203" t="inlineStr">
        <is>
          <t>LIDKÖPING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32952-2023</t>
        </is>
      </c>
      <c r="B204" s="1" t="n">
        <v>45125.49396990741</v>
      </c>
      <c r="C204" s="1" t="n">
        <v>45959</v>
      </c>
      <c r="D204" t="inlineStr">
        <is>
          <t>VÄSTRA GÖTALANDS LÄN</t>
        </is>
      </c>
      <c r="E204" t="inlineStr">
        <is>
          <t>LIDKÖPING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8626-2024</t>
        </is>
      </c>
      <c r="B205" s="1" t="n">
        <v>45355</v>
      </c>
      <c r="C205" s="1" t="n">
        <v>45959</v>
      </c>
      <c r="D205" t="inlineStr">
        <is>
          <t>VÄSTRA GÖTALANDS LÄN</t>
        </is>
      </c>
      <c r="E205" t="inlineStr">
        <is>
          <t>LIDKÖPING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49998-2025</t>
        </is>
      </c>
      <c r="B206" s="1" t="n">
        <v>45943.09372685185</v>
      </c>
      <c r="C206" s="1" t="n">
        <v>45959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49997-2025</t>
        </is>
      </c>
      <c r="B207" s="1" t="n">
        <v>45943.09143518518</v>
      </c>
      <c r="C207" s="1" t="n">
        <v>45959</v>
      </c>
      <c r="D207" t="inlineStr">
        <is>
          <t>VÄSTRA GÖTALANDS LÄN</t>
        </is>
      </c>
      <c r="E207" t="inlineStr">
        <is>
          <t>LIDKÖPING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6913-2023</t>
        </is>
      </c>
      <c r="B208" s="1" t="n">
        <v>44967</v>
      </c>
      <c r="C208" s="1" t="n">
        <v>45959</v>
      </c>
      <c r="D208" t="inlineStr">
        <is>
          <t>VÄSTRA GÖTALANDS LÄN</t>
        </is>
      </c>
      <c r="E208" t="inlineStr">
        <is>
          <t>LIDKÖPING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50343-2025</t>
        </is>
      </c>
      <c r="B209" s="1" t="n">
        <v>45944.53710648148</v>
      </c>
      <c r="C209" s="1" t="n">
        <v>45959</v>
      </c>
      <c r="D209" t="inlineStr">
        <is>
          <t>VÄSTRA GÖTALANDS LÄN</t>
        </is>
      </c>
      <c r="E209" t="inlineStr">
        <is>
          <t>LIDKÖPING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44849-2024</t>
        </is>
      </c>
      <c r="B210" s="1" t="n">
        <v>45574.86268518519</v>
      </c>
      <c r="C210" s="1" t="n">
        <v>45959</v>
      </c>
      <c r="D210" t="inlineStr">
        <is>
          <t>VÄSTRA GÖTALANDS LÄN</t>
        </is>
      </c>
      <c r="E210" t="inlineStr">
        <is>
          <t>LIDKÖPING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3251-2025</t>
        </is>
      </c>
      <c r="B211" s="1" t="n">
        <v>45679.5387962963</v>
      </c>
      <c r="C211" s="1" t="n">
        <v>45959</v>
      </c>
      <c r="D211" t="inlineStr">
        <is>
          <t>VÄSTRA GÖTALANDS LÄN</t>
        </is>
      </c>
      <c r="E211" t="inlineStr">
        <is>
          <t>LIDKÖPING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62551-2021</t>
        </is>
      </c>
      <c r="B212" s="1" t="n">
        <v>44503.6196875</v>
      </c>
      <c r="C212" s="1" t="n">
        <v>45959</v>
      </c>
      <c r="D212" t="inlineStr">
        <is>
          <t>VÄSTRA GÖTALANDS LÄN</t>
        </is>
      </c>
      <c r="E212" t="inlineStr">
        <is>
          <t>LIDKÖPING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11795-2024</t>
        </is>
      </c>
      <c r="B213" s="1" t="n">
        <v>45375.3290625</v>
      </c>
      <c r="C213" s="1" t="n">
        <v>45959</v>
      </c>
      <c r="D213" t="inlineStr">
        <is>
          <t>VÄSTRA GÖTALANDS LÄN</t>
        </is>
      </c>
      <c r="E213" t="inlineStr">
        <is>
          <t>LIDKÖPING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35047-2024</t>
        </is>
      </c>
      <c r="B214" s="1" t="n">
        <v>45527.64486111111</v>
      </c>
      <c r="C214" s="1" t="n">
        <v>45959</v>
      </c>
      <c r="D214" t="inlineStr">
        <is>
          <t>VÄSTRA GÖTALANDS LÄN</t>
        </is>
      </c>
      <c r="E214" t="inlineStr">
        <is>
          <t>LIDKÖPING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42188-2025</t>
        </is>
      </c>
      <c r="B215" s="1" t="n">
        <v>45904.46631944444</v>
      </c>
      <c r="C215" s="1" t="n">
        <v>45959</v>
      </c>
      <c r="D215" t="inlineStr">
        <is>
          <t>VÄSTRA GÖTALANDS LÄN</t>
        </is>
      </c>
      <c r="E215" t="inlineStr">
        <is>
          <t>LIDKÖPING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41937-2025</t>
        </is>
      </c>
      <c r="B216" s="1" t="n">
        <v>45903.4413425926</v>
      </c>
      <c r="C216" s="1" t="n">
        <v>45959</v>
      </c>
      <c r="D216" t="inlineStr">
        <is>
          <t>VÄSTRA GÖTALANDS LÄN</t>
        </is>
      </c>
      <c r="E216" t="inlineStr">
        <is>
          <t>LIDKÖPING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39800-2022</t>
        </is>
      </c>
      <c r="B217" s="1" t="n">
        <v>44819.51783564815</v>
      </c>
      <c r="C217" s="1" t="n">
        <v>45959</v>
      </c>
      <c r="D217" t="inlineStr">
        <is>
          <t>VÄSTRA GÖTALANDS LÄN</t>
        </is>
      </c>
      <c r="E217" t="inlineStr">
        <is>
          <t>LIDKÖPING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2086-2025</t>
        </is>
      </c>
      <c r="B218" s="1" t="n">
        <v>45672.59024305556</v>
      </c>
      <c r="C218" s="1" t="n">
        <v>45959</v>
      </c>
      <c r="D218" t="inlineStr">
        <is>
          <t>VÄSTRA GÖTALANDS LÄN</t>
        </is>
      </c>
      <c r="E218" t="inlineStr">
        <is>
          <t>LIDKÖPING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42644-2025</t>
        </is>
      </c>
      <c r="B219" s="1" t="n">
        <v>45906.38402777778</v>
      </c>
      <c r="C219" s="1" t="n">
        <v>45959</v>
      </c>
      <c r="D219" t="inlineStr">
        <is>
          <t>VÄSTRA GÖTALANDS LÄN</t>
        </is>
      </c>
      <c r="E219" t="inlineStr">
        <is>
          <t>LIDKÖPING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30484-2023</t>
        </is>
      </c>
      <c r="B220" s="1" t="n">
        <v>45111.60274305556</v>
      </c>
      <c r="C220" s="1" t="n">
        <v>45959</v>
      </c>
      <c r="D220" t="inlineStr">
        <is>
          <t>VÄSTRA GÖTALANDS LÄN</t>
        </is>
      </c>
      <c r="E220" t="inlineStr">
        <is>
          <t>LIDKÖPING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30904-2022</t>
        </is>
      </c>
      <c r="B221" s="1" t="n">
        <v>44767</v>
      </c>
      <c r="C221" s="1" t="n">
        <v>45959</v>
      </c>
      <c r="D221" t="inlineStr">
        <is>
          <t>VÄSTRA GÖTALANDS LÄN</t>
        </is>
      </c>
      <c r="E221" t="inlineStr">
        <is>
          <t>LIDKÖPING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56740-2023</t>
        </is>
      </c>
      <c r="B222" s="1" t="n">
        <v>45244.3609375</v>
      </c>
      <c r="C222" s="1" t="n">
        <v>45959</v>
      </c>
      <c r="D222" t="inlineStr">
        <is>
          <t>VÄSTRA GÖTALANDS LÄN</t>
        </is>
      </c>
      <c r="E222" t="inlineStr">
        <is>
          <t>LIDKÖPING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52853-2023</t>
        </is>
      </c>
      <c r="B223" s="1" t="n">
        <v>45226.44390046296</v>
      </c>
      <c r="C223" s="1" t="n">
        <v>45959</v>
      </c>
      <c r="D223" t="inlineStr">
        <is>
          <t>VÄSTRA GÖTALANDS LÄN</t>
        </is>
      </c>
      <c r="E223" t="inlineStr">
        <is>
          <t>LIDKÖPING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52640-2025</t>
        </is>
      </c>
      <c r="B224" s="1" t="n">
        <v>45954.87305555555</v>
      </c>
      <c r="C224" s="1" t="n">
        <v>45959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35087-2024</t>
        </is>
      </c>
      <c r="B225" s="1" t="n">
        <v>45527.70637731482</v>
      </c>
      <c r="C225" s="1" t="n">
        <v>45959</v>
      </c>
      <c r="D225" t="inlineStr">
        <is>
          <t>VÄSTRA GÖTALANDS LÄN</t>
        </is>
      </c>
      <c r="E225" t="inlineStr">
        <is>
          <t>LIDKÖPING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35112-2024</t>
        </is>
      </c>
      <c r="B226" s="1" t="n">
        <v>45529.81975694445</v>
      </c>
      <c r="C226" s="1" t="n">
        <v>45959</v>
      </c>
      <c r="D226" t="inlineStr">
        <is>
          <t>VÄSTRA GÖTALANDS LÄN</t>
        </is>
      </c>
      <c r="E226" t="inlineStr">
        <is>
          <t>LIDKÖPING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55974-2024</t>
        </is>
      </c>
      <c r="B227" s="1" t="n">
        <v>45623</v>
      </c>
      <c r="C227" s="1" t="n">
        <v>45959</v>
      </c>
      <c r="D227" t="inlineStr">
        <is>
          <t>VÄSTRA GÖTALANDS LÄN</t>
        </is>
      </c>
      <c r="E227" t="inlineStr">
        <is>
          <t>LIDKÖPING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61312-2023</t>
        </is>
      </c>
      <c r="B228" s="1" t="n">
        <v>45264.56998842592</v>
      </c>
      <c r="C228" s="1" t="n">
        <v>45959</v>
      </c>
      <c r="D228" t="inlineStr">
        <is>
          <t>VÄSTRA GÖTALANDS LÄN</t>
        </is>
      </c>
      <c r="E228" t="inlineStr">
        <is>
          <t>LIDKÖPING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53274-2025</t>
        </is>
      </c>
      <c r="B229" s="1" t="n">
        <v>45958.718125</v>
      </c>
      <c r="C229" s="1" t="n">
        <v>45959</v>
      </c>
      <c r="D229" t="inlineStr">
        <is>
          <t>VÄSTRA GÖTALANDS LÄN</t>
        </is>
      </c>
      <c r="E229" t="inlineStr">
        <is>
          <t>LIDKÖPING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246-2025</t>
        </is>
      </c>
      <c r="B230" s="1" t="n">
        <v>45660.4183449074</v>
      </c>
      <c r="C230" s="1" t="n">
        <v>45959</v>
      </c>
      <c r="D230" t="inlineStr">
        <is>
          <t>VÄSTRA GÖTALANDS LÄN</t>
        </is>
      </c>
      <c r="E230" t="inlineStr">
        <is>
          <t>LIDKÖPING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44367-2025</t>
        </is>
      </c>
      <c r="B231" s="1" t="n">
        <v>45916.45898148148</v>
      </c>
      <c r="C231" s="1" t="n">
        <v>45959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52719-2025</t>
        </is>
      </c>
      <c r="B232" s="1" t="n">
        <v>45957.3331712963</v>
      </c>
      <c r="C232" s="1" t="n">
        <v>45959</v>
      </c>
      <c r="D232" t="inlineStr">
        <is>
          <t>VÄSTRA GÖTALANDS LÄN</t>
        </is>
      </c>
      <c r="E232" t="inlineStr">
        <is>
          <t>LIDKÖPING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53275-2025</t>
        </is>
      </c>
      <c r="B233" s="1" t="n">
        <v>45958.7215625</v>
      </c>
      <c r="C233" s="1" t="n">
        <v>45959</v>
      </c>
      <c r="D233" t="inlineStr">
        <is>
          <t>VÄSTRA GÖTALANDS LÄN</t>
        </is>
      </c>
      <c r="E233" t="inlineStr">
        <is>
          <t>LIDKÖPING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53764-2024</t>
        </is>
      </c>
      <c r="B234" s="1" t="n">
        <v>45615</v>
      </c>
      <c r="C234" s="1" t="n">
        <v>45959</v>
      </c>
      <c r="D234" t="inlineStr">
        <is>
          <t>VÄSTRA GÖTALANDS LÄN</t>
        </is>
      </c>
      <c r="E234" t="inlineStr">
        <is>
          <t>LIDKÖPING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41163-2023</t>
        </is>
      </c>
      <c r="B235" s="1" t="n">
        <v>45174</v>
      </c>
      <c r="C235" s="1" t="n">
        <v>45959</v>
      </c>
      <c r="D235" t="inlineStr">
        <is>
          <t>VÄSTRA GÖTALANDS LÄN</t>
        </is>
      </c>
      <c r="E235" t="inlineStr">
        <is>
          <t>LIDKÖPING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7223-2025</t>
        </is>
      </c>
      <c r="B236" s="1" t="n">
        <v>45702.48797453703</v>
      </c>
      <c r="C236" s="1" t="n">
        <v>45959</v>
      </c>
      <c r="D236" t="inlineStr">
        <is>
          <t>VÄSTRA GÖTALANDS LÄN</t>
        </is>
      </c>
      <c r="E236" t="inlineStr">
        <is>
          <t>LIDKÖPING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15802-2024</t>
        </is>
      </c>
      <c r="B237" s="1" t="n">
        <v>45404</v>
      </c>
      <c r="C237" s="1" t="n">
        <v>45959</v>
      </c>
      <c r="D237" t="inlineStr">
        <is>
          <t>VÄSTRA GÖTALANDS LÄN</t>
        </is>
      </c>
      <c r="E237" t="inlineStr">
        <is>
          <t>LIDKÖPING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56365-2024</t>
        </is>
      </c>
      <c r="B238" s="1" t="n">
        <v>45625.32438657407</v>
      </c>
      <c r="C238" s="1" t="n">
        <v>45959</v>
      </c>
      <c r="D238" t="inlineStr">
        <is>
          <t>VÄSTRA GÖTALANDS LÄN</t>
        </is>
      </c>
      <c r="E238" t="inlineStr">
        <is>
          <t>LIDKÖPING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52999-2023</t>
        </is>
      </c>
      <c r="B239" s="1" t="n">
        <v>45226</v>
      </c>
      <c r="C239" s="1" t="n">
        <v>45959</v>
      </c>
      <c r="D239" t="inlineStr">
        <is>
          <t>VÄSTRA GÖTALANDS LÄN</t>
        </is>
      </c>
      <c r="E239" t="inlineStr">
        <is>
          <t>LIDKÖPING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7760-2025</t>
        </is>
      </c>
      <c r="B240" s="1" t="n">
        <v>45706.54024305556</v>
      </c>
      <c r="C240" s="1" t="n">
        <v>45959</v>
      </c>
      <c r="D240" t="inlineStr">
        <is>
          <t>VÄSTRA GÖTALANDS LÄN</t>
        </is>
      </c>
      <c r="E240" t="inlineStr">
        <is>
          <t>LIDKÖPING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>
      <c r="A241" t="inlineStr">
        <is>
          <t>A 56413-2024</t>
        </is>
      </c>
      <c r="B241" s="1" t="n">
        <v>45623</v>
      </c>
      <c r="C241" s="1" t="n">
        <v>45959</v>
      </c>
      <c r="D241" t="inlineStr">
        <is>
          <t>VÄSTRA GÖTALANDS LÄN</t>
        </is>
      </c>
      <c r="E241" t="inlineStr">
        <is>
          <t>LIDKÖPING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2025-10-29T10:02:48Z</dcterms:created>
  <dcterms:modified xmlns:dcterms="http://purl.org/dc/terms/" xmlns:xsi="http://www.w3.org/2001/XMLSchema-instance" xsi:type="dcterms:W3CDTF">2025-10-29T10:02:49Z</dcterms:modified>
</cp:coreProperties>
</file>