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1202-2024</t>
        </is>
      </c>
      <c r="B2" s="1" t="n">
        <v>45302</v>
      </c>
      <c r="C2" s="1" t="n">
        <v>45950</v>
      </c>
      <c r="D2" t="inlineStr">
        <is>
          <t>VÄSTRA GÖTALANDS LÄN</t>
        </is>
      </c>
      <c r="E2" t="inlineStr">
        <is>
          <t>SKARA</t>
        </is>
      </c>
      <c r="G2" t="n">
        <v>6.7</v>
      </c>
      <c r="H2" t="n">
        <v>2</v>
      </c>
      <c r="I2" t="n">
        <v>4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2</v>
      </c>
      <c r="P2" t="n">
        <v>2</v>
      </c>
      <c r="Q2" t="n">
        <v>7</v>
      </c>
      <c r="R2" s="2" t="inlineStr">
        <is>
          <t>Skogsalm
Ask
Nästrot
Sårläka
Underviol
Vätteros
Fläcknycklar</t>
        </is>
      </c>
      <c r="S2">
        <f>HYPERLINK("https://klasma.github.io/Logging_1495/artfynd/A 1202-2024 artfynd.xlsx", "A 1202-2024")</f>
        <v/>
      </c>
      <c r="T2">
        <f>HYPERLINK("https://klasma.github.io/Logging_1495/kartor/A 1202-2024 karta.png", "A 1202-2024")</f>
        <v/>
      </c>
      <c r="V2">
        <f>HYPERLINK("https://klasma.github.io/Logging_1495/klagomål/A 1202-2024 FSC-klagomål.docx", "A 1202-2024")</f>
        <v/>
      </c>
      <c r="W2">
        <f>HYPERLINK("https://klasma.github.io/Logging_1495/klagomålsmail/A 1202-2024 FSC-klagomål mail.docx", "A 1202-2024")</f>
        <v/>
      </c>
      <c r="X2">
        <f>HYPERLINK("https://klasma.github.io/Logging_1495/tillsyn/A 1202-2024 tillsynsbegäran.docx", "A 1202-2024")</f>
        <v/>
      </c>
      <c r="Y2">
        <f>HYPERLINK("https://klasma.github.io/Logging_1495/tillsynsmail/A 1202-2024 tillsynsbegäran mail.docx", "A 1202-2024")</f>
        <v/>
      </c>
    </row>
    <row r="3" ht="15" customHeight="1">
      <c r="A3" t="inlineStr">
        <is>
          <t>A 16179-2025</t>
        </is>
      </c>
      <c r="B3" s="1" t="n">
        <v>45750</v>
      </c>
      <c r="C3" s="1" t="n">
        <v>45950</v>
      </c>
      <c r="D3" t="inlineStr">
        <is>
          <t>VÄSTRA GÖTALANDS LÄN</t>
        </is>
      </c>
      <c r="E3" t="inlineStr">
        <is>
          <t>SKARA</t>
        </is>
      </c>
      <c r="G3" t="n">
        <v>7.4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Rosenfink
Hässleklocka
Lundbräsma
Blåsippa</t>
        </is>
      </c>
      <c r="S3">
        <f>HYPERLINK("https://klasma.github.io/Logging_1495/artfynd/A 16179-2025 artfynd.xlsx", "A 16179-2025")</f>
        <v/>
      </c>
      <c r="T3">
        <f>HYPERLINK("https://klasma.github.io/Logging_1495/kartor/A 16179-2025 karta.png", "A 16179-2025")</f>
        <v/>
      </c>
      <c r="V3">
        <f>HYPERLINK("https://klasma.github.io/Logging_1495/klagomål/A 16179-2025 FSC-klagomål.docx", "A 16179-2025")</f>
        <v/>
      </c>
      <c r="W3">
        <f>HYPERLINK("https://klasma.github.io/Logging_1495/klagomålsmail/A 16179-2025 FSC-klagomål mail.docx", "A 16179-2025")</f>
        <v/>
      </c>
      <c r="X3">
        <f>HYPERLINK("https://klasma.github.io/Logging_1495/tillsyn/A 16179-2025 tillsynsbegäran.docx", "A 16179-2025")</f>
        <v/>
      </c>
      <c r="Y3">
        <f>HYPERLINK("https://klasma.github.io/Logging_1495/tillsynsmail/A 16179-2025 tillsynsbegäran mail.docx", "A 16179-2025")</f>
        <v/>
      </c>
      <c r="Z3">
        <f>HYPERLINK("https://klasma.github.io/Logging_1495/fåglar/A 16179-2025 prioriterade fågelarter.docx", "A 16179-2025")</f>
        <v/>
      </c>
    </row>
    <row r="4" ht="15" customHeight="1">
      <c r="A4" t="inlineStr">
        <is>
          <t>A 8807-2022</t>
        </is>
      </c>
      <c r="B4" s="1" t="n">
        <v>44614</v>
      </c>
      <c r="C4" s="1" t="n">
        <v>45950</v>
      </c>
      <c r="D4" t="inlineStr">
        <is>
          <t>VÄSTRA GÖTALANDS LÄN</t>
        </is>
      </c>
      <c r="E4" t="inlineStr">
        <is>
          <t>SKARA</t>
        </is>
      </c>
      <c r="F4" t="inlineStr">
        <is>
          <t>Kyrkan</t>
        </is>
      </c>
      <c r="G4" t="n">
        <v>8.9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Brandticka
Grovticka
Revlummer</t>
        </is>
      </c>
      <c r="S4">
        <f>HYPERLINK("https://klasma.github.io/Logging_1495/artfynd/A 8807-2022 artfynd.xlsx", "A 8807-2022")</f>
        <v/>
      </c>
      <c r="T4">
        <f>HYPERLINK("https://klasma.github.io/Logging_1495/kartor/A 8807-2022 karta.png", "A 8807-2022")</f>
        <v/>
      </c>
      <c r="V4">
        <f>HYPERLINK("https://klasma.github.io/Logging_1495/klagomål/A 8807-2022 FSC-klagomål.docx", "A 8807-2022")</f>
        <v/>
      </c>
      <c r="W4">
        <f>HYPERLINK("https://klasma.github.io/Logging_1495/klagomålsmail/A 8807-2022 FSC-klagomål mail.docx", "A 8807-2022")</f>
        <v/>
      </c>
      <c r="X4">
        <f>HYPERLINK("https://klasma.github.io/Logging_1495/tillsyn/A 8807-2022 tillsynsbegäran.docx", "A 8807-2022")</f>
        <v/>
      </c>
      <c r="Y4">
        <f>HYPERLINK("https://klasma.github.io/Logging_1495/tillsynsmail/A 8807-2022 tillsynsbegäran mail.docx", "A 8807-2022")</f>
        <v/>
      </c>
    </row>
    <row r="5" ht="15" customHeight="1">
      <c r="A5" t="inlineStr">
        <is>
          <t>A 4312-2023</t>
        </is>
      </c>
      <c r="B5" s="1" t="n">
        <v>44953</v>
      </c>
      <c r="C5" s="1" t="n">
        <v>45950</v>
      </c>
      <c r="D5" t="inlineStr">
        <is>
          <t>VÄSTRA GÖTALANDS LÄN</t>
        </is>
      </c>
      <c r="E5" t="inlineStr">
        <is>
          <t>SKARA</t>
        </is>
      </c>
      <c r="G5" t="n">
        <v>4.1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Hartmansstarr
Klasefibbla</t>
        </is>
      </c>
      <c r="S5">
        <f>HYPERLINK("https://klasma.github.io/Logging_1495/artfynd/A 4312-2023 artfynd.xlsx", "A 4312-2023")</f>
        <v/>
      </c>
      <c r="T5">
        <f>HYPERLINK("https://klasma.github.io/Logging_1495/kartor/A 4312-2023 karta.png", "A 4312-2023")</f>
        <v/>
      </c>
      <c r="V5">
        <f>HYPERLINK("https://klasma.github.io/Logging_1495/klagomål/A 4312-2023 FSC-klagomål.docx", "A 4312-2023")</f>
        <v/>
      </c>
      <c r="W5">
        <f>HYPERLINK("https://klasma.github.io/Logging_1495/klagomålsmail/A 4312-2023 FSC-klagomål mail.docx", "A 4312-2023")</f>
        <v/>
      </c>
      <c r="X5">
        <f>HYPERLINK("https://klasma.github.io/Logging_1495/tillsyn/A 4312-2023 tillsynsbegäran.docx", "A 4312-2023")</f>
        <v/>
      </c>
      <c r="Y5">
        <f>HYPERLINK("https://klasma.github.io/Logging_1495/tillsynsmail/A 4312-2023 tillsynsbegäran mail.docx", "A 4312-2023")</f>
        <v/>
      </c>
    </row>
    <row r="6" ht="15" customHeight="1">
      <c r="A6" t="inlineStr">
        <is>
          <t>A 17770-2021</t>
        </is>
      </c>
      <c r="B6" s="1" t="n">
        <v>44300</v>
      </c>
      <c r="C6" s="1" t="n">
        <v>45950</v>
      </c>
      <c r="D6" t="inlineStr">
        <is>
          <t>VÄSTRA GÖTALANDS LÄN</t>
        </is>
      </c>
      <c r="E6" t="inlineStr">
        <is>
          <t>SKARA</t>
        </is>
      </c>
      <c r="F6" t="inlineStr">
        <is>
          <t>Övriga statliga verk och myndigheter</t>
        </is>
      </c>
      <c r="G6" t="n">
        <v>2.7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Brunand</t>
        </is>
      </c>
      <c r="S6">
        <f>HYPERLINK("https://klasma.github.io/Logging_1495/artfynd/A 17770-2021 artfynd.xlsx", "A 17770-2021")</f>
        <v/>
      </c>
      <c r="T6">
        <f>HYPERLINK("https://klasma.github.io/Logging_1495/kartor/A 17770-2021 karta.png", "A 17770-2021")</f>
        <v/>
      </c>
      <c r="V6">
        <f>HYPERLINK("https://klasma.github.io/Logging_1495/klagomål/A 17770-2021 FSC-klagomål.docx", "A 17770-2021")</f>
        <v/>
      </c>
      <c r="W6">
        <f>HYPERLINK("https://klasma.github.io/Logging_1495/klagomålsmail/A 17770-2021 FSC-klagomål mail.docx", "A 17770-2021")</f>
        <v/>
      </c>
      <c r="X6">
        <f>HYPERLINK("https://klasma.github.io/Logging_1495/tillsyn/A 17770-2021 tillsynsbegäran.docx", "A 17770-2021")</f>
        <v/>
      </c>
      <c r="Y6">
        <f>HYPERLINK("https://klasma.github.io/Logging_1495/tillsynsmail/A 17770-2021 tillsynsbegäran mail.docx", "A 17770-2021")</f>
        <v/>
      </c>
    </row>
    <row r="7" ht="15" customHeight="1">
      <c r="A7" t="inlineStr">
        <is>
          <t>A 50318-2021</t>
        </is>
      </c>
      <c r="B7" s="1" t="n">
        <v>44459</v>
      </c>
      <c r="C7" s="1" t="n">
        <v>45950</v>
      </c>
      <c r="D7" t="inlineStr">
        <is>
          <t>VÄSTRA GÖTALANDS LÄN</t>
        </is>
      </c>
      <c r="E7" t="inlineStr">
        <is>
          <t>SKARA</t>
        </is>
      </c>
      <c r="G7" t="n">
        <v>0.8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Knärot</t>
        </is>
      </c>
      <c r="S7">
        <f>HYPERLINK("https://klasma.github.io/Logging_1495/artfynd/A 50318-2021 artfynd.xlsx", "A 50318-2021")</f>
        <v/>
      </c>
      <c r="T7">
        <f>HYPERLINK("https://klasma.github.io/Logging_1495/kartor/A 50318-2021 karta.png", "A 50318-2021")</f>
        <v/>
      </c>
      <c r="U7">
        <f>HYPERLINK("https://klasma.github.io/Logging_1495/knärot/A 50318-2021 karta knärot.png", "A 50318-2021")</f>
        <v/>
      </c>
      <c r="V7">
        <f>HYPERLINK("https://klasma.github.io/Logging_1495/klagomål/A 50318-2021 FSC-klagomål.docx", "A 50318-2021")</f>
        <v/>
      </c>
      <c r="W7">
        <f>HYPERLINK("https://klasma.github.io/Logging_1495/klagomålsmail/A 50318-2021 FSC-klagomål mail.docx", "A 50318-2021")</f>
        <v/>
      </c>
      <c r="X7">
        <f>HYPERLINK("https://klasma.github.io/Logging_1495/tillsyn/A 50318-2021 tillsynsbegäran.docx", "A 50318-2021")</f>
        <v/>
      </c>
      <c r="Y7">
        <f>HYPERLINK("https://klasma.github.io/Logging_1495/tillsynsmail/A 50318-2021 tillsynsbegäran mail.docx", "A 50318-2021")</f>
        <v/>
      </c>
    </row>
    <row r="8" ht="15" customHeight="1">
      <c r="A8" t="inlineStr">
        <is>
          <t>A 21050-2021</t>
        </is>
      </c>
      <c r="B8" s="1" t="n">
        <v>44319</v>
      </c>
      <c r="C8" s="1" t="n">
        <v>45950</v>
      </c>
      <c r="D8" t="inlineStr">
        <is>
          <t>VÄSTRA GÖTALANDS LÄN</t>
        </is>
      </c>
      <c r="E8" t="inlineStr">
        <is>
          <t>SKARA</t>
        </is>
      </c>
      <c r="G8" t="n">
        <v>13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HYPERLINK("https://klasma.github.io/Logging_1495/artfynd/A 21050-2021 artfynd.xlsx", "A 21050-2021")</f>
        <v/>
      </c>
      <c r="T8">
        <f>HYPERLINK("https://klasma.github.io/Logging_1495/kartor/A 21050-2021 karta.png", "A 21050-2021")</f>
        <v/>
      </c>
      <c r="U8">
        <f>HYPERLINK("https://klasma.github.io/Logging_1495/knärot/A 21050-2021 karta knärot.png", "A 21050-2021")</f>
        <v/>
      </c>
      <c r="V8">
        <f>HYPERLINK("https://klasma.github.io/Logging_1495/klagomål/A 21050-2021 FSC-klagomål.docx", "A 21050-2021")</f>
        <v/>
      </c>
      <c r="W8">
        <f>HYPERLINK("https://klasma.github.io/Logging_1495/klagomålsmail/A 21050-2021 FSC-klagomål mail.docx", "A 21050-2021")</f>
        <v/>
      </c>
      <c r="X8">
        <f>HYPERLINK("https://klasma.github.io/Logging_1495/tillsyn/A 21050-2021 tillsynsbegäran.docx", "A 21050-2021")</f>
        <v/>
      </c>
      <c r="Y8">
        <f>HYPERLINK("https://klasma.github.io/Logging_1495/tillsynsmail/A 21050-2021 tillsynsbegäran mail.docx", "A 21050-2021")</f>
        <v/>
      </c>
    </row>
    <row r="9" ht="15" customHeight="1">
      <c r="A9" t="inlineStr">
        <is>
          <t>A 17546-2021</t>
        </is>
      </c>
      <c r="B9" s="1" t="n">
        <v>44299</v>
      </c>
      <c r="C9" s="1" t="n">
        <v>45950</v>
      </c>
      <c r="D9" t="inlineStr">
        <is>
          <t>VÄSTRA GÖTALANDS LÄN</t>
        </is>
      </c>
      <c r="E9" t="inlineStr">
        <is>
          <t>SKARA</t>
        </is>
      </c>
      <c r="G9" t="n">
        <v>5.2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Blomkålssvamp</t>
        </is>
      </c>
      <c r="S9">
        <f>HYPERLINK("https://klasma.github.io/Logging_1495/artfynd/A 17546-2021 artfynd.xlsx", "A 17546-2021")</f>
        <v/>
      </c>
      <c r="T9">
        <f>HYPERLINK("https://klasma.github.io/Logging_1495/kartor/A 17546-2021 karta.png", "A 17546-2021")</f>
        <v/>
      </c>
      <c r="V9">
        <f>HYPERLINK("https://klasma.github.io/Logging_1495/klagomål/A 17546-2021 FSC-klagomål.docx", "A 17546-2021")</f>
        <v/>
      </c>
      <c r="W9">
        <f>HYPERLINK("https://klasma.github.io/Logging_1495/klagomålsmail/A 17546-2021 FSC-klagomål mail.docx", "A 17546-2021")</f>
        <v/>
      </c>
      <c r="X9">
        <f>HYPERLINK("https://klasma.github.io/Logging_1495/tillsyn/A 17546-2021 tillsynsbegäran.docx", "A 17546-2021")</f>
        <v/>
      </c>
      <c r="Y9">
        <f>HYPERLINK("https://klasma.github.io/Logging_1495/tillsynsmail/A 17546-2021 tillsynsbegäran mail.docx", "A 17546-2021")</f>
        <v/>
      </c>
    </row>
    <row r="10" ht="15" customHeight="1">
      <c r="A10" t="inlineStr">
        <is>
          <t>A 9277-2023</t>
        </is>
      </c>
      <c r="B10" s="1" t="n">
        <v>44980</v>
      </c>
      <c r="C10" s="1" t="n">
        <v>45950</v>
      </c>
      <c r="D10" t="inlineStr">
        <is>
          <t>VÄSTRA GÖTALANDS LÄN</t>
        </is>
      </c>
      <c r="E10" t="inlineStr">
        <is>
          <t>SKARA</t>
        </is>
      </c>
      <c r="G10" t="n">
        <v>1.3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Grönvit nattviol</t>
        </is>
      </c>
      <c r="S10">
        <f>HYPERLINK("https://klasma.github.io/Logging_1495/artfynd/A 9277-2023 artfynd.xlsx", "A 9277-2023")</f>
        <v/>
      </c>
      <c r="T10">
        <f>HYPERLINK("https://klasma.github.io/Logging_1495/kartor/A 9277-2023 karta.png", "A 9277-2023")</f>
        <v/>
      </c>
      <c r="V10">
        <f>HYPERLINK("https://klasma.github.io/Logging_1495/klagomål/A 9277-2023 FSC-klagomål.docx", "A 9277-2023")</f>
        <v/>
      </c>
      <c r="W10">
        <f>HYPERLINK("https://klasma.github.io/Logging_1495/klagomålsmail/A 9277-2023 FSC-klagomål mail.docx", "A 9277-2023")</f>
        <v/>
      </c>
      <c r="X10">
        <f>HYPERLINK("https://klasma.github.io/Logging_1495/tillsyn/A 9277-2023 tillsynsbegäran.docx", "A 9277-2023")</f>
        <v/>
      </c>
      <c r="Y10">
        <f>HYPERLINK("https://klasma.github.io/Logging_1495/tillsynsmail/A 9277-2023 tillsynsbegäran mail.docx", "A 9277-2023")</f>
        <v/>
      </c>
    </row>
    <row r="11" ht="15" customHeight="1">
      <c r="A11" t="inlineStr">
        <is>
          <t>A 48101-2025</t>
        </is>
      </c>
      <c r="B11" s="1" t="n">
        <v>45933</v>
      </c>
      <c r="C11" s="1" t="n">
        <v>45950</v>
      </c>
      <c r="D11" t="inlineStr">
        <is>
          <t>VÄSTRA GÖTALANDS LÄN</t>
        </is>
      </c>
      <c r="E11" t="inlineStr">
        <is>
          <t>SKARA</t>
        </is>
      </c>
      <c r="G11" t="n">
        <v>1.2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Plattsäv</t>
        </is>
      </c>
      <c r="S11">
        <f>HYPERLINK("https://klasma.github.io/Logging_1495/artfynd/A 48101-2025 artfynd.xlsx", "A 48101-2025")</f>
        <v/>
      </c>
      <c r="T11">
        <f>HYPERLINK("https://klasma.github.io/Logging_1495/kartor/A 48101-2025 karta.png", "A 48101-2025")</f>
        <v/>
      </c>
      <c r="V11">
        <f>HYPERLINK("https://klasma.github.io/Logging_1495/klagomål/A 48101-2025 FSC-klagomål.docx", "A 48101-2025")</f>
        <v/>
      </c>
      <c r="W11">
        <f>HYPERLINK("https://klasma.github.io/Logging_1495/klagomålsmail/A 48101-2025 FSC-klagomål mail.docx", "A 48101-2025")</f>
        <v/>
      </c>
      <c r="X11">
        <f>HYPERLINK("https://klasma.github.io/Logging_1495/tillsyn/A 48101-2025 tillsynsbegäran.docx", "A 48101-2025")</f>
        <v/>
      </c>
      <c r="Y11">
        <f>HYPERLINK("https://klasma.github.io/Logging_1495/tillsynsmail/A 48101-2025 tillsynsbegäran mail.docx", "A 48101-2025")</f>
        <v/>
      </c>
    </row>
    <row r="12" ht="15" customHeight="1">
      <c r="A12" t="inlineStr">
        <is>
          <t>A 33610-2025</t>
        </is>
      </c>
      <c r="B12" s="1" t="n">
        <v>45841.61888888889</v>
      </c>
      <c r="C12" s="1" t="n">
        <v>45950</v>
      </c>
      <c r="D12" t="inlineStr">
        <is>
          <t>VÄSTRA GÖTALANDS LÄN</t>
        </is>
      </c>
      <c r="E12" t="inlineStr">
        <is>
          <t>SKARA</t>
        </is>
      </c>
      <c r="G12" t="n">
        <v>11.2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Lundbräsma</t>
        </is>
      </c>
      <c r="S12">
        <f>HYPERLINK("https://klasma.github.io/Logging_1495/artfynd/A 33610-2025 artfynd.xlsx", "A 33610-2025")</f>
        <v/>
      </c>
      <c r="T12">
        <f>HYPERLINK("https://klasma.github.io/Logging_1495/kartor/A 33610-2025 karta.png", "A 33610-2025")</f>
        <v/>
      </c>
      <c r="V12">
        <f>HYPERLINK("https://klasma.github.io/Logging_1495/klagomål/A 33610-2025 FSC-klagomål.docx", "A 33610-2025")</f>
        <v/>
      </c>
      <c r="W12">
        <f>HYPERLINK("https://klasma.github.io/Logging_1495/klagomålsmail/A 33610-2025 FSC-klagomål mail.docx", "A 33610-2025")</f>
        <v/>
      </c>
      <c r="X12">
        <f>HYPERLINK("https://klasma.github.io/Logging_1495/tillsyn/A 33610-2025 tillsynsbegäran.docx", "A 33610-2025")</f>
        <v/>
      </c>
      <c r="Y12">
        <f>HYPERLINK("https://klasma.github.io/Logging_1495/tillsynsmail/A 33610-2025 tillsynsbegäran mail.docx", "A 33610-2025")</f>
        <v/>
      </c>
    </row>
    <row r="13" ht="15" customHeight="1">
      <c r="A13" t="inlineStr">
        <is>
          <t>A 21061-2021</t>
        </is>
      </c>
      <c r="B13" s="1" t="n">
        <v>44319.66627314815</v>
      </c>
      <c r="C13" s="1" t="n">
        <v>45950</v>
      </c>
      <c r="D13" t="inlineStr">
        <is>
          <t>VÄSTRA GÖTALANDS LÄN</t>
        </is>
      </c>
      <c r="E13" t="inlineStr">
        <is>
          <t>SKARA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3481-2021</t>
        </is>
      </c>
      <c r="B14" s="1" t="n">
        <v>44218</v>
      </c>
      <c r="C14" s="1" t="n">
        <v>45950</v>
      </c>
      <c r="D14" t="inlineStr">
        <is>
          <t>VÄSTRA GÖTALANDS LÄN</t>
        </is>
      </c>
      <c r="E14" t="inlineStr">
        <is>
          <t>SKARA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35607-2022</t>
        </is>
      </c>
      <c r="B15" s="1" t="n">
        <v>44799</v>
      </c>
      <c r="C15" s="1" t="n">
        <v>45950</v>
      </c>
      <c r="D15" t="inlineStr">
        <is>
          <t>VÄSTRA GÖTALANDS LÄN</t>
        </is>
      </c>
      <c r="E15" t="inlineStr">
        <is>
          <t>SKARA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74438-2021</t>
        </is>
      </c>
      <c r="B16" s="1" t="n">
        <v>44560</v>
      </c>
      <c r="C16" s="1" t="n">
        <v>45950</v>
      </c>
      <c r="D16" t="inlineStr">
        <is>
          <t>VÄSTRA GÖTALANDS LÄN</t>
        </is>
      </c>
      <c r="E16" t="inlineStr">
        <is>
          <t>SKARA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40946-2021</t>
        </is>
      </c>
      <c r="B17" s="1" t="n">
        <v>44421.5517824074</v>
      </c>
      <c r="C17" s="1" t="n">
        <v>45950</v>
      </c>
      <c r="D17" t="inlineStr">
        <is>
          <t>VÄSTRA GÖTALANDS LÄN</t>
        </is>
      </c>
      <c r="E17" t="inlineStr">
        <is>
          <t>SKARA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49431-2021</t>
        </is>
      </c>
      <c r="B18" s="1" t="n">
        <v>44454</v>
      </c>
      <c r="C18" s="1" t="n">
        <v>45950</v>
      </c>
      <c r="D18" t="inlineStr">
        <is>
          <t>VÄSTRA GÖTALANDS LÄN</t>
        </is>
      </c>
      <c r="E18" t="inlineStr">
        <is>
          <t>SKARA</t>
        </is>
      </c>
      <c r="G18" t="n">
        <v>7.1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31984-2021</t>
        </is>
      </c>
      <c r="B19" s="1" t="n">
        <v>44370</v>
      </c>
      <c r="C19" s="1" t="n">
        <v>45950</v>
      </c>
      <c r="D19" t="inlineStr">
        <is>
          <t>VÄSTRA GÖTALANDS LÄN</t>
        </is>
      </c>
      <c r="E19" t="inlineStr">
        <is>
          <t>SKARA</t>
        </is>
      </c>
      <c r="G19" t="n">
        <v>4.5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23800-2021</t>
        </is>
      </c>
      <c r="B20" s="1" t="n">
        <v>44334</v>
      </c>
      <c r="C20" s="1" t="n">
        <v>45950</v>
      </c>
      <c r="D20" t="inlineStr">
        <is>
          <t>VÄSTRA GÖTALANDS LÄN</t>
        </is>
      </c>
      <c r="E20" t="inlineStr">
        <is>
          <t>SKARA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29874-2022</t>
        </is>
      </c>
      <c r="B21" s="1" t="n">
        <v>44756.43268518519</v>
      </c>
      <c r="C21" s="1" t="n">
        <v>45950</v>
      </c>
      <c r="D21" t="inlineStr">
        <is>
          <t>VÄSTRA GÖTALANDS LÄN</t>
        </is>
      </c>
      <c r="E21" t="inlineStr">
        <is>
          <t>SKARA</t>
        </is>
      </c>
      <c r="G21" t="n">
        <v>0.2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70412-2021</t>
        </is>
      </c>
      <c r="B22" s="1" t="n">
        <v>44536.59342592592</v>
      </c>
      <c r="C22" s="1" t="n">
        <v>45950</v>
      </c>
      <c r="D22" t="inlineStr">
        <is>
          <t>VÄSTRA GÖTALANDS LÄN</t>
        </is>
      </c>
      <c r="E22" t="inlineStr">
        <is>
          <t>SKARA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74491-2021</t>
        </is>
      </c>
      <c r="B23" s="1" t="n">
        <v>44560.6203587963</v>
      </c>
      <c r="C23" s="1" t="n">
        <v>45950</v>
      </c>
      <c r="D23" t="inlineStr">
        <is>
          <t>VÄSTRA GÖTALANDS LÄN</t>
        </is>
      </c>
      <c r="E23" t="inlineStr">
        <is>
          <t>SKARA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28632-2021</t>
        </is>
      </c>
      <c r="B24" s="1" t="n">
        <v>44357.31700231481</v>
      </c>
      <c r="C24" s="1" t="n">
        <v>45950</v>
      </c>
      <c r="D24" t="inlineStr">
        <is>
          <t>VÄSTRA GÖTALANDS LÄN</t>
        </is>
      </c>
      <c r="E24" t="inlineStr">
        <is>
          <t>SKARA</t>
        </is>
      </c>
      <c r="G24" t="n">
        <v>13.4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6251-2022</t>
        </is>
      </c>
      <c r="B25" s="1" t="n">
        <v>44600.44402777778</v>
      </c>
      <c r="C25" s="1" t="n">
        <v>45950</v>
      </c>
      <c r="D25" t="inlineStr">
        <is>
          <t>VÄSTRA GÖTALANDS LÄN</t>
        </is>
      </c>
      <c r="E25" t="inlineStr">
        <is>
          <t>SKARA</t>
        </is>
      </c>
      <c r="F25" t="inlineStr">
        <is>
          <t>Sveaskog</t>
        </is>
      </c>
      <c r="G25" t="n">
        <v>5.2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52537-2022</t>
        </is>
      </c>
      <c r="B26" s="1" t="n">
        <v>44874</v>
      </c>
      <c r="C26" s="1" t="n">
        <v>45950</v>
      </c>
      <c r="D26" t="inlineStr">
        <is>
          <t>VÄSTRA GÖTALANDS LÄN</t>
        </is>
      </c>
      <c r="E26" t="inlineStr">
        <is>
          <t>SKARA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59498-2020</t>
        </is>
      </c>
      <c r="B27" s="1" t="n">
        <v>44148</v>
      </c>
      <c r="C27" s="1" t="n">
        <v>45950</v>
      </c>
      <c r="D27" t="inlineStr">
        <is>
          <t>VÄSTRA GÖTALANDS LÄN</t>
        </is>
      </c>
      <c r="E27" t="inlineStr">
        <is>
          <t>SKARA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30060-2021</t>
        </is>
      </c>
      <c r="B28" s="1" t="n">
        <v>44363.47837962963</v>
      </c>
      <c r="C28" s="1" t="n">
        <v>45950</v>
      </c>
      <c r="D28" t="inlineStr">
        <is>
          <t>VÄSTRA GÖTALANDS LÄN</t>
        </is>
      </c>
      <c r="E28" t="inlineStr">
        <is>
          <t>SKARA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30687-2021</t>
        </is>
      </c>
      <c r="B29" s="1" t="n">
        <v>44365.40762731482</v>
      </c>
      <c r="C29" s="1" t="n">
        <v>45950</v>
      </c>
      <c r="D29" t="inlineStr">
        <is>
          <t>VÄSTRA GÖTALANDS LÄN</t>
        </is>
      </c>
      <c r="E29" t="inlineStr">
        <is>
          <t>SKARA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35768-2021</t>
        </is>
      </c>
      <c r="B30" s="1" t="n">
        <v>44386</v>
      </c>
      <c r="C30" s="1" t="n">
        <v>45950</v>
      </c>
      <c r="D30" t="inlineStr">
        <is>
          <t>VÄSTRA GÖTALANDS LÄN</t>
        </is>
      </c>
      <c r="E30" t="inlineStr">
        <is>
          <t>SKARA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34658-2021</t>
        </is>
      </c>
      <c r="B31" s="1" t="n">
        <v>44382</v>
      </c>
      <c r="C31" s="1" t="n">
        <v>45950</v>
      </c>
      <c r="D31" t="inlineStr">
        <is>
          <t>VÄSTRA GÖTALANDS LÄN</t>
        </is>
      </c>
      <c r="E31" t="inlineStr">
        <is>
          <t>SKARA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33940-2021</t>
        </is>
      </c>
      <c r="B32" s="1" t="n">
        <v>44378.80239583334</v>
      </c>
      <c r="C32" s="1" t="n">
        <v>45950</v>
      </c>
      <c r="D32" t="inlineStr">
        <is>
          <t>VÄSTRA GÖTALANDS LÄN</t>
        </is>
      </c>
      <c r="E32" t="inlineStr">
        <is>
          <t>SKARA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11934-2021</t>
        </is>
      </c>
      <c r="B33" s="1" t="n">
        <v>44265</v>
      </c>
      <c r="C33" s="1" t="n">
        <v>45950</v>
      </c>
      <c r="D33" t="inlineStr">
        <is>
          <t>VÄSTRA GÖTALANDS LÄN</t>
        </is>
      </c>
      <c r="E33" t="inlineStr">
        <is>
          <t>SKARA</t>
        </is>
      </c>
      <c r="G33" t="n">
        <v>4.2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8466-2021</t>
        </is>
      </c>
      <c r="B34" s="1" t="n">
        <v>44245</v>
      </c>
      <c r="C34" s="1" t="n">
        <v>45950</v>
      </c>
      <c r="D34" t="inlineStr">
        <is>
          <t>VÄSTRA GÖTALANDS LÄN</t>
        </is>
      </c>
      <c r="E34" t="inlineStr">
        <is>
          <t>SKARA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52971-2021</t>
        </is>
      </c>
      <c r="B35" s="1" t="n">
        <v>44467.62484953704</v>
      </c>
      <c r="C35" s="1" t="n">
        <v>45950</v>
      </c>
      <c r="D35" t="inlineStr">
        <is>
          <t>VÄSTRA GÖTALANDS LÄN</t>
        </is>
      </c>
      <c r="E35" t="inlineStr">
        <is>
          <t>SKARA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5594-2022</t>
        </is>
      </c>
      <c r="B36" s="1" t="n">
        <v>44595</v>
      </c>
      <c r="C36" s="1" t="n">
        <v>45950</v>
      </c>
      <c r="D36" t="inlineStr">
        <is>
          <t>VÄSTRA GÖTALANDS LÄN</t>
        </is>
      </c>
      <c r="E36" t="inlineStr">
        <is>
          <t>SKARA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34656-2021</t>
        </is>
      </c>
      <c r="B37" s="1" t="n">
        <v>44382</v>
      </c>
      <c r="C37" s="1" t="n">
        <v>45950</v>
      </c>
      <c r="D37" t="inlineStr">
        <is>
          <t>VÄSTRA GÖTALANDS LÄN</t>
        </is>
      </c>
      <c r="E37" t="inlineStr">
        <is>
          <t>SKARA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33938-2021</t>
        </is>
      </c>
      <c r="B38" s="1" t="n">
        <v>44378</v>
      </c>
      <c r="C38" s="1" t="n">
        <v>45950</v>
      </c>
      <c r="D38" t="inlineStr">
        <is>
          <t>VÄSTRA GÖTALANDS LÄN</t>
        </is>
      </c>
      <c r="E38" t="inlineStr">
        <is>
          <t>SKARA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5598-2022</t>
        </is>
      </c>
      <c r="B39" s="1" t="n">
        <v>44595</v>
      </c>
      <c r="C39" s="1" t="n">
        <v>45950</v>
      </c>
      <c r="D39" t="inlineStr">
        <is>
          <t>VÄSTRA GÖTALANDS LÄN</t>
        </is>
      </c>
      <c r="E39" t="inlineStr">
        <is>
          <t>SKARA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5600-2022</t>
        </is>
      </c>
      <c r="B40" s="1" t="n">
        <v>44595</v>
      </c>
      <c r="C40" s="1" t="n">
        <v>45950</v>
      </c>
      <c r="D40" t="inlineStr">
        <is>
          <t>VÄSTRA GÖTALANDS LÄN</t>
        </is>
      </c>
      <c r="E40" t="inlineStr">
        <is>
          <t>SKARA</t>
        </is>
      </c>
      <c r="G40" t="n">
        <v>8.9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4409-2022</t>
        </is>
      </c>
      <c r="B41" s="1" t="n">
        <v>44589.46652777777</v>
      </c>
      <c r="C41" s="1" t="n">
        <v>45950</v>
      </c>
      <c r="D41" t="inlineStr">
        <is>
          <t>VÄSTRA GÖTALANDS LÄN</t>
        </is>
      </c>
      <c r="E41" t="inlineStr">
        <is>
          <t>SKARA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59497-2020</t>
        </is>
      </c>
      <c r="B42" s="1" t="n">
        <v>44148</v>
      </c>
      <c r="C42" s="1" t="n">
        <v>45950</v>
      </c>
      <c r="D42" t="inlineStr">
        <is>
          <t>VÄSTRA GÖTALANDS LÄN</t>
        </is>
      </c>
      <c r="E42" t="inlineStr">
        <is>
          <t>SKARA</t>
        </is>
      </c>
      <c r="G42" t="n">
        <v>8.1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72213-2021</t>
        </is>
      </c>
      <c r="B43" s="1" t="n">
        <v>44544.69722222222</v>
      </c>
      <c r="C43" s="1" t="n">
        <v>45950</v>
      </c>
      <c r="D43" t="inlineStr">
        <is>
          <t>VÄSTRA GÖTALANDS LÄN</t>
        </is>
      </c>
      <c r="E43" t="inlineStr">
        <is>
          <t>SKARA</t>
        </is>
      </c>
      <c r="G43" t="n">
        <v>2.9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38210-2022</t>
        </is>
      </c>
      <c r="B44" s="1" t="n">
        <v>44812</v>
      </c>
      <c r="C44" s="1" t="n">
        <v>45950</v>
      </c>
      <c r="D44" t="inlineStr">
        <is>
          <t>VÄSTRA GÖTALANDS LÄN</t>
        </is>
      </c>
      <c r="E44" t="inlineStr">
        <is>
          <t>SKARA</t>
        </is>
      </c>
      <c r="G44" t="n">
        <v>3.4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68932-2021</t>
        </is>
      </c>
      <c r="B45" s="1" t="n">
        <v>44530.4952662037</v>
      </c>
      <c r="C45" s="1" t="n">
        <v>45950</v>
      </c>
      <c r="D45" t="inlineStr">
        <is>
          <t>VÄSTRA GÖTALANDS LÄN</t>
        </is>
      </c>
      <c r="E45" t="inlineStr">
        <is>
          <t>SKARA</t>
        </is>
      </c>
      <c r="G45" t="n">
        <v>0.3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40164-2022</t>
        </is>
      </c>
      <c r="B46" s="1" t="n">
        <v>44818</v>
      </c>
      <c r="C46" s="1" t="n">
        <v>45950</v>
      </c>
      <c r="D46" t="inlineStr">
        <is>
          <t>VÄSTRA GÖTALANDS LÄN</t>
        </is>
      </c>
      <c r="E46" t="inlineStr">
        <is>
          <t>SKARA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69052-2020</t>
        </is>
      </c>
      <c r="B47" s="1" t="n">
        <v>44188</v>
      </c>
      <c r="C47" s="1" t="n">
        <v>45950</v>
      </c>
      <c r="D47" t="inlineStr">
        <is>
          <t>VÄSTRA GÖTALANDS LÄN</t>
        </is>
      </c>
      <c r="E47" t="inlineStr">
        <is>
          <t>SKARA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18017-2024</t>
        </is>
      </c>
      <c r="B48" s="1" t="n">
        <v>45420</v>
      </c>
      <c r="C48" s="1" t="n">
        <v>45950</v>
      </c>
      <c r="D48" t="inlineStr">
        <is>
          <t>VÄSTRA GÖTALANDS LÄN</t>
        </is>
      </c>
      <c r="E48" t="inlineStr">
        <is>
          <t>SKARA</t>
        </is>
      </c>
      <c r="F48" t="inlineStr">
        <is>
          <t>Sveaskog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54899-2020</t>
        </is>
      </c>
      <c r="B49" s="1" t="n">
        <v>44128.54203703703</v>
      </c>
      <c r="C49" s="1" t="n">
        <v>45950</v>
      </c>
      <c r="D49" t="inlineStr">
        <is>
          <t>VÄSTRA GÖTALANDS LÄN</t>
        </is>
      </c>
      <c r="E49" t="inlineStr">
        <is>
          <t>SKARA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24976-2022</t>
        </is>
      </c>
      <c r="B50" s="1" t="n">
        <v>44728.73445601852</v>
      </c>
      <c r="C50" s="1" t="n">
        <v>45950</v>
      </c>
      <c r="D50" t="inlineStr">
        <is>
          <t>VÄSTRA GÖTALANDS LÄN</t>
        </is>
      </c>
      <c r="E50" t="inlineStr">
        <is>
          <t>SKARA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18616-2025</t>
        </is>
      </c>
      <c r="B51" s="1" t="n">
        <v>45763.50706018518</v>
      </c>
      <c r="C51" s="1" t="n">
        <v>45950</v>
      </c>
      <c r="D51" t="inlineStr">
        <is>
          <t>VÄSTRA GÖTALANDS LÄN</t>
        </is>
      </c>
      <c r="E51" t="inlineStr">
        <is>
          <t>SKARA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42301-2023</t>
        </is>
      </c>
      <c r="B52" s="1" t="n">
        <v>45180.44994212963</v>
      </c>
      <c r="C52" s="1" t="n">
        <v>45950</v>
      </c>
      <c r="D52" t="inlineStr">
        <is>
          <t>VÄSTRA GÖTALANDS LÄN</t>
        </is>
      </c>
      <c r="E52" t="inlineStr">
        <is>
          <t>SKARA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12503-2021</t>
        </is>
      </c>
      <c r="B53" s="1" t="n">
        <v>44268</v>
      </c>
      <c r="C53" s="1" t="n">
        <v>45950</v>
      </c>
      <c r="D53" t="inlineStr">
        <is>
          <t>VÄSTRA GÖTALANDS LÄN</t>
        </is>
      </c>
      <c r="E53" t="inlineStr">
        <is>
          <t>SKARA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26567-2024</t>
        </is>
      </c>
      <c r="B54" s="1" t="n">
        <v>45469</v>
      </c>
      <c r="C54" s="1" t="n">
        <v>45950</v>
      </c>
      <c r="D54" t="inlineStr">
        <is>
          <t>VÄSTRA GÖTALANDS LÄN</t>
        </is>
      </c>
      <c r="E54" t="inlineStr">
        <is>
          <t>SKARA</t>
        </is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22585-2022</t>
        </is>
      </c>
      <c r="B55" s="1" t="n">
        <v>44714</v>
      </c>
      <c r="C55" s="1" t="n">
        <v>45950</v>
      </c>
      <c r="D55" t="inlineStr">
        <is>
          <t>VÄSTRA GÖTALANDS LÄN</t>
        </is>
      </c>
      <c r="E55" t="inlineStr">
        <is>
          <t>SKARA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20470-2024</t>
        </is>
      </c>
      <c r="B56" s="1" t="n">
        <v>45435</v>
      </c>
      <c r="C56" s="1" t="n">
        <v>45950</v>
      </c>
      <c r="D56" t="inlineStr">
        <is>
          <t>VÄSTRA GÖTALANDS LÄN</t>
        </is>
      </c>
      <c r="E56" t="inlineStr">
        <is>
          <t>SKARA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50741-2021</t>
        </is>
      </c>
      <c r="B57" s="1" t="n">
        <v>44460</v>
      </c>
      <c r="C57" s="1" t="n">
        <v>45950</v>
      </c>
      <c r="D57" t="inlineStr">
        <is>
          <t>VÄSTRA GÖTALANDS LÄN</t>
        </is>
      </c>
      <c r="E57" t="inlineStr">
        <is>
          <t>SKARA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40264-2024</t>
        </is>
      </c>
      <c r="B58" s="1" t="n">
        <v>45554.63769675926</v>
      </c>
      <c r="C58" s="1" t="n">
        <v>45950</v>
      </c>
      <c r="D58" t="inlineStr">
        <is>
          <t>VÄSTRA GÖTALANDS LÄN</t>
        </is>
      </c>
      <c r="E58" t="inlineStr">
        <is>
          <t>SKARA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30080-2023</t>
        </is>
      </c>
      <c r="B59" s="1" t="n">
        <v>45110.43502314815</v>
      </c>
      <c r="C59" s="1" t="n">
        <v>45950</v>
      </c>
      <c r="D59" t="inlineStr">
        <is>
          <t>VÄSTRA GÖTALANDS LÄN</t>
        </is>
      </c>
      <c r="E59" t="inlineStr">
        <is>
          <t>SKARA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30083-2023</t>
        </is>
      </c>
      <c r="B60" s="1" t="n">
        <v>45110.43634259259</v>
      </c>
      <c r="C60" s="1" t="n">
        <v>45950</v>
      </c>
      <c r="D60" t="inlineStr">
        <is>
          <t>VÄSTRA GÖTALANDS LÄN</t>
        </is>
      </c>
      <c r="E60" t="inlineStr">
        <is>
          <t>SKARA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65124-2023</t>
        </is>
      </c>
      <c r="B61" s="1" t="n">
        <v>45288.49311342592</v>
      </c>
      <c r="C61" s="1" t="n">
        <v>45950</v>
      </c>
      <c r="D61" t="inlineStr">
        <is>
          <t>VÄSTRA GÖTALANDS LÄN</t>
        </is>
      </c>
      <c r="E61" t="inlineStr">
        <is>
          <t>SKARA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27120-2023</t>
        </is>
      </c>
      <c r="B62" s="1" t="n">
        <v>45096.44828703703</v>
      </c>
      <c r="C62" s="1" t="n">
        <v>45950</v>
      </c>
      <c r="D62" t="inlineStr">
        <is>
          <t>VÄSTRA GÖTALANDS LÄN</t>
        </is>
      </c>
      <c r="E62" t="inlineStr">
        <is>
          <t>SKARA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52381-2023</t>
        </is>
      </c>
      <c r="B63" s="1" t="n">
        <v>45224.80859953703</v>
      </c>
      <c r="C63" s="1" t="n">
        <v>45950</v>
      </c>
      <c r="D63" t="inlineStr">
        <is>
          <t>VÄSTRA GÖTALANDS LÄN</t>
        </is>
      </c>
      <c r="E63" t="inlineStr">
        <is>
          <t>SKARA</t>
        </is>
      </c>
      <c r="G63" t="n">
        <v>0.2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59842-2022</t>
        </is>
      </c>
      <c r="B64" s="1" t="n">
        <v>44908</v>
      </c>
      <c r="C64" s="1" t="n">
        <v>45950</v>
      </c>
      <c r="D64" t="inlineStr">
        <is>
          <t>VÄSTRA GÖTALANDS LÄN</t>
        </is>
      </c>
      <c r="E64" t="inlineStr">
        <is>
          <t>SKARA</t>
        </is>
      </c>
      <c r="G64" t="n">
        <v>3.5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7971-2025</t>
        </is>
      </c>
      <c r="B65" s="1" t="n">
        <v>45707</v>
      </c>
      <c r="C65" s="1" t="n">
        <v>45950</v>
      </c>
      <c r="D65" t="inlineStr">
        <is>
          <t>VÄSTRA GÖTALANDS LÄN</t>
        </is>
      </c>
      <c r="E65" t="inlineStr">
        <is>
          <t>SKARA</t>
        </is>
      </c>
      <c r="G65" t="n">
        <v>7.3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31128-2023</t>
        </is>
      </c>
      <c r="B66" s="1" t="n">
        <v>45113.69722222222</v>
      </c>
      <c r="C66" s="1" t="n">
        <v>45950</v>
      </c>
      <c r="D66" t="inlineStr">
        <is>
          <t>VÄSTRA GÖTALANDS LÄN</t>
        </is>
      </c>
      <c r="E66" t="inlineStr">
        <is>
          <t>SKARA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9117-2025</t>
        </is>
      </c>
      <c r="B67" s="1" t="n">
        <v>45713.79837962963</v>
      </c>
      <c r="C67" s="1" t="n">
        <v>45950</v>
      </c>
      <c r="D67" t="inlineStr">
        <is>
          <t>VÄSTRA GÖTALANDS LÄN</t>
        </is>
      </c>
      <c r="E67" t="inlineStr">
        <is>
          <t>SKARA</t>
        </is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15415-2022</t>
        </is>
      </c>
      <c r="B68" s="1" t="n">
        <v>44659</v>
      </c>
      <c r="C68" s="1" t="n">
        <v>45950</v>
      </c>
      <c r="D68" t="inlineStr">
        <is>
          <t>VÄSTRA GÖTALANDS LÄN</t>
        </is>
      </c>
      <c r="E68" t="inlineStr">
        <is>
          <t>SKARA</t>
        </is>
      </c>
      <c r="F68" t="inlineStr">
        <is>
          <t>Kommuner</t>
        </is>
      </c>
      <c r="G68" t="n">
        <v>2.4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7974-2025</t>
        </is>
      </c>
      <c r="B69" s="1" t="n">
        <v>45707</v>
      </c>
      <c r="C69" s="1" t="n">
        <v>45950</v>
      </c>
      <c r="D69" t="inlineStr">
        <is>
          <t>VÄSTRA GÖTALANDS LÄN</t>
        </is>
      </c>
      <c r="E69" t="inlineStr">
        <is>
          <t>SKARA</t>
        </is>
      </c>
      <c r="G69" t="n">
        <v>3.6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8701-2023</t>
        </is>
      </c>
      <c r="B70" s="1" t="n">
        <v>44978.35130787037</v>
      </c>
      <c r="C70" s="1" t="n">
        <v>45950</v>
      </c>
      <c r="D70" t="inlineStr">
        <is>
          <t>VÄSTRA GÖTALANDS LÄN</t>
        </is>
      </c>
      <c r="E70" t="inlineStr">
        <is>
          <t>SKARA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60086-2024</t>
        </is>
      </c>
      <c r="B71" s="1" t="n">
        <v>45642.54302083333</v>
      </c>
      <c r="C71" s="1" t="n">
        <v>45950</v>
      </c>
      <c r="D71" t="inlineStr">
        <is>
          <t>VÄSTRA GÖTALANDS LÄN</t>
        </is>
      </c>
      <c r="E71" t="inlineStr">
        <is>
          <t>SKARA</t>
        </is>
      </c>
      <c r="G71" t="n">
        <v>3.8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41562-2022</t>
        </is>
      </c>
      <c r="B72" s="1" t="n">
        <v>44827</v>
      </c>
      <c r="C72" s="1" t="n">
        <v>45950</v>
      </c>
      <c r="D72" t="inlineStr">
        <is>
          <t>VÄSTRA GÖTALANDS LÄN</t>
        </is>
      </c>
      <c r="E72" t="inlineStr">
        <is>
          <t>SKARA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30513-2024</t>
        </is>
      </c>
      <c r="B73" s="1" t="n">
        <v>45492</v>
      </c>
      <c r="C73" s="1" t="n">
        <v>45950</v>
      </c>
      <c r="D73" t="inlineStr">
        <is>
          <t>VÄSTRA GÖTALANDS LÄN</t>
        </is>
      </c>
      <c r="E73" t="inlineStr">
        <is>
          <t>SKARA</t>
        </is>
      </c>
      <c r="G73" t="n">
        <v>2.9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27980-2023</t>
        </is>
      </c>
      <c r="B74" s="1" t="n">
        <v>45098</v>
      </c>
      <c r="C74" s="1" t="n">
        <v>45950</v>
      </c>
      <c r="D74" t="inlineStr">
        <is>
          <t>VÄSTRA GÖTALANDS LÄN</t>
        </is>
      </c>
      <c r="E74" t="inlineStr">
        <is>
          <t>SKARA</t>
        </is>
      </c>
      <c r="F74" t="inlineStr">
        <is>
          <t>Sveaskog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10827-2023</t>
        </is>
      </c>
      <c r="B75" s="1" t="n">
        <v>44990.82427083333</v>
      </c>
      <c r="C75" s="1" t="n">
        <v>45950</v>
      </c>
      <c r="D75" t="inlineStr">
        <is>
          <t>VÄSTRA GÖTALANDS LÄN</t>
        </is>
      </c>
      <c r="E75" t="inlineStr">
        <is>
          <t>SKARA</t>
        </is>
      </c>
      <c r="G75" t="n">
        <v>0.2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55211-2024</t>
        </is>
      </c>
      <c r="B76" s="1" t="n">
        <v>45621.56515046296</v>
      </c>
      <c r="C76" s="1" t="n">
        <v>45950</v>
      </c>
      <c r="D76" t="inlineStr">
        <is>
          <t>VÄSTRA GÖTALANDS LÄN</t>
        </is>
      </c>
      <c r="E76" t="inlineStr">
        <is>
          <t>SKARA</t>
        </is>
      </c>
      <c r="G76" t="n">
        <v>4.7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1567-2023</t>
        </is>
      </c>
      <c r="B77" s="1" t="n">
        <v>44937.60682870371</v>
      </c>
      <c r="C77" s="1" t="n">
        <v>45950</v>
      </c>
      <c r="D77" t="inlineStr">
        <is>
          <t>VÄSTRA GÖTALANDS LÄN</t>
        </is>
      </c>
      <c r="E77" t="inlineStr">
        <is>
          <t>SKARA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22870-2024</t>
        </is>
      </c>
      <c r="B78" s="1" t="n">
        <v>45448</v>
      </c>
      <c r="C78" s="1" t="n">
        <v>45950</v>
      </c>
      <c r="D78" t="inlineStr">
        <is>
          <t>VÄSTRA GÖTALANDS LÄN</t>
        </is>
      </c>
      <c r="E78" t="inlineStr">
        <is>
          <t>SKARA</t>
        </is>
      </c>
      <c r="F78" t="inlineStr">
        <is>
          <t>Sveaskog</t>
        </is>
      </c>
      <c r="G78" t="n">
        <v>3.3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41602-2023</t>
        </is>
      </c>
      <c r="B79" s="1" t="n">
        <v>45175.64809027778</v>
      </c>
      <c r="C79" s="1" t="n">
        <v>45950</v>
      </c>
      <c r="D79" t="inlineStr">
        <is>
          <t>VÄSTRA GÖTALANDS LÄN</t>
        </is>
      </c>
      <c r="E79" t="inlineStr">
        <is>
          <t>SKARA</t>
        </is>
      </c>
      <c r="F79" t="inlineStr">
        <is>
          <t>Kommuner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56922-2024</t>
        </is>
      </c>
      <c r="B80" s="1" t="n">
        <v>45628</v>
      </c>
      <c r="C80" s="1" t="n">
        <v>45950</v>
      </c>
      <c r="D80" t="inlineStr">
        <is>
          <t>VÄSTRA GÖTALANDS LÄN</t>
        </is>
      </c>
      <c r="E80" t="inlineStr">
        <is>
          <t>SKARA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30085-2023</t>
        </is>
      </c>
      <c r="B81" s="1" t="n">
        <v>45110.43747685185</v>
      </c>
      <c r="C81" s="1" t="n">
        <v>45950</v>
      </c>
      <c r="D81" t="inlineStr">
        <is>
          <t>VÄSTRA GÖTALANDS LÄN</t>
        </is>
      </c>
      <c r="E81" t="inlineStr">
        <is>
          <t>SKARA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25176-2023</t>
        </is>
      </c>
      <c r="B82" s="1" t="n">
        <v>45086</v>
      </c>
      <c r="C82" s="1" t="n">
        <v>45950</v>
      </c>
      <c r="D82" t="inlineStr">
        <is>
          <t>VÄSTRA GÖTALANDS LÄN</t>
        </is>
      </c>
      <c r="E82" t="inlineStr">
        <is>
          <t>SKARA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26084-2023</t>
        </is>
      </c>
      <c r="B83" s="1" t="n">
        <v>45091</v>
      </c>
      <c r="C83" s="1" t="n">
        <v>45950</v>
      </c>
      <c r="D83" t="inlineStr">
        <is>
          <t>VÄSTRA GÖTALANDS LÄN</t>
        </is>
      </c>
      <c r="E83" t="inlineStr">
        <is>
          <t>SKARA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17705-2025</t>
        </is>
      </c>
      <c r="B84" s="1" t="n">
        <v>45758.43197916666</v>
      </c>
      <c r="C84" s="1" t="n">
        <v>45950</v>
      </c>
      <c r="D84" t="inlineStr">
        <is>
          <t>VÄSTRA GÖTALANDS LÄN</t>
        </is>
      </c>
      <c r="E84" t="inlineStr">
        <is>
          <t>SKARA</t>
        </is>
      </c>
      <c r="F84" t="inlineStr">
        <is>
          <t>Sveaskog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17709-2025</t>
        </is>
      </c>
      <c r="B85" s="1" t="n">
        <v>45758.43493055556</v>
      </c>
      <c r="C85" s="1" t="n">
        <v>45950</v>
      </c>
      <c r="D85" t="inlineStr">
        <is>
          <t>VÄSTRA GÖTALANDS LÄN</t>
        </is>
      </c>
      <c r="E85" t="inlineStr">
        <is>
          <t>SKARA</t>
        </is>
      </c>
      <c r="F85" t="inlineStr">
        <is>
          <t>Sveaskog</t>
        </is>
      </c>
      <c r="G85" t="n">
        <v>2.8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1566-2023</t>
        </is>
      </c>
      <c r="B86" s="1" t="n">
        <v>44937.60599537037</v>
      </c>
      <c r="C86" s="1" t="n">
        <v>45950</v>
      </c>
      <c r="D86" t="inlineStr">
        <is>
          <t>VÄSTRA GÖTALANDS LÄN</t>
        </is>
      </c>
      <c r="E86" t="inlineStr">
        <is>
          <t>SKARA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9118-2025</t>
        </is>
      </c>
      <c r="B87" s="1" t="n">
        <v>45713.80175925926</v>
      </c>
      <c r="C87" s="1" t="n">
        <v>45950</v>
      </c>
      <c r="D87" t="inlineStr">
        <is>
          <t>VÄSTRA GÖTALANDS LÄN</t>
        </is>
      </c>
      <c r="E87" t="inlineStr">
        <is>
          <t>SKARA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3822-2022</t>
        </is>
      </c>
      <c r="B88" s="1" t="n">
        <v>44587.34189814814</v>
      </c>
      <c r="C88" s="1" t="n">
        <v>45950</v>
      </c>
      <c r="D88" t="inlineStr">
        <is>
          <t>VÄSTRA GÖTALANDS LÄN</t>
        </is>
      </c>
      <c r="E88" t="inlineStr">
        <is>
          <t>SKARA</t>
        </is>
      </c>
      <c r="F88" t="inlineStr">
        <is>
          <t>Sveaskog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37032-2025</t>
        </is>
      </c>
      <c r="B89" s="1" t="n">
        <v>45874.96774305555</v>
      </c>
      <c r="C89" s="1" t="n">
        <v>45950</v>
      </c>
      <c r="D89" t="inlineStr">
        <is>
          <t>VÄSTRA GÖTALANDS LÄN</t>
        </is>
      </c>
      <c r="E89" t="inlineStr">
        <is>
          <t>SKARA</t>
        </is>
      </c>
      <c r="G89" t="n">
        <v>5.9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43564-2021</t>
        </is>
      </c>
      <c r="B90" s="1" t="n">
        <v>44433</v>
      </c>
      <c r="C90" s="1" t="n">
        <v>45950</v>
      </c>
      <c r="D90" t="inlineStr">
        <is>
          <t>VÄSTRA GÖTALANDS LÄN</t>
        </is>
      </c>
      <c r="E90" t="inlineStr">
        <is>
          <t>SKARA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42753-2024</t>
        </is>
      </c>
      <c r="B91" s="1" t="n">
        <v>45566.49253472222</v>
      </c>
      <c r="C91" s="1" t="n">
        <v>45950</v>
      </c>
      <c r="D91" t="inlineStr">
        <is>
          <t>VÄSTRA GÖTALANDS LÄN</t>
        </is>
      </c>
      <c r="E91" t="inlineStr">
        <is>
          <t>SKARA</t>
        </is>
      </c>
      <c r="F91" t="inlineStr">
        <is>
          <t>Sveaskog</t>
        </is>
      </c>
      <c r="G91" t="n">
        <v>4.8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516-2024</t>
        </is>
      </c>
      <c r="B92" s="1" t="n">
        <v>45299.41960648148</v>
      </c>
      <c r="C92" s="1" t="n">
        <v>45950</v>
      </c>
      <c r="D92" t="inlineStr">
        <is>
          <t>VÄSTRA GÖTALANDS LÄN</t>
        </is>
      </c>
      <c r="E92" t="inlineStr">
        <is>
          <t>SKARA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22867-2024</t>
        </is>
      </c>
      <c r="B93" s="1" t="n">
        <v>45448</v>
      </c>
      <c r="C93" s="1" t="n">
        <v>45950</v>
      </c>
      <c r="D93" t="inlineStr">
        <is>
          <t>VÄSTRA GÖTALANDS LÄN</t>
        </is>
      </c>
      <c r="E93" t="inlineStr">
        <is>
          <t>SKARA</t>
        </is>
      </c>
      <c r="F93" t="inlineStr">
        <is>
          <t>Sveaskog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46190-2023</t>
        </is>
      </c>
      <c r="B94" s="1" t="n">
        <v>45196</v>
      </c>
      <c r="C94" s="1" t="n">
        <v>45950</v>
      </c>
      <c r="D94" t="inlineStr">
        <is>
          <t>VÄSTRA GÖTALANDS LÄN</t>
        </is>
      </c>
      <c r="E94" t="inlineStr">
        <is>
          <t>SKARA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32668-2024</t>
        </is>
      </c>
      <c r="B95" s="1" t="n">
        <v>45514.46949074074</v>
      </c>
      <c r="C95" s="1" t="n">
        <v>45950</v>
      </c>
      <c r="D95" t="inlineStr">
        <is>
          <t>VÄSTRA GÖTALANDS LÄN</t>
        </is>
      </c>
      <c r="E95" t="inlineStr">
        <is>
          <t>SKARA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48985-2022</t>
        </is>
      </c>
      <c r="B96" s="1" t="n">
        <v>44860</v>
      </c>
      <c r="C96" s="1" t="n">
        <v>45950</v>
      </c>
      <c r="D96" t="inlineStr">
        <is>
          <t>VÄSTRA GÖTALANDS LÄN</t>
        </is>
      </c>
      <c r="E96" t="inlineStr">
        <is>
          <t>SKARA</t>
        </is>
      </c>
      <c r="G96" t="n">
        <v>3.3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5959-2021</t>
        </is>
      </c>
      <c r="B97" s="1" t="n">
        <v>44231</v>
      </c>
      <c r="C97" s="1" t="n">
        <v>45950</v>
      </c>
      <c r="D97" t="inlineStr">
        <is>
          <t>VÄSTRA GÖTALANDS LÄN</t>
        </is>
      </c>
      <c r="E97" t="inlineStr">
        <is>
          <t>SKARA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20870-2022</t>
        </is>
      </c>
      <c r="B98" s="1" t="n">
        <v>44701</v>
      </c>
      <c r="C98" s="1" t="n">
        <v>45950</v>
      </c>
      <c r="D98" t="inlineStr">
        <is>
          <t>VÄSTRA GÖTALANDS LÄN</t>
        </is>
      </c>
      <c r="E98" t="inlineStr">
        <is>
          <t>SKARA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20098-2022</t>
        </is>
      </c>
      <c r="B99" s="1" t="n">
        <v>44698</v>
      </c>
      <c r="C99" s="1" t="n">
        <v>45950</v>
      </c>
      <c r="D99" t="inlineStr">
        <is>
          <t>VÄSTRA GÖTALANDS LÄN</t>
        </is>
      </c>
      <c r="E99" t="inlineStr">
        <is>
          <t>SKARA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37460-2023</t>
        </is>
      </c>
      <c r="B100" s="1" t="n">
        <v>45156</v>
      </c>
      <c r="C100" s="1" t="n">
        <v>45950</v>
      </c>
      <c r="D100" t="inlineStr">
        <is>
          <t>VÄSTRA GÖTALANDS LÄN</t>
        </is>
      </c>
      <c r="E100" t="inlineStr">
        <is>
          <t>SKARA</t>
        </is>
      </c>
      <c r="G100" t="n">
        <v>2.6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11900-2023</t>
        </is>
      </c>
      <c r="B101" s="1" t="n">
        <v>44995.44972222222</v>
      </c>
      <c r="C101" s="1" t="n">
        <v>45950</v>
      </c>
      <c r="D101" t="inlineStr">
        <is>
          <t>VÄSTRA GÖTALANDS LÄN</t>
        </is>
      </c>
      <c r="E101" t="inlineStr">
        <is>
          <t>SKARA</t>
        </is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12889-2022</t>
        </is>
      </c>
      <c r="B102" s="1" t="n">
        <v>44642.5922337963</v>
      </c>
      <c r="C102" s="1" t="n">
        <v>45950</v>
      </c>
      <c r="D102" t="inlineStr">
        <is>
          <t>VÄSTRA GÖTALANDS LÄN</t>
        </is>
      </c>
      <c r="E102" t="inlineStr">
        <is>
          <t>SKARA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30057-2021</t>
        </is>
      </c>
      <c r="B103" s="1" t="n">
        <v>44363.47548611111</v>
      </c>
      <c r="C103" s="1" t="n">
        <v>45950</v>
      </c>
      <c r="D103" t="inlineStr">
        <is>
          <t>VÄSTRA GÖTALANDS LÄN</t>
        </is>
      </c>
      <c r="E103" t="inlineStr">
        <is>
          <t>SKARA</t>
        </is>
      </c>
      <c r="G103" t="n">
        <v>2.4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29255-2025</t>
        </is>
      </c>
      <c r="B104" s="1" t="n">
        <v>45824.38359953704</v>
      </c>
      <c r="C104" s="1" t="n">
        <v>45950</v>
      </c>
      <c r="D104" t="inlineStr">
        <is>
          <t>VÄSTRA GÖTALANDS LÄN</t>
        </is>
      </c>
      <c r="E104" t="inlineStr">
        <is>
          <t>SKARA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47010-2025</t>
        </is>
      </c>
      <c r="B105" s="1" t="n">
        <v>45929.57181712963</v>
      </c>
      <c r="C105" s="1" t="n">
        <v>45950</v>
      </c>
      <c r="D105" t="inlineStr">
        <is>
          <t>VÄSTRA GÖTALANDS LÄN</t>
        </is>
      </c>
      <c r="E105" t="inlineStr">
        <is>
          <t>SKARA</t>
        </is>
      </c>
      <c r="G105" t="n">
        <v>2.5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2110-2024</t>
        </is>
      </c>
      <c r="B106" s="1" t="n">
        <v>45309.47417824074</v>
      </c>
      <c r="C106" s="1" t="n">
        <v>45950</v>
      </c>
      <c r="D106" t="inlineStr">
        <is>
          <t>VÄSTRA GÖTALANDS LÄN</t>
        </is>
      </c>
      <c r="E106" t="inlineStr">
        <is>
          <t>SKARA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60840-2021</t>
        </is>
      </c>
      <c r="B107" s="1" t="n">
        <v>44497</v>
      </c>
      <c r="C107" s="1" t="n">
        <v>45950</v>
      </c>
      <c r="D107" t="inlineStr">
        <is>
          <t>VÄSTRA GÖTALANDS LÄN</t>
        </is>
      </c>
      <c r="E107" t="inlineStr">
        <is>
          <t>SKARA</t>
        </is>
      </c>
      <c r="G107" t="n">
        <v>4.6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18606-2025</t>
        </is>
      </c>
      <c r="B108" s="1" t="n">
        <v>45763.49371527778</v>
      </c>
      <c r="C108" s="1" t="n">
        <v>45950</v>
      </c>
      <c r="D108" t="inlineStr">
        <is>
          <t>VÄSTRA GÖTALANDS LÄN</t>
        </is>
      </c>
      <c r="E108" t="inlineStr">
        <is>
          <t>SKARA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52383-2023</t>
        </is>
      </c>
      <c r="B109" s="1" t="n">
        <v>45224.81199074074</v>
      </c>
      <c r="C109" s="1" t="n">
        <v>45950</v>
      </c>
      <c r="D109" t="inlineStr">
        <is>
          <t>VÄSTRA GÖTALANDS LÄN</t>
        </is>
      </c>
      <c r="E109" t="inlineStr">
        <is>
          <t>SKARA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35217-2023</t>
        </is>
      </c>
      <c r="B110" s="1" t="n">
        <v>45145.64420138889</v>
      </c>
      <c r="C110" s="1" t="n">
        <v>45950</v>
      </c>
      <c r="D110" t="inlineStr">
        <is>
          <t>VÄSTRA GÖTALANDS LÄN</t>
        </is>
      </c>
      <c r="E110" t="inlineStr">
        <is>
          <t>SKARA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6366-2025</t>
        </is>
      </c>
      <c r="B111" s="1" t="n">
        <v>45699.38159722222</v>
      </c>
      <c r="C111" s="1" t="n">
        <v>45950</v>
      </c>
      <c r="D111" t="inlineStr">
        <is>
          <t>VÄSTRA GÖTALANDS LÄN</t>
        </is>
      </c>
      <c r="E111" t="inlineStr">
        <is>
          <t>SKARA</t>
        </is>
      </c>
      <c r="F111" t="inlineStr">
        <is>
          <t>Sveaskog</t>
        </is>
      </c>
      <c r="G111" t="n">
        <v>2.4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5816-2024</t>
        </is>
      </c>
      <c r="B112" s="1" t="n">
        <v>45335.54832175926</v>
      </c>
      <c r="C112" s="1" t="n">
        <v>45950</v>
      </c>
      <c r="D112" t="inlineStr">
        <is>
          <t>VÄSTRA GÖTALANDS LÄN</t>
        </is>
      </c>
      <c r="E112" t="inlineStr">
        <is>
          <t>SKARA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30019-2023</t>
        </is>
      </c>
      <c r="B113" s="1" t="n">
        <v>45109</v>
      </c>
      <c r="C113" s="1" t="n">
        <v>45950</v>
      </c>
      <c r="D113" t="inlineStr">
        <is>
          <t>VÄSTRA GÖTALANDS LÄN</t>
        </is>
      </c>
      <c r="E113" t="inlineStr">
        <is>
          <t>SKARA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2590-2024</t>
        </is>
      </c>
      <c r="B114" s="1" t="n">
        <v>45313</v>
      </c>
      <c r="C114" s="1" t="n">
        <v>45950</v>
      </c>
      <c r="D114" t="inlineStr">
        <is>
          <t>VÄSTRA GÖTALANDS LÄN</t>
        </is>
      </c>
      <c r="E114" t="inlineStr">
        <is>
          <t>SKARA</t>
        </is>
      </c>
      <c r="G114" t="n">
        <v>11.7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65095-2023</t>
        </is>
      </c>
      <c r="B115" s="1" t="n">
        <v>45288.40486111111</v>
      </c>
      <c r="C115" s="1" t="n">
        <v>45950</v>
      </c>
      <c r="D115" t="inlineStr">
        <is>
          <t>VÄSTRA GÖTALANDS LÄN</t>
        </is>
      </c>
      <c r="E115" t="inlineStr">
        <is>
          <t>SKARA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16510-2024</t>
        </is>
      </c>
      <c r="B116" s="1" t="n">
        <v>45408.386875</v>
      </c>
      <c r="C116" s="1" t="n">
        <v>45950</v>
      </c>
      <c r="D116" t="inlineStr">
        <is>
          <t>VÄSTRA GÖTALANDS LÄN</t>
        </is>
      </c>
      <c r="E116" t="inlineStr">
        <is>
          <t>SKARA</t>
        </is>
      </c>
      <c r="F116" t="inlineStr">
        <is>
          <t>Sveaskog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25153-2024</t>
        </is>
      </c>
      <c r="B117" s="1" t="n">
        <v>45462</v>
      </c>
      <c r="C117" s="1" t="n">
        <v>45950</v>
      </c>
      <c r="D117" t="inlineStr">
        <is>
          <t>VÄSTRA GÖTALANDS LÄN</t>
        </is>
      </c>
      <c r="E117" t="inlineStr">
        <is>
          <t>SKARA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8781-2024</t>
        </is>
      </c>
      <c r="B118" s="1" t="n">
        <v>45356</v>
      </c>
      <c r="C118" s="1" t="n">
        <v>45950</v>
      </c>
      <c r="D118" t="inlineStr">
        <is>
          <t>VÄSTRA GÖTALANDS LÄN</t>
        </is>
      </c>
      <c r="E118" t="inlineStr">
        <is>
          <t>SKARA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14844-2024</t>
        </is>
      </c>
      <c r="B119" s="1" t="n">
        <v>45398</v>
      </c>
      <c r="C119" s="1" t="n">
        <v>45950</v>
      </c>
      <c r="D119" t="inlineStr">
        <is>
          <t>VÄSTRA GÖTALANDS LÄN</t>
        </is>
      </c>
      <c r="E119" t="inlineStr">
        <is>
          <t>SKARA</t>
        </is>
      </c>
      <c r="F119" t="inlineStr">
        <is>
          <t>Kommuner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26570-2024</t>
        </is>
      </c>
      <c r="B120" s="1" t="n">
        <v>45469</v>
      </c>
      <c r="C120" s="1" t="n">
        <v>45950</v>
      </c>
      <c r="D120" t="inlineStr">
        <is>
          <t>VÄSTRA GÖTALANDS LÄN</t>
        </is>
      </c>
      <c r="E120" t="inlineStr">
        <is>
          <t>SKARA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12747-2024</t>
        </is>
      </c>
      <c r="B121" s="1" t="n">
        <v>45384.54314814815</v>
      </c>
      <c r="C121" s="1" t="n">
        <v>45950</v>
      </c>
      <c r="D121" t="inlineStr">
        <is>
          <t>VÄSTRA GÖTALANDS LÄN</t>
        </is>
      </c>
      <c r="E121" t="inlineStr">
        <is>
          <t>SKARA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36041-2023</t>
        </is>
      </c>
      <c r="B122" s="1" t="n">
        <v>45149.40692129629</v>
      </c>
      <c r="C122" s="1" t="n">
        <v>45950</v>
      </c>
      <c r="D122" t="inlineStr">
        <is>
          <t>VÄSTRA GÖTALANDS LÄN</t>
        </is>
      </c>
      <c r="E122" t="inlineStr">
        <is>
          <t>SKARA</t>
        </is>
      </c>
      <c r="G122" t="n">
        <v>3.1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36045-2023</t>
        </is>
      </c>
      <c r="B123" s="1" t="n">
        <v>45149</v>
      </c>
      <c r="C123" s="1" t="n">
        <v>45950</v>
      </c>
      <c r="D123" t="inlineStr">
        <is>
          <t>VÄSTRA GÖTALANDS LÄN</t>
        </is>
      </c>
      <c r="E123" t="inlineStr">
        <is>
          <t>SKARA</t>
        </is>
      </c>
      <c r="G123" t="n">
        <v>0.4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56995-2020</t>
        </is>
      </c>
      <c r="B124" s="1" t="n">
        <v>44137</v>
      </c>
      <c r="C124" s="1" t="n">
        <v>45950</v>
      </c>
      <c r="D124" t="inlineStr">
        <is>
          <t>VÄSTRA GÖTALANDS LÄN</t>
        </is>
      </c>
      <c r="E124" t="inlineStr">
        <is>
          <t>SKARA</t>
        </is>
      </c>
      <c r="G124" t="n">
        <v>7.8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4541-2025</t>
        </is>
      </c>
      <c r="B125" s="1" t="n">
        <v>45687.39320601852</v>
      </c>
      <c r="C125" s="1" t="n">
        <v>45950</v>
      </c>
      <c r="D125" t="inlineStr">
        <is>
          <t>VÄSTRA GÖTALANDS LÄN</t>
        </is>
      </c>
      <c r="E125" t="inlineStr">
        <is>
          <t>SKARA</t>
        </is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48579-2024</t>
        </is>
      </c>
      <c r="B126" s="1" t="n">
        <v>45593.41236111111</v>
      </c>
      <c r="C126" s="1" t="n">
        <v>45950</v>
      </c>
      <c r="D126" t="inlineStr">
        <is>
          <t>VÄSTRA GÖTALANDS LÄN</t>
        </is>
      </c>
      <c r="E126" t="inlineStr">
        <is>
          <t>SKARA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42752-2024</t>
        </is>
      </c>
      <c r="B127" s="1" t="n">
        <v>45566.49165509259</v>
      </c>
      <c r="C127" s="1" t="n">
        <v>45950</v>
      </c>
      <c r="D127" t="inlineStr">
        <is>
          <t>VÄSTRA GÖTALANDS LÄN</t>
        </is>
      </c>
      <c r="E127" t="inlineStr">
        <is>
          <t>SKARA</t>
        </is>
      </c>
      <c r="F127" t="inlineStr">
        <is>
          <t>Sveaskog</t>
        </is>
      </c>
      <c r="G127" t="n">
        <v>6.6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57258-2022</t>
        </is>
      </c>
      <c r="B128" s="1" t="n">
        <v>44895</v>
      </c>
      <c r="C128" s="1" t="n">
        <v>45950</v>
      </c>
      <c r="D128" t="inlineStr">
        <is>
          <t>VÄSTRA GÖTALANDS LÄN</t>
        </is>
      </c>
      <c r="E128" t="inlineStr">
        <is>
          <t>SKARA</t>
        </is>
      </c>
      <c r="G128" t="n">
        <v>4.3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35765-2021</t>
        </is>
      </c>
      <c r="B129" s="1" t="n">
        <v>44386</v>
      </c>
      <c r="C129" s="1" t="n">
        <v>45950</v>
      </c>
      <c r="D129" t="inlineStr">
        <is>
          <t>VÄSTRA GÖTALANDS LÄN</t>
        </is>
      </c>
      <c r="E129" t="inlineStr">
        <is>
          <t>SKARA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55246-2022</t>
        </is>
      </c>
      <c r="B130" s="1" t="n">
        <v>44887.2725462963</v>
      </c>
      <c r="C130" s="1" t="n">
        <v>45950</v>
      </c>
      <c r="D130" t="inlineStr">
        <is>
          <t>VÄSTRA GÖTALANDS LÄN</t>
        </is>
      </c>
      <c r="E130" t="inlineStr">
        <is>
          <t>SKARA</t>
        </is>
      </c>
      <c r="G130" t="n">
        <v>2.8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55247-2022</t>
        </is>
      </c>
      <c r="B131" s="1" t="n">
        <v>44887.28344907407</v>
      </c>
      <c r="C131" s="1" t="n">
        <v>45950</v>
      </c>
      <c r="D131" t="inlineStr">
        <is>
          <t>VÄSTRA GÖTALANDS LÄN</t>
        </is>
      </c>
      <c r="E131" t="inlineStr">
        <is>
          <t>SKARA</t>
        </is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62890-2023</t>
        </is>
      </c>
      <c r="B132" s="1" t="n">
        <v>45272</v>
      </c>
      <c r="C132" s="1" t="n">
        <v>45950</v>
      </c>
      <c r="D132" t="inlineStr">
        <is>
          <t>VÄSTRA GÖTALANDS LÄN</t>
        </is>
      </c>
      <c r="E132" t="inlineStr">
        <is>
          <t>SKARA</t>
        </is>
      </c>
      <c r="G132" t="n">
        <v>7.6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4542-2025</t>
        </is>
      </c>
      <c r="B133" s="1" t="n">
        <v>45687.39540509259</v>
      </c>
      <c r="C133" s="1" t="n">
        <v>45950</v>
      </c>
      <c r="D133" t="inlineStr">
        <is>
          <t>VÄSTRA GÖTALANDS LÄN</t>
        </is>
      </c>
      <c r="E133" t="inlineStr">
        <is>
          <t>SKARA</t>
        </is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59841-2024</t>
        </is>
      </c>
      <c r="B134" s="1" t="n">
        <v>45639.67075231481</v>
      </c>
      <c r="C134" s="1" t="n">
        <v>45950</v>
      </c>
      <c r="D134" t="inlineStr">
        <is>
          <t>VÄSTRA GÖTALANDS LÄN</t>
        </is>
      </c>
      <c r="E134" t="inlineStr">
        <is>
          <t>SKARA</t>
        </is>
      </c>
      <c r="G134" t="n">
        <v>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30479-2023</t>
        </is>
      </c>
      <c r="B135" s="1" t="n">
        <v>45111.60162037037</v>
      </c>
      <c r="C135" s="1" t="n">
        <v>45950</v>
      </c>
      <c r="D135" t="inlineStr">
        <is>
          <t>VÄSTRA GÖTALANDS LÄN</t>
        </is>
      </c>
      <c r="E135" t="inlineStr">
        <is>
          <t>SKARA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38548-2025</t>
        </is>
      </c>
      <c r="B136" s="1" t="n">
        <v>45883</v>
      </c>
      <c r="C136" s="1" t="n">
        <v>45950</v>
      </c>
      <c r="D136" t="inlineStr">
        <is>
          <t>VÄSTRA GÖTALANDS LÄN</t>
        </is>
      </c>
      <c r="E136" t="inlineStr">
        <is>
          <t>SKARA</t>
        </is>
      </c>
      <c r="G136" t="n">
        <v>4.9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64553-2023</t>
        </is>
      </c>
      <c r="B137" s="1" t="n">
        <v>45281.40106481482</v>
      </c>
      <c r="C137" s="1" t="n">
        <v>45950</v>
      </c>
      <c r="D137" t="inlineStr">
        <is>
          <t>VÄSTRA GÖTALANDS LÄN</t>
        </is>
      </c>
      <c r="E137" t="inlineStr">
        <is>
          <t>SKARA</t>
        </is>
      </c>
      <c r="G137" t="n">
        <v>0.2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57238-2022</t>
        </is>
      </c>
      <c r="B138" s="1" t="n">
        <v>44895</v>
      </c>
      <c r="C138" s="1" t="n">
        <v>45950</v>
      </c>
      <c r="D138" t="inlineStr">
        <is>
          <t>VÄSTRA GÖTALANDS LÄN</t>
        </is>
      </c>
      <c r="E138" t="inlineStr">
        <is>
          <t>SKARA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7946-2023</t>
        </is>
      </c>
      <c r="B139" s="1" t="n">
        <v>44973.66755787037</v>
      </c>
      <c r="C139" s="1" t="n">
        <v>45950</v>
      </c>
      <c r="D139" t="inlineStr">
        <is>
          <t>VÄSTRA GÖTALANDS LÄN</t>
        </is>
      </c>
      <c r="E139" t="inlineStr">
        <is>
          <t>SKARA</t>
        </is>
      </c>
      <c r="G139" t="n">
        <v>6.8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39365-2025</t>
        </is>
      </c>
      <c r="B140" s="1" t="n">
        <v>45889.5662962963</v>
      </c>
      <c r="C140" s="1" t="n">
        <v>45950</v>
      </c>
      <c r="D140" t="inlineStr">
        <is>
          <t>VÄSTRA GÖTALANDS LÄN</t>
        </is>
      </c>
      <c r="E140" t="inlineStr">
        <is>
          <t>SKARA</t>
        </is>
      </c>
      <c r="F140" t="inlineStr">
        <is>
          <t>Sveaskog</t>
        </is>
      </c>
      <c r="G140" t="n">
        <v>3.7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39367-2025</t>
        </is>
      </c>
      <c r="B141" s="1" t="n">
        <v>45889.57412037037</v>
      </c>
      <c r="C141" s="1" t="n">
        <v>45950</v>
      </c>
      <c r="D141" t="inlineStr">
        <is>
          <t>VÄSTRA GÖTALANDS LÄN</t>
        </is>
      </c>
      <c r="E141" t="inlineStr">
        <is>
          <t>SKARA</t>
        </is>
      </c>
      <c r="F141" t="inlineStr">
        <is>
          <t>Sveaskog</t>
        </is>
      </c>
      <c r="G141" t="n">
        <v>2.4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45159-2022</t>
        </is>
      </c>
      <c r="B142" s="1" t="n">
        <v>44844.36292824074</v>
      </c>
      <c r="C142" s="1" t="n">
        <v>45950</v>
      </c>
      <c r="D142" t="inlineStr">
        <is>
          <t>VÄSTRA GÖTALANDS LÄN</t>
        </is>
      </c>
      <c r="E142" t="inlineStr">
        <is>
          <t>SKARA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42874-2022</t>
        </is>
      </c>
      <c r="B143" s="1" t="n">
        <v>44832</v>
      </c>
      <c r="C143" s="1" t="n">
        <v>45950</v>
      </c>
      <c r="D143" t="inlineStr">
        <is>
          <t>VÄSTRA GÖTALANDS LÄN</t>
        </is>
      </c>
      <c r="E143" t="inlineStr">
        <is>
          <t>SKARA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40666-2023</t>
        </is>
      </c>
      <c r="B144" s="1" t="n">
        <v>45170</v>
      </c>
      <c r="C144" s="1" t="n">
        <v>45950</v>
      </c>
      <c r="D144" t="inlineStr">
        <is>
          <t>VÄSTRA GÖTALANDS LÄN</t>
        </is>
      </c>
      <c r="E144" t="inlineStr">
        <is>
          <t>SKARA</t>
        </is>
      </c>
      <c r="F144" t="inlineStr">
        <is>
          <t>Kyrkan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58683-2024</t>
        </is>
      </c>
      <c r="B145" s="1" t="n">
        <v>45635.61765046296</v>
      </c>
      <c r="C145" s="1" t="n">
        <v>45950</v>
      </c>
      <c r="D145" t="inlineStr">
        <is>
          <t>VÄSTRA GÖTALANDS LÄN</t>
        </is>
      </c>
      <c r="E145" t="inlineStr">
        <is>
          <t>SKARA</t>
        </is>
      </c>
      <c r="G145" t="n">
        <v>9.199999999999999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26480-2024</t>
        </is>
      </c>
      <c r="B146" s="1" t="n">
        <v>45469.55256944444</v>
      </c>
      <c r="C146" s="1" t="n">
        <v>45950</v>
      </c>
      <c r="D146" t="inlineStr">
        <is>
          <t>VÄSTRA GÖTALANDS LÄN</t>
        </is>
      </c>
      <c r="E146" t="inlineStr">
        <is>
          <t>SKARA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26482-2024</t>
        </is>
      </c>
      <c r="B147" s="1" t="n">
        <v>45469</v>
      </c>
      <c r="C147" s="1" t="n">
        <v>45950</v>
      </c>
      <c r="D147" t="inlineStr">
        <is>
          <t>VÄSTRA GÖTALANDS LÄN</t>
        </is>
      </c>
      <c r="E147" t="inlineStr">
        <is>
          <t>SKARA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2472-2024</t>
        </is>
      </c>
      <c r="B148" s="1" t="n">
        <v>45313.3825</v>
      </c>
      <c r="C148" s="1" t="n">
        <v>45950</v>
      </c>
      <c r="D148" t="inlineStr">
        <is>
          <t>VÄSTRA GÖTALANDS LÄN</t>
        </is>
      </c>
      <c r="E148" t="inlineStr">
        <is>
          <t>SKARA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49435-2024</t>
        </is>
      </c>
      <c r="B149" s="1" t="n">
        <v>45595.85221064815</v>
      </c>
      <c r="C149" s="1" t="n">
        <v>45950</v>
      </c>
      <c r="D149" t="inlineStr">
        <is>
          <t>VÄSTRA GÖTALANDS LÄN</t>
        </is>
      </c>
      <c r="E149" t="inlineStr">
        <is>
          <t>SKARA</t>
        </is>
      </c>
      <c r="G149" t="n">
        <v>3.5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26575-2024</t>
        </is>
      </c>
      <c r="B150" s="1" t="n">
        <v>45469.65163194444</v>
      </c>
      <c r="C150" s="1" t="n">
        <v>45950</v>
      </c>
      <c r="D150" t="inlineStr">
        <is>
          <t>VÄSTRA GÖTALANDS LÄN</t>
        </is>
      </c>
      <c r="E150" t="inlineStr">
        <is>
          <t>SKARA</t>
        </is>
      </c>
      <c r="G150" t="n">
        <v>2.7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24429-2025</t>
        </is>
      </c>
      <c r="B151" s="1" t="n">
        <v>45797</v>
      </c>
      <c r="C151" s="1" t="n">
        <v>45950</v>
      </c>
      <c r="D151" t="inlineStr">
        <is>
          <t>VÄSTRA GÖTALANDS LÄN</t>
        </is>
      </c>
      <c r="E151" t="inlineStr">
        <is>
          <t>SKARA</t>
        </is>
      </c>
      <c r="F151" t="inlineStr">
        <is>
          <t>Kyrkan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39492-2025</t>
        </is>
      </c>
      <c r="B152" s="1" t="n">
        <v>45890</v>
      </c>
      <c r="C152" s="1" t="n">
        <v>45950</v>
      </c>
      <c r="D152" t="inlineStr">
        <is>
          <t>VÄSTRA GÖTALANDS LÄN</t>
        </is>
      </c>
      <c r="E152" t="inlineStr">
        <is>
          <t>SKARA</t>
        </is>
      </c>
      <c r="F152" t="inlineStr">
        <is>
          <t>Sveaskog</t>
        </is>
      </c>
      <c r="G152" t="n">
        <v>2.4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39494-2025</t>
        </is>
      </c>
      <c r="B153" s="1" t="n">
        <v>45890.37663194445</v>
      </c>
      <c r="C153" s="1" t="n">
        <v>45950</v>
      </c>
      <c r="D153" t="inlineStr">
        <is>
          <t>VÄSTRA GÖTALANDS LÄN</t>
        </is>
      </c>
      <c r="E153" t="inlineStr">
        <is>
          <t>SKARA</t>
        </is>
      </c>
      <c r="F153" t="inlineStr">
        <is>
          <t>Sveaskog</t>
        </is>
      </c>
      <c r="G153" t="n">
        <v>3.7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48106-2025</t>
        </is>
      </c>
      <c r="B154" s="1" t="n">
        <v>45933</v>
      </c>
      <c r="C154" s="1" t="n">
        <v>45950</v>
      </c>
      <c r="D154" t="inlineStr">
        <is>
          <t>VÄSTRA GÖTALANDS LÄN</t>
        </is>
      </c>
      <c r="E154" t="inlineStr">
        <is>
          <t>SKARA</t>
        </is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48097-2025</t>
        </is>
      </c>
      <c r="B155" s="1" t="n">
        <v>45933.30924768518</v>
      </c>
      <c r="C155" s="1" t="n">
        <v>45950</v>
      </c>
      <c r="D155" t="inlineStr">
        <is>
          <t>VÄSTRA GÖTALANDS LÄN</t>
        </is>
      </c>
      <c r="E155" t="inlineStr">
        <is>
          <t>SKARA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48088-2025</t>
        </is>
      </c>
      <c r="B156" s="1" t="n">
        <v>45932.88050925926</v>
      </c>
      <c r="C156" s="1" t="n">
        <v>45950</v>
      </c>
      <c r="D156" t="inlineStr">
        <is>
          <t>VÄSTRA GÖTALANDS LÄN</t>
        </is>
      </c>
      <c r="E156" t="inlineStr">
        <is>
          <t>SKARA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9756-2025</t>
        </is>
      </c>
      <c r="B157" s="1" t="n">
        <v>45716.47010416666</v>
      </c>
      <c r="C157" s="1" t="n">
        <v>45950</v>
      </c>
      <c r="D157" t="inlineStr">
        <is>
          <t>VÄSTRA GÖTALANDS LÄN</t>
        </is>
      </c>
      <c r="E157" t="inlineStr">
        <is>
          <t>SKARA</t>
        </is>
      </c>
      <c r="F157" t="inlineStr">
        <is>
          <t>Sveaskog</t>
        </is>
      </c>
      <c r="G157" t="n">
        <v>1.6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18701-2022</t>
        </is>
      </c>
      <c r="B158" s="1" t="n">
        <v>44687</v>
      </c>
      <c r="C158" s="1" t="n">
        <v>45950</v>
      </c>
      <c r="D158" t="inlineStr">
        <is>
          <t>VÄSTRA GÖTALANDS LÄN</t>
        </is>
      </c>
      <c r="E158" t="inlineStr">
        <is>
          <t>SKARA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18739-2023</t>
        </is>
      </c>
      <c r="B159" s="1" t="n">
        <v>45043</v>
      </c>
      <c r="C159" s="1" t="n">
        <v>45950</v>
      </c>
      <c r="D159" t="inlineStr">
        <is>
          <t>VÄSTRA GÖTALANDS LÄN</t>
        </is>
      </c>
      <c r="E159" t="inlineStr">
        <is>
          <t>SKARA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21497-2021</t>
        </is>
      </c>
      <c r="B160" s="1" t="n">
        <v>44321.5434375</v>
      </c>
      <c r="C160" s="1" t="n">
        <v>45950</v>
      </c>
      <c r="D160" t="inlineStr">
        <is>
          <t>VÄSTRA GÖTALANDS LÄN</t>
        </is>
      </c>
      <c r="E160" t="inlineStr">
        <is>
          <t>SKARA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9752-2025</t>
        </is>
      </c>
      <c r="B161" s="1" t="n">
        <v>45716</v>
      </c>
      <c r="C161" s="1" t="n">
        <v>45950</v>
      </c>
      <c r="D161" t="inlineStr">
        <is>
          <t>VÄSTRA GÖTALANDS LÄN</t>
        </is>
      </c>
      <c r="E161" t="inlineStr">
        <is>
          <t>SKARA</t>
        </is>
      </c>
      <c r="F161" t="inlineStr">
        <is>
          <t>Sveaskog</t>
        </is>
      </c>
      <c r="G161" t="n">
        <v>4.6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59274-2020</t>
        </is>
      </c>
      <c r="B162" s="1" t="n">
        <v>44147</v>
      </c>
      <c r="C162" s="1" t="n">
        <v>45950</v>
      </c>
      <c r="D162" t="inlineStr">
        <is>
          <t>VÄSTRA GÖTALANDS LÄN</t>
        </is>
      </c>
      <c r="E162" t="inlineStr">
        <is>
          <t>SKARA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50043-2023</t>
        </is>
      </c>
      <c r="B163" s="1" t="n">
        <v>45215.49396990741</v>
      </c>
      <c r="C163" s="1" t="n">
        <v>45950</v>
      </c>
      <c r="D163" t="inlineStr">
        <is>
          <t>VÄSTRA GÖTALANDS LÄN</t>
        </is>
      </c>
      <c r="E163" t="inlineStr">
        <is>
          <t>SKARA</t>
        </is>
      </c>
      <c r="G163" t="n">
        <v>0.4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5559-2023</t>
        </is>
      </c>
      <c r="B164" s="1" t="n">
        <v>44957</v>
      </c>
      <c r="C164" s="1" t="n">
        <v>45950</v>
      </c>
      <c r="D164" t="inlineStr">
        <is>
          <t>VÄSTRA GÖTALANDS LÄN</t>
        </is>
      </c>
      <c r="E164" t="inlineStr">
        <is>
          <t>SKARA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18736-2023</t>
        </is>
      </c>
      <c r="B165" s="1" t="n">
        <v>45043</v>
      </c>
      <c r="C165" s="1" t="n">
        <v>45950</v>
      </c>
      <c r="D165" t="inlineStr">
        <is>
          <t>VÄSTRA GÖTALANDS LÄN</t>
        </is>
      </c>
      <c r="E165" t="inlineStr">
        <is>
          <t>SKARA</t>
        </is>
      </c>
      <c r="G165" t="n">
        <v>5.7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15927-2023</t>
        </is>
      </c>
      <c r="B166" s="1" t="n">
        <v>45022.54587962963</v>
      </c>
      <c r="C166" s="1" t="n">
        <v>45950</v>
      </c>
      <c r="D166" t="inlineStr">
        <is>
          <t>VÄSTRA GÖTALANDS LÄN</t>
        </is>
      </c>
      <c r="E166" t="inlineStr">
        <is>
          <t>SKARA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12937-2024</t>
        </is>
      </c>
      <c r="B167" s="1" t="n">
        <v>45385</v>
      </c>
      <c r="C167" s="1" t="n">
        <v>45950</v>
      </c>
      <c r="D167" t="inlineStr">
        <is>
          <t>VÄSTRA GÖTALANDS LÄN</t>
        </is>
      </c>
      <c r="E167" t="inlineStr">
        <is>
          <t>SKARA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41705-2025</t>
        </is>
      </c>
      <c r="B168" s="1" t="n">
        <v>45902.42136574074</v>
      </c>
      <c r="C168" s="1" t="n">
        <v>45950</v>
      </c>
      <c r="D168" t="inlineStr">
        <is>
          <t>VÄSTRA GÖTALANDS LÄN</t>
        </is>
      </c>
      <c r="E168" t="inlineStr">
        <is>
          <t>SKARA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50590-2025</t>
        </is>
      </c>
      <c r="B169" s="1" t="n">
        <v>45945.60101851852</v>
      </c>
      <c r="C169" s="1" t="n">
        <v>45950</v>
      </c>
      <c r="D169" t="inlineStr">
        <is>
          <t>VÄSTRA GÖTALANDS LÄN</t>
        </is>
      </c>
      <c r="E169" t="inlineStr">
        <is>
          <t>SKARA</t>
        </is>
      </c>
      <c r="F169" t="inlineStr">
        <is>
          <t>Sveaskog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30515-2024</t>
        </is>
      </c>
      <c r="B170" s="1" t="n">
        <v>45492.47263888889</v>
      </c>
      <c r="C170" s="1" t="n">
        <v>45950</v>
      </c>
      <c r="D170" t="inlineStr">
        <is>
          <t>VÄSTRA GÖTALANDS LÄN</t>
        </is>
      </c>
      <c r="E170" t="inlineStr">
        <is>
          <t>SKARA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25407-2025</t>
        </is>
      </c>
      <c r="B171" s="1" t="n">
        <v>45800.6600925926</v>
      </c>
      <c r="C171" s="1" t="n">
        <v>45950</v>
      </c>
      <c r="D171" t="inlineStr">
        <is>
          <t>VÄSTRA GÖTALANDS LÄN</t>
        </is>
      </c>
      <c r="E171" t="inlineStr">
        <is>
          <t>SKARA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1198-2025</t>
        </is>
      </c>
      <c r="B172" s="1" t="n">
        <v>45667.3833912037</v>
      </c>
      <c r="C172" s="1" t="n">
        <v>45950</v>
      </c>
      <c r="D172" t="inlineStr">
        <is>
          <t>VÄSTRA GÖTALANDS LÄN</t>
        </is>
      </c>
      <c r="E172" t="inlineStr">
        <is>
          <t>SKARA</t>
        </is>
      </c>
      <c r="F172" t="inlineStr">
        <is>
          <t>Sveaskog</t>
        </is>
      </c>
      <c r="G172" t="n">
        <v>3.5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25219-2025</t>
        </is>
      </c>
      <c r="B173" s="1" t="n">
        <v>45800</v>
      </c>
      <c r="C173" s="1" t="n">
        <v>45950</v>
      </c>
      <c r="D173" t="inlineStr">
        <is>
          <t>VÄSTRA GÖTALANDS LÄN</t>
        </is>
      </c>
      <c r="E173" t="inlineStr">
        <is>
          <t>SKARA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25222-2025</t>
        </is>
      </c>
      <c r="B174" s="1" t="n">
        <v>45800.47864583333</v>
      </c>
      <c r="C174" s="1" t="n">
        <v>45950</v>
      </c>
      <c r="D174" t="inlineStr">
        <is>
          <t>VÄSTRA GÖTALANDS LÄN</t>
        </is>
      </c>
      <c r="E174" t="inlineStr">
        <is>
          <t>SKARA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37036-2024</t>
        </is>
      </c>
      <c r="B175" s="1" t="n">
        <v>45539.40431712963</v>
      </c>
      <c r="C175" s="1" t="n">
        <v>45950</v>
      </c>
      <c r="D175" t="inlineStr">
        <is>
          <t>VÄSTRA GÖTALANDS LÄN</t>
        </is>
      </c>
      <c r="E175" t="inlineStr">
        <is>
          <t>SKARA</t>
        </is>
      </c>
      <c r="F175" t="inlineStr">
        <is>
          <t>Sveaskog</t>
        </is>
      </c>
      <c r="G175" t="n">
        <v>8.199999999999999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60654-2021</t>
        </is>
      </c>
      <c r="B176" s="1" t="n">
        <v>44496</v>
      </c>
      <c r="C176" s="1" t="n">
        <v>45950</v>
      </c>
      <c r="D176" t="inlineStr">
        <is>
          <t>VÄSTRA GÖTALANDS LÄN</t>
        </is>
      </c>
      <c r="E176" t="inlineStr">
        <is>
          <t>SKARA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27265-2023</t>
        </is>
      </c>
      <c r="B177" s="1" t="n">
        <v>45096.62655092592</v>
      </c>
      <c r="C177" s="1" t="n">
        <v>45950</v>
      </c>
      <c r="D177" t="inlineStr">
        <is>
          <t>VÄSTRA GÖTALANDS LÄN</t>
        </is>
      </c>
      <c r="E177" t="inlineStr">
        <is>
          <t>SKARA</t>
        </is>
      </c>
      <c r="G177" t="n">
        <v>3.7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515-2024</t>
        </is>
      </c>
      <c r="B178" s="1" t="n">
        <v>45299.4187037037</v>
      </c>
      <c r="C178" s="1" t="n">
        <v>45950</v>
      </c>
      <c r="D178" t="inlineStr">
        <is>
          <t>VÄSTRA GÖTALANDS LÄN</t>
        </is>
      </c>
      <c r="E178" t="inlineStr">
        <is>
          <t>SKARA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30069-2023</t>
        </is>
      </c>
      <c r="B179" s="1" t="n">
        <v>45110.42650462963</v>
      </c>
      <c r="C179" s="1" t="n">
        <v>45950</v>
      </c>
      <c r="D179" t="inlineStr">
        <is>
          <t>VÄSTRA GÖTALANDS LÄN</t>
        </is>
      </c>
      <c r="E179" t="inlineStr">
        <is>
          <t>SKARA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30079-2023</t>
        </is>
      </c>
      <c r="B180" s="1" t="n">
        <v>45110.43378472222</v>
      </c>
      <c r="C180" s="1" t="n">
        <v>45950</v>
      </c>
      <c r="D180" t="inlineStr">
        <is>
          <t>VÄSTRA GÖTALANDS LÄN</t>
        </is>
      </c>
      <c r="E180" t="inlineStr">
        <is>
          <t>SKARA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64551-2023</t>
        </is>
      </c>
      <c r="B181" s="1" t="n">
        <v>45281.40021990741</v>
      </c>
      <c r="C181" s="1" t="n">
        <v>45950</v>
      </c>
      <c r="D181" t="inlineStr">
        <is>
          <t>VÄSTRA GÖTALANDS LÄN</t>
        </is>
      </c>
      <c r="E181" t="inlineStr">
        <is>
          <t>SKARA</t>
        </is>
      </c>
      <c r="G181" t="n">
        <v>0.3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9006-2022</t>
        </is>
      </c>
      <c r="B182" s="1" t="n">
        <v>44615.3561574074</v>
      </c>
      <c r="C182" s="1" t="n">
        <v>45950</v>
      </c>
      <c r="D182" t="inlineStr">
        <is>
          <t>VÄSTRA GÖTALANDS LÄN</t>
        </is>
      </c>
      <c r="E182" t="inlineStr">
        <is>
          <t>SKARA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10176-2025</t>
        </is>
      </c>
      <c r="B183" s="1" t="n">
        <v>45719.66662037037</v>
      </c>
      <c r="C183" s="1" t="n">
        <v>45950</v>
      </c>
      <c r="D183" t="inlineStr">
        <is>
          <t>VÄSTRA GÖTALANDS LÄN</t>
        </is>
      </c>
      <c r="E183" t="inlineStr">
        <is>
          <t>SKARA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3144-2023</t>
        </is>
      </c>
      <c r="B184" s="1" t="n">
        <v>44946</v>
      </c>
      <c r="C184" s="1" t="n">
        <v>45950</v>
      </c>
      <c r="D184" t="inlineStr">
        <is>
          <t>VÄSTRA GÖTALANDS LÄN</t>
        </is>
      </c>
      <c r="E184" t="inlineStr">
        <is>
          <t>SKARA</t>
        </is>
      </c>
      <c r="G184" t="n">
        <v>7.3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18734-2023</t>
        </is>
      </c>
      <c r="B185" s="1" t="n">
        <v>45043</v>
      </c>
      <c r="C185" s="1" t="n">
        <v>45950</v>
      </c>
      <c r="D185" t="inlineStr">
        <is>
          <t>VÄSTRA GÖTALANDS LÄN</t>
        </is>
      </c>
      <c r="E185" t="inlineStr">
        <is>
          <t>SKARA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28041-2025</t>
        </is>
      </c>
      <c r="B186" s="1" t="n">
        <v>45817.64803240741</v>
      </c>
      <c r="C186" s="1" t="n">
        <v>45950</v>
      </c>
      <c r="D186" t="inlineStr">
        <is>
          <t>VÄSTRA GÖTALANDS LÄN</t>
        </is>
      </c>
      <c r="E186" t="inlineStr">
        <is>
          <t>SKARA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7233-2023</t>
        </is>
      </c>
      <c r="B187" s="1" t="n">
        <v>44970.6025</v>
      </c>
      <c r="C187" s="1" t="n">
        <v>45950</v>
      </c>
      <c r="D187" t="inlineStr">
        <is>
          <t>VÄSTRA GÖTALANDS LÄN</t>
        </is>
      </c>
      <c r="E187" t="inlineStr">
        <is>
          <t>SKARA</t>
        </is>
      </c>
      <c r="G187" t="n">
        <v>0.2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48098-2022</t>
        </is>
      </c>
      <c r="B188" s="1" t="n">
        <v>44856.37269675926</v>
      </c>
      <c r="C188" s="1" t="n">
        <v>45950</v>
      </c>
      <c r="D188" t="inlineStr">
        <is>
          <t>VÄSTRA GÖTALANDS LÄN</t>
        </is>
      </c>
      <c r="E188" t="inlineStr">
        <is>
          <t>SKARA</t>
        </is>
      </c>
      <c r="G188" t="n">
        <v>1.2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49002-2022</t>
        </is>
      </c>
      <c r="B189" s="1" t="n">
        <v>44860.390625</v>
      </c>
      <c r="C189" s="1" t="n">
        <v>45950</v>
      </c>
      <c r="D189" t="inlineStr">
        <is>
          <t>VÄSTRA GÖTALANDS LÄN</t>
        </is>
      </c>
      <c r="E189" t="inlineStr">
        <is>
          <t>SKARA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26091-2023</t>
        </is>
      </c>
      <c r="B190" s="1" t="n">
        <v>45091</v>
      </c>
      <c r="C190" s="1" t="n">
        <v>45950</v>
      </c>
      <c r="D190" t="inlineStr">
        <is>
          <t>VÄSTRA GÖTALANDS LÄN</t>
        </is>
      </c>
      <c r="E190" t="inlineStr">
        <is>
          <t>SKARA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5588-2021</t>
        </is>
      </c>
      <c r="B191" s="1" t="n">
        <v>44230</v>
      </c>
      <c r="C191" s="1" t="n">
        <v>45950</v>
      </c>
      <c r="D191" t="inlineStr">
        <is>
          <t>VÄSTRA GÖTALANDS LÄN</t>
        </is>
      </c>
      <c r="E191" t="inlineStr">
        <is>
          <t>SKARA</t>
        </is>
      </c>
      <c r="G191" t="n">
        <v>3.5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28738-2025</t>
        </is>
      </c>
      <c r="B192" s="1" t="n">
        <v>45820.38222222222</v>
      </c>
      <c r="C192" s="1" t="n">
        <v>45950</v>
      </c>
      <c r="D192" t="inlineStr">
        <is>
          <t>VÄSTRA GÖTALANDS LÄN</t>
        </is>
      </c>
      <c r="E192" t="inlineStr">
        <is>
          <t>SKARA</t>
        </is>
      </c>
      <c r="F192" t="inlineStr">
        <is>
          <t>Sveaskog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28773-2025</t>
        </is>
      </c>
      <c r="B193" s="1" t="n">
        <v>45820.439375</v>
      </c>
      <c r="C193" s="1" t="n">
        <v>45950</v>
      </c>
      <c r="D193" t="inlineStr">
        <is>
          <t>VÄSTRA GÖTALANDS LÄN</t>
        </is>
      </c>
      <c r="E193" t="inlineStr">
        <is>
          <t>SKARA</t>
        </is>
      </c>
      <c r="F193" t="inlineStr">
        <is>
          <t>Sveaskog</t>
        </is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5825-2024</t>
        </is>
      </c>
      <c r="B194" s="1" t="n">
        <v>45335.56065972222</v>
      </c>
      <c r="C194" s="1" t="n">
        <v>45950</v>
      </c>
      <c r="D194" t="inlineStr">
        <is>
          <t>VÄSTRA GÖTALANDS LÄN</t>
        </is>
      </c>
      <c r="E194" t="inlineStr">
        <is>
          <t>SKARA</t>
        </is>
      </c>
      <c r="G194" t="n">
        <v>0.2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46185-2023</t>
        </is>
      </c>
      <c r="B195" s="1" t="n">
        <v>45196</v>
      </c>
      <c r="C195" s="1" t="n">
        <v>45950</v>
      </c>
      <c r="D195" t="inlineStr">
        <is>
          <t>VÄSTRA GÖTALANDS LÄN</t>
        </is>
      </c>
      <c r="E195" t="inlineStr">
        <is>
          <t>SKARA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34569-2023</t>
        </is>
      </c>
      <c r="B196" s="1" t="n">
        <v>45140</v>
      </c>
      <c r="C196" s="1" t="n">
        <v>45950</v>
      </c>
      <c r="D196" t="inlineStr">
        <is>
          <t>VÄSTRA GÖTALANDS LÄN</t>
        </is>
      </c>
      <c r="E196" t="inlineStr">
        <is>
          <t>SKARA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2701-2024</t>
        </is>
      </c>
      <c r="B197" s="1" t="n">
        <v>45314.46743055555</v>
      </c>
      <c r="C197" s="1" t="n">
        <v>45950</v>
      </c>
      <c r="D197" t="inlineStr">
        <is>
          <t>VÄSTRA GÖTALANDS LÄN</t>
        </is>
      </c>
      <c r="E197" t="inlineStr">
        <is>
          <t>SKARA</t>
        </is>
      </c>
      <c r="G197" t="n">
        <v>0.4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11902-2023</t>
        </is>
      </c>
      <c r="B198" s="1" t="n">
        <v>44995</v>
      </c>
      <c r="C198" s="1" t="n">
        <v>45950</v>
      </c>
      <c r="D198" t="inlineStr">
        <is>
          <t>VÄSTRA GÖTALANDS LÄN</t>
        </is>
      </c>
      <c r="E198" t="inlineStr">
        <is>
          <t>SKARA</t>
        </is>
      </c>
      <c r="G198" t="n">
        <v>13.5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32844-2025</t>
        </is>
      </c>
      <c r="B199" s="1" t="n">
        <v>45839.57116898148</v>
      </c>
      <c r="C199" s="1" t="n">
        <v>45950</v>
      </c>
      <c r="D199" t="inlineStr">
        <is>
          <t>VÄSTRA GÖTALANDS LÄN</t>
        </is>
      </c>
      <c r="E199" t="inlineStr">
        <is>
          <t>SKARA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10913-2024</t>
        </is>
      </c>
      <c r="B200" s="1" t="n">
        <v>45370.39414351852</v>
      </c>
      <c r="C200" s="1" t="n">
        <v>45950</v>
      </c>
      <c r="D200" t="inlineStr">
        <is>
          <t>VÄSTRA GÖTALANDS LÄN</t>
        </is>
      </c>
      <c r="E200" t="inlineStr">
        <is>
          <t>SKARA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32850-2025</t>
        </is>
      </c>
      <c r="B201" s="1" t="n">
        <v>45839.57383101852</v>
      </c>
      <c r="C201" s="1" t="n">
        <v>45950</v>
      </c>
      <c r="D201" t="inlineStr">
        <is>
          <t>VÄSTRA GÖTALANDS LÄN</t>
        </is>
      </c>
      <c r="E201" t="inlineStr">
        <is>
          <t>SKARA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4306-2023</t>
        </is>
      </c>
      <c r="B202" s="1" t="n">
        <v>44953</v>
      </c>
      <c r="C202" s="1" t="n">
        <v>45950</v>
      </c>
      <c r="D202" t="inlineStr">
        <is>
          <t>VÄSTRA GÖTALANDS LÄN</t>
        </is>
      </c>
      <c r="E202" t="inlineStr">
        <is>
          <t>SKARA</t>
        </is>
      </c>
      <c r="G202" t="n">
        <v>3.7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33095-2025</t>
        </is>
      </c>
      <c r="B203" s="1" t="n">
        <v>45840.47387731481</v>
      </c>
      <c r="C203" s="1" t="n">
        <v>45950</v>
      </c>
      <c r="D203" t="inlineStr">
        <is>
          <t>VÄSTRA GÖTALANDS LÄN</t>
        </is>
      </c>
      <c r="E203" t="inlineStr">
        <is>
          <t>SKARA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27668-2022</t>
        </is>
      </c>
      <c r="B204" s="1" t="n">
        <v>44743</v>
      </c>
      <c r="C204" s="1" t="n">
        <v>45950</v>
      </c>
      <c r="D204" t="inlineStr">
        <is>
          <t>VÄSTRA GÖTALANDS LÄN</t>
        </is>
      </c>
      <c r="E204" t="inlineStr">
        <is>
          <t>SKARA</t>
        </is>
      </c>
      <c r="G204" t="n">
        <v>3.7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60233-2023</t>
        </is>
      </c>
      <c r="B205" s="1" t="n">
        <v>45258</v>
      </c>
      <c r="C205" s="1" t="n">
        <v>45950</v>
      </c>
      <c r="D205" t="inlineStr">
        <is>
          <t>VÄSTRA GÖTALANDS LÄN</t>
        </is>
      </c>
      <c r="E205" t="inlineStr">
        <is>
          <t>SKARA</t>
        </is>
      </c>
      <c r="G205" t="n">
        <v>1.5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28073-2023</t>
        </is>
      </c>
      <c r="B206" s="1" t="n">
        <v>45099</v>
      </c>
      <c r="C206" s="1" t="n">
        <v>45950</v>
      </c>
      <c r="D206" t="inlineStr">
        <is>
          <t>VÄSTRA GÖTALANDS LÄN</t>
        </is>
      </c>
      <c r="E206" t="inlineStr">
        <is>
          <t>SKARA</t>
        </is>
      </c>
      <c r="G206" t="n">
        <v>3.8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20721-2025</t>
        </is>
      </c>
      <c r="B207" s="1" t="n">
        <v>45776.50532407407</v>
      </c>
      <c r="C207" s="1" t="n">
        <v>45950</v>
      </c>
      <c r="D207" t="inlineStr">
        <is>
          <t>VÄSTRA GÖTALANDS LÄN</t>
        </is>
      </c>
      <c r="E207" t="inlineStr">
        <is>
          <t>SKARA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38205-2022</t>
        </is>
      </c>
      <c r="B208" s="1" t="n">
        <v>44812</v>
      </c>
      <c r="C208" s="1" t="n">
        <v>45950</v>
      </c>
      <c r="D208" t="inlineStr">
        <is>
          <t>VÄSTRA GÖTALANDS LÄN</t>
        </is>
      </c>
      <c r="E208" t="inlineStr">
        <is>
          <t>SKARA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18704-2022</t>
        </is>
      </c>
      <c r="B209" s="1" t="n">
        <v>44687</v>
      </c>
      <c r="C209" s="1" t="n">
        <v>45950</v>
      </c>
      <c r="D209" t="inlineStr">
        <is>
          <t>VÄSTRA GÖTALANDS LÄN</t>
        </is>
      </c>
      <c r="E209" t="inlineStr">
        <is>
          <t>SKARA</t>
        </is>
      </c>
      <c r="F209" t="inlineStr">
        <is>
          <t>Kommuner</t>
        </is>
      </c>
      <c r="G209" t="n">
        <v>3.9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13509-2024</t>
        </is>
      </c>
      <c r="B210" s="1" t="n">
        <v>45387.68763888889</v>
      </c>
      <c r="C210" s="1" t="n">
        <v>45950</v>
      </c>
      <c r="D210" t="inlineStr">
        <is>
          <t>VÄSTRA GÖTALANDS LÄN</t>
        </is>
      </c>
      <c r="E210" t="inlineStr">
        <is>
          <t>SKARA</t>
        </is>
      </c>
      <c r="G210" t="n">
        <v>10.7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20063-2025</t>
        </is>
      </c>
      <c r="B211" s="1" t="n">
        <v>45772</v>
      </c>
      <c r="C211" s="1" t="n">
        <v>45950</v>
      </c>
      <c r="D211" t="inlineStr">
        <is>
          <t>VÄSTRA GÖTALANDS LÄN</t>
        </is>
      </c>
      <c r="E211" t="inlineStr">
        <is>
          <t>SKARA</t>
        </is>
      </c>
      <c r="G211" t="n">
        <v>3.4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55202-2024</t>
        </is>
      </c>
      <c r="B212" s="1" t="n">
        <v>45621.559375</v>
      </c>
      <c r="C212" s="1" t="n">
        <v>45950</v>
      </c>
      <c r="D212" t="inlineStr">
        <is>
          <t>VÄSTRA GÖTALANDS LÄN</t>
        </is>
      </c>
      <c r="E212" t="inlineStr">
        <is>
          <t>SKARA</t>
        </is>
      </c>
      <c r="G212" t="n">
        <v>4.4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26268-2023</t>
        </is>
      </c>
      <c r="B213" s="1" t="n">
        <v>45091.61202546296</v>
      </c>
      <c r="C213" s="1" t="n">
        <v>45950</v>
      </c>
      <c r="D213" t="inlineStr">
        <is>
          <t>VÄSTRA GÖTALANDS LÄN</t>
        </is>
      </c>
      <c r="E213" t="inlineStr">
        <is>
          <t>SKARA</t>
        </is>
      </c>
      <c r="G213" t="n">
        <v>21.6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52041-2023</t>
        </is>
      </c>
      <c r="B214" s="1" t="n">
        <v>45223</v>
      </c>
      <c r="C214" s="1" t="n">
        <v>45950</v>
      </c>
      <c r="D214" t="inlineStr">
        <is>
          <t>VÄSTRA GÖTALANDS LÄN</t>
        </is>
      </c>
      <c r="E214" t="inlineStr">
        <is>
          <t>SKARA</t>
        </is>
      </c>
      <c r="G214" t="n">
        <v>5.9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56849-2022</t>
        </is>
      </c>
      <c r="B215" s="1" t="n">
        <v>44894.49025462963</v>
      </c>
      <c r="C215" s="1" t="n">
        <v>45950</v>
      </c>
      <c r="D215" t="inlineStr">
        <is>
          <t>VÄSTRA GÖTALANDS LÄN</t>
        </is>
      </c>
      <c r="E215" t="inlineStr">
        <is>
          <t>SKARA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59996-2022</t>
        </is>
      </c>
      <c r="B216" s="1" t="n">
        <v>44909</v>
      </c>
      <c r="C216" s="1" t="n">
        <v>45950</v>
      </c>
      <c r="D216" t="inlineStr">
        <is>
          <t>VÄSTRA GÖTALANDS LÄN</t>
        </is>
      </c>
      <c r="E216" t="inlineStr">
        <is>
          <t>SKARA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44819-2025</t>
        </is>
      </c>
      <c r="B217" s="1" t="n">
        <v>45918.38085648148</v>
      </c>
      <c r="C217" s="1" t="n">
        <v>45950</v>
      </c>
      <c r="D217" t="inlineStr">
        <is>
          <t>VÄSTRA GÖTALANDS LÄN</t>
        </is>
      </c>
      <c r="E217" t="inlineStr">
        <is>
          <t>SKARA</t>
        </is>
      </c>
      <c r="F217" t="inlineStr">
        <is>
          <t>Sveaskog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46211-2025</t>
        </is>
      </c>
      <c r="B218" s="1" t="n">
        <v>45924.71409722222</v>
      </c>
      <c r="C218" s="1" t="n">
        <v>45950</v>
      </c>
      <c r="D218" t="inlineStr">
        <is>
          <t>VÄSTRA GÖTALANDS LÄN</t>
        </is>
      </c>
      <c r="E218" t="inlineStr">
        <is>
          <t>SKARA</t>
        </is>
      </c>
      <c r="F218" t="inlineStr">
        <is>
          <t>Kyrkan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46183-2025</t>
        </is>
      </c>
      <c r="B219" s="1" t="n">
        <v>45924.65844907407</v>
      </c>
      <c r="C219" s="1" t="n">
        <v>45950</v>
      </c>
      <c r="D219" t="inlineStr">
        <is>
          <t>VÄSTRA GÖTALANDS LÄN</t>
        </is>
      </c>
      <c r="E219" t="inlineStr">
        <is>
          <t>SKARA</t>
        </is>
      </c>
      <c r="F219" t="inlineStr">
        <is>
          <t>Kyrkan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46203-2025</t>
        </is>
      </c>
      <c r="B220" s="1" t="n">
        <v>45924.70355324074</v>
      </c>
      <c r="C220" s="1" t="n">
        <v>45950</v>
      </c>
      <c r="D220" t="inlineStr">
        <is>
          <t>VÄSTRA GÖTALANDS LÄN</t>
        </is>
      </c>
      <c r="E220" t="inlineStr">
        <is>
          <t>SKARA</t>
        </is>
      </c>
      <c r="F220" t="inlineStr">
        <is>
          <t>Kyrkan</t>
        </is>
      </c>
      <c r="G220" t="n">
        <v>2.8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>
      <c r="A221" t="inlineStr">
        <is>
          <t>A 46155-2025</t>
        </is>
      </c>
      <c r="B221" s="1" t="n">
        <v>45924.61878472222</v>
      </c>
      <c r="C221" s="1" t="n">
        <v>45950</v>
      </c>
      <c r="D221" t="inlineStr">
        <is>
          <t>VÄSTRA GÖTALANDS LÄN</t>
        </is>
      </c>
      <c r="E221" t="inlineStr">
        <is>
          <t>SKARA</t>
        </is>
      </c>
      <c r="F221" t="inlineStr">
        <is>
          <t>Kyrkan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2025-10-20T11:30:59Z</dcterms:created>
  <dcterms:modified xmlns:dcterms="http://purl.org/dc/terms/" xmlns:xsi="http://www.w3.org/2001/XMLSchema-instance" xsi:type="dcterms:W3CDTF">2025-10-20T11:30:59Z</dcterms:modified>
</cp:coreProperties>
</file>