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45946.44917824074</v>
      </c>
      <c r="C2" s="1" t="n">
        <v>45947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45947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30609-2025</t>
        </is>
      </c>
      <c r="B4" s="1" t="n">
        <v>45831</v>
      </c>
      <c r="C4" s="1" t="n">
        <v>45947</v>
      </c>
      <c r="D4" t="inlineStr">
        <is>
          <t>VÄSTRA GÖTALANDS LÄN</t>
        </is>
      </c>
      <c r="E4" t="inlineStr">
        <is>
          <t>FALKÖPING</t>
        </is>
      </c>
      <c r="G4" t="n">
        <v>16.3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Desmeknopp
Kransrams
Svart trolldruva
Vårärt
Blåsippa</t>
        </is>
      </c>
      <c r="S4">
        <f>HYPERLINK("https://klasma.github.io/Logging_1499/artfynd/A 30609-2025 artfynd.xlsx", "A 30609-2025")</f>
        <v/>
      </c>
      <c r="T4">
        <f>HYPERLINK("https://klasma.github.io/Logging_1499/kartor/A 30609-2025 karta.png", "A 30609-2025")</f>
        <v/>
      </c>
      <c r="V4">
        <f>HYPERLINK("https://klasma.github.io/Logging_1499/klagomål/A 30609-2025 FSC-klagomål.docx", "A 30609-2025")</f>
        <v/>
      </c>
      <c r="W4">
        <f>HYPERLINK("https://klasma.github.io/Logging_1499/klagomålsmail/A 30609-2025 FSC-klagomål mail.docx", "A 30609-2025")</f>
        <v/>
      </c>
      <c r="X4">
        <f>HYPERLINK("https://klasma.github.io/Logging_1499/tillsyn/A 30609-2025 tillsynsbegäran.docx", "A 30609-2025")</f>
        <v/>
      </c>
      <c r="Y4">
        <f>HYPERLINK("https://klasma.github.io/Logging_1499/tillsynsmail/A 30609-2025 tillsynsbegäran mail.docx", "A 30609-2025")</f>
        <v/>
      </c>
    </row>
    <row r="5" ht="15" customHeight="1">
      <c r="A5" t="inlineStr">
        <is>
          <t>A 35495-2025</t>
        </is>
      </c>
      <c r="B5" s="1" t="n">
        <v>45855.94373842593</v>
      </c>
      <c r="C5" s="1" t="n">
        <v>45947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35495-2025 artfynd.xlsx", "A 35495-2025")</f>
        <v/>
      </c>
      <c r="T5">
        <f>HYPERLINK("https://klasma.github.io/Logging_1499/kartor/A 35495-2025 karta.png", "A 35495-2025")</f>
        <v/>
      </c>
      <c r="V5">
        <f>HYPERLINK("https://klasma.github.io/Logging_1499/klagomål/A 35495-2025 FSC-klagomål.docx", "A 35495-2025")</f>
        <v/>
      </c>
      <c r="W5">
        <f>HYPERLINK("https://klasma.github.io/Logging_1499/klagomålsmail/A 35495-2025 FSC-klagomål mail.docx", "A 35495-2025")</f>
        <v/>
      </c>
      <c r="X5">
        <f>HYPERLINK("https://klasma.github.io/Logging_1499/tillsyn/A 35495-2025 tillsynsbegäran.docx", "A 35495-2025")</f>
        <v/>
      </c>
      <c r="Y5">
        <f>HYPERLINK("https://klasma.github.io/Logging_1499/tillsynsmail/A 35495-2025 tillsynsbegäran mail.docx", "A 35495-2025")</f>
        <v/>
      </c>
    </row>
    <row r="6" ht="15" customHeight="1">
      <c r="A6" t="inlineStr">
        <is>
          <t>A 3607-2023</t>
        </is>
      </c>
      <c r="B6" s="1" t="n">
        <v>44950</v>
      </c>
      <c r="C6" s="1" t="n">
        <v>45947</v>
      </c>
      <c r="D6" t="inlineStr">
        <is>
          <t>VÄSTRA GÖTALANDS LÄN</t>
        </is>
      </c>
      <c r="E6" t="inlineStr">
        <is>
          <t>FALKÖPING</t>
        </is>
      </c>
      <c r="F6" t="inlineStr">
        <is>
          <t>Kommuner</t>
        </is>
      </c>
      <c r="G6" t="n">
        <v>4.1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Backtimjan
Entita
Jordtistel
Grönvit nattviol
Gullviva</t>
        </is>
      </c>
      <c r="S6">
        <f>HYPERLINK("https://klasma.github.io/Logging_1499/artfynd/A 3607-2023 artfynd.xlsx", "A 3607-2023")</f>
        <v/>
      </c>
      <c r="T6">
        <f>HYPERLINK("https://klasma.github.io/Logging_1499/kartor/A 3607-2023 karta.png", "A 3607-2023")</f>
        <v/>
      </c>
      <c r="V6">
        <f>HYPERLINK("https://klasma.github.io/Logging_1499/klagomål/A 3607-2023 FSC-klagomål.docx", "A 3607-2023")</f>
        <v/>
      </c>
      <c r="W6">
        <f>HYPERLINK("https://klasma.github.io/Logging_1499/klagomålsmail/A 3607-2023 FSC-klagomål mail.docx", "A 3607-2023")</f>
        <v/>
      </c>
      <c r="X6">
        <f>HYPERLINK("https://klasma.github.io/Logging_1499/tillsyn/A 3607-2023 tillsynsbegäran.docx", "A 3607-2023")</f>
        <v/>
      </c>
      <c r="Y6">
        <f>HYPERLINK("https://klasma.github.io/Logging_1499/tillsynsmail/A 3607-2023 tillsynsbegäran mail.docx", "A 3607-2023")</f>
        <v/>
      </c>
      <c r="Z6">
        <f>HYPERLINK("https://klasma.github.io/Logging_1499/fåglar/A 3607-2023 prioriterade fågelarter.docx", "A 3607-2023")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45947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45947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55725-2023</t>
        </is>
      </c>
      <c r="B9" s="1" t="n">
        <v>45232</v>
      </c>
      <c r="C9" s="1" t="n">
        <v>45947</v>
      </c>
      <c r="D9" t="inlineStr">
        <is>
          <t>VÄSTRA GÖTALANDS LÄN</t>
        </is>
      </c>
      <c r="E9" t="inlineStr">
        <is>
          <t>FALKÖPING</t>
        </is>
      </c>
      <c r="G9" t="n">
        <v>8.300000000000001</v>
      </c>
      <c r="H9" t="n">
        <v>2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Tvåblad
Fläcknycklar</t>
        </is>
      </c>
      <c r="S9">
        <f>HYPERLINK("https://klasma.github.io/Logging_1499/artfynd/A 55725-2023 artfynd.xlsx", "A 55725-2023")</f>
        <v/>
      </c>
      <c r="T9">
        <f>HYPERLINK("https://klasma.github.io/Logging_1499/kartor/A 55725-2023 karta.png", "A 55725-2023")</f>
        <v/>
      </c>
      <c r="V9">
        <f>HYPERLINK("https://klasma.github.io/Logging_1499/klagomål/A 55725-2023 FSC-klagomål.docx", "A 55725-2023")</f>
        <v/>
      </c>
      <c r="W9">
        <f>HYPERLINK("https://klasma.github.io/Logging_1499/klagomålsmail/A 55725-2023 FSC-klagomål mail.docx", "A 55725-2023")</f>
        <v/>
      </c>
      <c r="X9">
        <f>HYPERLINK("https://klasma.github.io/Logging_1499/tillsyn/A 55725-2023 tillsynsbegäran.docx", "A 55725-2023")</f>
        <v/>
      </c>
      <c r="Y9">
        <f>HYPERLINK("https://klasma.github.io/Logging_1499/tillsynsmail/A 55725-2023 tillsynsbegäran mail.docx", "A 55725-2023")</f>
        <v/>
      </c>
    </row>
    <row r="10" ht="15" customHeight="1">
      <c r="A10" t="inlineStr">
        <is>
          <t>A 61458-2023</t>
        </is>
      </c>
      <c r="B10" s="1" t="n">
        <v>45264</v>
      </c>
      <c r="C10" s="1" t="n">
        <v>45947</v>
      </c>
      <c r="D10" t="inlineStr">
        <is>
          <t>VÄSTRA GÖTALANDS LÄN</t>
        </is>
      </c>
      <c r="E10" t="inlineStr">
        <is>
          <t>FALKÖPING</t>
        </is>
      </c>
      <c r="G10" t="n">
        <v>0.8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Skogsalm
Blåsippa</t>
        </is>
      </c>
      <c r="S10">
        <f>HYPERLINK("https://klasma.github.io/Logging_1499/artfynd/A 61458-2023 artfynd.xlsx", "A 61458-2023")</f>
        <v/>
      </c>
      <c r="T10">
        <f>HYPERLINK("https://klasma.github.io/Logging_1499/kartor/A 61458-2023 karta.png", "A 61458-2023")</f>
        <v/>
      </c>
      <c r="V10">
        <f>HYPERLINK("https://klasma.github.io/Logging_1499/klagomål/A 61458-2023 FSC-klagomål.docx", "A 61458-2023")</f>
        <v/>
      </c>
      <c r="W10">
        <f>HYPERLINK("https://klasma.github.io/Logging_1499/klagomålsmail/A 61458-2023 FSC-klagomål mail.docx", "A 61458-2023")</f>
        <v/>
      </c>
      <c r="X10">
        <f>HYPERLINK("https://klasma.github.io/Logging_1499/tillsyn/A 61458-2023 tillsynsbegäran.docx", "A 61458-2023")</f>
        <v/>
      </c>
      <c r="Y10">
        <f>HYPERLINK("https://klasma.github.io/Logging_1499/tillsynsmail/A 61458-2023 tillsynsbegäran mail.docx", "A 61458-2023")</f>
        <v/>
      </c>
    </row>
    <row r="11" ht="15" customHeight="1">
      <c r="A11" t="inlineStr">
        <is>
          <t>A 6252-2024</t>
        </is>
      </c>
      <c r="B11" s="1" t="n">
        <v>45337.7322337963</v>
      </c>
      <c r="C11" s="1" t="n">
        <v>45947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Blåsippa
Revlummer</t>
        </is>
      </c>
      <c r="S11">
        <f>HYPERLINK("https://klasma.github.io/Logging_1499/artfynd/A 6252-2024 artfynd.xlsx", "A 6252-2024")</f>
        <v/>
      </c>
      <c r="T11">
        <f>HYPERLINK("https://klasma.github.io/Logging_1499/kartor/A 6252-2024 karta.png", "A 6252-2024")</f>
        <v/>
      </c>
      <c r="V11">
        <f>HYPERLINK("https://klasma.github.io/Logging_1499/klagomål/A 6252-2024 FSC-klagomål.docx", "A 6252-2024")</f>
        <v/>
      </c>
      <c r="W11">
        <f>HYPERLINK("https://klasma.github.io/Logging_1499/klagomålsmail/A 6252-2024 FSC-klagomål mail.docx", "A 6252-2024")</f>
        <v/>
      </c>
      <c r="X11">
        <f>HYPERLINK("https://klasma.github.io/Logging_1499/tillsyn/A 6252-2024 tillsynsbegäran.docx", "A 6252-2024")</f>
        <v/>
      </c>
      <c r="Y11">
        <f>HYPERLINK("https://klasma.github.io/Logging_1499/tillsynsmail/A 6252-2024 tillsynsbegäran mail.docx", "A 6252-2024")</f>
        <v/>
      </c>
    </row>
    <row r="12" ht="15" customHeight="1">
      <c r="A12" t="inlineStr">
        <is>
          <t>A 28676-2022</t>
        </is>
      </c>
      <c r="B12" s="1" t="n">
        <v>44748</v>
      </c>
      <c r="C12" s="1" t="n">
        <v>45947</v>
      </c>
      <c r="D12" t="inlineStr">
        <is>
          <t>VÄSTRA GÖTALANDS LÄN</t>
        </is>
      </c>
      <c r="E12" t="inlineStr">
        <is>
          <t>FALKÖPING</t>
        </is>
      </c>
      <c r="G12" t="n">
        <v>1.4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Myskmadra
Blåsippa</t>
        </is>
      </c>
      <c r="S12">
        <f>HYPERLINK("https://klasma.github.io/Logging_1499/artfynd/A 28676-2022 artfynd.xlsx", "A 28676-2022")</f>
        <v/>
      </c>
      <c r="T12">
        <f>HYPERLINK("https://klasma.github.io/Logging_1499/kartor/A 28676-2022 karta.png", "A 28676-2022")</f>
        <v/>
      </c>
      <c r="V12">
        <f>HYPERLINK("https://klasma.github.io/Logging_1499/klagomål/A 28676-2022 FSC-klagomål.docx", "A 28676-2022")</f>
        <v/>
      </c>
      <c r="W12">
        <f>HYPERLINK("https://klasma.github.io/Logging_1499/klagomålsmail/A 28676-2022 FSC-klagomål mail.docx", "A 28676-2022")</f>
        <v/>
      </c>
      <c r="X12">
        <f>HYPERLINK("https://klasma.github.io/Logging_1499/tillsyn/A 28676-2022 tillsynsbegäran.docx", "A 28676-2022")</f>
        <v/>
      </c>
      <c r="Y12">
        <f>HYPERLINK("https://klasma.github.io/Logging_1499/tillsynsmail/A 28676-2022 tillsynsbegäran mail.docx", "A 28676-2022")</f>
        <v/>
      </c>
    </row>
    <row r="13" ht="15" customHeight="1">
      <c r="A13" t="inlineStr">
        <is>
          <t>A 35563-2025</t>
        </is>
      </c>
      <c r="B13" s="1" t="n">
        <v>45856</v>
      </c>
      <c r="C13" s="1" t="n">
        <v>45947</v>
      </c>
      <c r="D13" t="inlineStr">
        <is>
          <t>VÄSTRA GÖTALANDS LÄN</t>
        </is>
      </c>
      <c r="E13" t="inlineStr">
        <is>
          <t>FALKÖPING</t>
        </is>
      </c>
      <c r="G13" t="n">
        <v>11.5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Grantaggsvamp
Svart taggsvamp</t>
        </is>
      </c>
      <c r="S13">
        <f>HYPERLINK("https://klasma.github.io/Logging_1499/artfynd/A 35563-2025 artfynd.xlsx", "A 35563-2025")</f>
        <v/>
      </c>
      <c r="T13">
        <f>HYPERLINK("https://klasma.github.io/Logging_1499/kartor/A 35563-2025 karta.png", "A 35563-2025")</f>
        <v/>
      </c>
      <c r="V13">
        <f>HYPERLINK("https://klasma.github.io/Logging_1499/klagomål/A 35563-2025 FSC-klagomål.docx", "A 35563-2025")</f>
        <v/>
      </c>
      <c r="W13">
        <f>HYPERLINK("https://klasma.github.io/Logging_1499/klagomålsmail/A 35563-2025 FSC-klagomål mail.docx", "A 35563-2025")</f>
        <v/>
      </c>
      <c r="X13">
        <f>HYPERLINK("https://klasma.github.io/Logging_1499/tillsyn/A 35563-2025 tillsynsbegäran.docx", "A 35563-2025")</f>
        <v/>
      </c>
      <c r="Y13">
        <f>HYPERLINK("https://klasma.github.io/Logging_1499/tillsynsmail/A 35563-2025 tillsynsbegäran mail.docx", "A 35563-2025")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45947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45947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45947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3700-2024</t>
        </is>
      </c>
      <c r="B17" s="1" t="n">
        <v>45321</v>
      </c>
      <c r="C17" s="1" t="n">
        <v>45947</v>
      </c>
      <c r="D17" t="inlineStr">
        <is>
          <t>VÄSTRA GÖTALANDS LÄN</t>
        </is>
      </c>
      <c r="E17" t="inlineStr">
        <is>
          <t>FALKÖPING</t>
        </is>
      </c>
      <c r="F17" t="inlineStr">
        <is>
          <t>Kommuner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HYPERLINK("https://klasma.github.io/Logging_1499/artfynd/A 3700-2024 artfynd.xlsx", "A 3700-2024")</f>
        <v/>
      </c>
      <c r="T17">
        <f>HYPERLINK("https://klasma.github.io/Logging_1499/kartor/A 3700-2024 karta.png", "A 3700-2024")</f>
        <v/>
      </c>
      <c r="V17">
        <f>HYPERLINK("https://klasma.github.io/Logging_1499/klagomål/A 3700-2024 FSC-klagomål.docx", "A 3700-2024")</f>
        <v/>
      </c>
      <c r="W17">
        <f>HYPERLINK("https://klasma.github.io/Logging_1499/klagomålsmail/A 3700-2024 FSC-klagomål mail.docx", "A 3700-2024")</f>
        <v/>
      </c>
      <c r="X17">
        <f>HYPERLINK("https://klasma.github.io/Logging_1499/tillsyn/A 3700-2024 tillsynsbegäran.docx", "A 3700-2024")</f>
        <v/>
      </c>
      <c r="Y17">
        <f>HYPERLINK("https://klasma.github.io/Logging_1499/tillsynsmail/A 3700-2024 tillsynsbegäran mail.docx", "A 3700-2024")</f>
        <v/>
      </c>
    </row>
    <row r="18" ht="15" customHeight="1">
      <c r="A18" t="inlineStr">
        <is>
          <t>A 47426-2023</t>
        </is>
      </c>
      <c r="B18" s="1" t="n">
        <v>45202</v>
      </c>
      <c r="C18" s="1" t="n">
        <v>45947</v>
      </c>
      <c r="D18" t="inlineStr">
        <is>
          <t>VÄSTRA GÖTALANDS LÄN</t>
        </is>
      </c>
      <c r="E18" t="inlineStr">
        <is>
          <t>FALKÖPING</t>
        </is>
      </c>
      <c r="G18" t="n">
        <v>0.3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Blåmossa</t>
        </is>
      </c>
      <c r="S18">
        <f>HYPERLINK("https://klasma.github.io/Logging_1499/artfynd/A 47426-2023 artfynd.xlsx", "A 47426-2023")</f>
        <v/>
      </c>
      <c r="T18">
        <f>HYPERLINK("https://klasma.github.io/Logging_1499/kartor/A 47426-2023 karta.png", "A 47426-2023")</f>
        <v/>
      </c>
      <c r="V18">
        <f>HYPERLINK("https://klasma.github.io/Logging_1499/klagomål/A 47426-2023 FSC-klagomål.docx", "A 47426-2023")</f>
        <v/>
      </c>
      <c r="W18">
        <f>HYPERLINK("https://klasma.github.io/Logging_1499/klagomålsmail/A 47426-2023 FSC-klagomål mail.docx", "A 47426-2023")</f>
        <v/>
      </c>
      <c r="X18">
        <f>HYPERLINK("https://klasma.github.io/Logging_1499/tillsyn/A 47426-2023 tillsynsbegäran.docx", "A 47426-2023")</f>
        <v/>
      </c>
      <c r="Y18">
        <f>HYPERLINK("https://klasma.github.io/Logging_1499/tillsynsmail/A 47426-2023 tillsynsbegäran mail.docx", "A 47426-2023")</f>
        <v/>
      </c>
    </row>
    <row r="19" ht="15" customHeight="1">
      <c r="A19" t="inlineStr">
        <is>
          <t>A 24407-2023</t>
        </is>
      </c>
      <c r="B19" s="1" t="n">
        <v>45082</v>
      </c>
      <c r="C19" s="1" t="n">
        <v>45947</v>
      </c>
      <c r="D19" t="inlineStr">
        <is>
          <t>VÄSTRA GÖTALANDS LÄN</t>
        </is>
      </c>
      <c r="E19" t="inlineStr">
        <is>
          <t>FALKÖPING</t>
        </is>
      </c>
      <c r="G19" t="n">
        <v>3.1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Havsörn</t>
        </is>
      </c>
      <c r="S19">
        <f>HYPERLINK("https://klasma.github.io/Logging_1499/artfynd/A 24407-2023 artfynd.xlsx", "A 24407-2023")</f>
        <v/>
      </c>
      <c r="T19">
        <f>HYPERLINK("https://klasma.github.io/Logging_1499/kartor/A 24407-2023 karta.png", "A 24407-2023")</f>
        <v/>
      </c>
      <c r="V19">
        <f>HYPERLINK("https://klasma.github.io/Logging_1499/klagomål/A 24407-2023 FSC-klagomål.docx", "A 24407-2023")</f>
        <v/>
      </c>
      <c r="W19">
        <f>HYPERLINK("https://klasma.github.io/Logging_1499/klagomålsmail/A 24407-2023 FSC-klagomål mail.docx", "A 24407-2023")</f>
        <v/>
      </c>
      <c r="X19">
        <f>HYPERLINK("https://klasma.github.io/Logging_1499/tillsyn/A 24407-2023 tillsynsbegäran.docx", "A 24407-2023")</f>
        <v/>
      </c>
      <c r="Y19">
        <f>HYPERLINK("https://klasma.github.io/Logging_1499/tillsynsmail/A 24407-2023 tillsynsbegäran mail.docx", "A 24407-2023")</f>
        <v/>
      </c>
      <c r="Z19">
        <f>HYPERLINK("https://klasma.github.io/Logging_1499/fåglar/A 24407-2023 prioriterade fågelarter.docx", "A 24407-2023")</f>
        <v/>
      </c>
    </row>
    <row r="20" ht="15" customHeight="1">
      <c r="A20" t="inlineStr">
        <is>
          <t>A 61037-2024</t>
        </is>
      </c>
      <c r="B20" s="1" t="n">
        <v>45645</v>
      </c>
      <c r="C20" s="1" t="n">
        <v>45947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Läkeögontröst</t>
        </is>
      </c>
      <c r="S20">
        <f>HYPERLINK("https://klasma.github.io/Logging_1499/artfynd/A 61037-2024 artfynd.xlsx", "A 61037-2024")</f>
        <v/>
      </c>
      <c r="T20">
        <f>HYPERLINK("https://klasma.github.io/Logging_1499/kartor/A 61037-2024 karta.png", "A 61037-2024")</f>
        <v/>
      </c>
      <c r="V20">
        <f>HYPERLINK("https://klasma.github.io/Logging_1499/klagomål/A 61037-2024 FSC-klagomål.docx", "A 61037-2024")</f>
        <v/>
      </c>
      <c r="W20">
        <f>HYPERLINK("https://klasma.github.io/Logging_1499/klagomålsmail/A 61037-2024 FSC-klagomål mail.docx", "A 61037-2024")</f>
        <v/>
      </c>
      <c r="X20">
        <f>HYPERLINK("https://klasma.github.io/Logging_1499/tillsyn/A 61037-2024 tillsynsbegäran.docx", "A 61037-2024")</f>
        <v/>
      </c>
      <c r="Y20">
        <f>HYPERLINK("https://klasma.github.io/Logging_1499/tillsynsmail/A 61037-2024 tillsynsbegäran mail.docx", "A 61037-2024")</f>
        <v/>
      </c>
    </row>
    <row r="21" ht="15" customHeight="1">
      <c r="A21" t="inlineStr">
        <is>
          <t>A 45428-2024</t>
        </is>
      </c>
      <c r="B21" s="1" t="n">
        <v>45576.60858796296</v>
      </c>
      <c r="C21" s="1" t="n">
        <v>45947</v>
      </c>
      <c r="D21" t="inlineStr">
        <is>
          <t>VÄSTRA GÖTALANDS LÄN</t>
        </is>
      </c>
      <c r="E21" t="inlineStr">
        <is>
          <t>FALKÖPING</t>
        </is>
      </c>
      <c r="F21" t="inlineStr">
        <is>
          <t>Kommuner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Blåmossa</t>
        </is>
      </c>
      <c r="S21">
        <f>HYPERLINK("https://klasma.github.io/Logging_1499/artfynd/A 45428-2024 artfynd.xlsx", "A 45428-2024")</f>
        <v/>
      </c>
      <c r="T21">
        <f>HYPERLINK("https://klasma.github.io/Logging_1499/kartor/A 45428-2024 karta.png", "A 45428-2024")</f>
        <v/>
      </c>
      <c r="V21">
        <f>HYPERLINK("https://klasma.github.io/Logging_1499/klagomål/A 45428-2024 FSC-klagomål.docx", "A 45428-2024")</f>
        <v/>
      </c>
      <c r="W21">
        <f>HYPERLINK("https://klasma.github.io/Logging_1499/klagomålsmail/A 45428-2024 FSC-klagomål mail.docx", "A 45428-2024")</f>
        <v/>
      </c>
      <c r="X21">
        <f>HYPERLINK("https://klasma.github.io/Logging_1499/tillsyn/A 45428-2024 tillsynsbegäran.docx", "A 45428-2024")</f>
        <v/>
      </c>
      <c r="Y21">
        <f>HYPERLINK("https://klasma.github.io/Logging_1499/tillsynsmail/A 45428-2024 tillsynsbegäran mail.docx", "A 45428-2024")</f>
        <v/>
      </c>
    </row>
    <row r="22" ht="15" customHeight="1">
      <c r="A22" t="inlineStr">
        <is>
          <t>A 31071-2024</t>
        </is>
      </c>
      <c r="B22" s="1" t="n">
        <v>45502</v>
      </c>
      <c r="C22" s="1" t="n">
        <v>45947</v>
      </c>
      <c r="D22" t="inlineStr">
        <is>
          <t>VÄSTRA GÖTALANDS LÄN</t>
        </is>
      </c>
      <c r="E22" t="inlineStr">
        <is>
          <t>FALKÖPING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HYPERLINK("https://klasma.github.io/Logging_1499/artfynd/A 31071-2024 artfynd.xlsx", "A 31071-2024")</f>
        <v/>
      </c>
      <c r="T22">
        <f>HYPERLINK("https://klasma.github.io/Logging_1499/kartor/A 31071-2024 karta.png", "A 31071-2024")</f>
        <v/>
      </c>
      <c r="V22">
        <f>HYPERLINK("https://klasma.github.io/Logging_1499/klagomål/A 31071-2024 FSC-klagomål.docx", "A 31071-2024")</f>
        <v/>
      </c>
      <c r="W22">
        <f>HYPERLINK("https://klasma.github.io/Logging_1499/klagomålsmail/A 31071-2024 FSC-klagomål mail.docx", "A 31071-2024")</f>
        <v/>
      </c>
      <c r="X22">
        <f>HYPERLINK("https://klasma.github.io/Logging_1499/tillsyn/A 31071-2024 tillsynsbegäran.docx", "A 31071-2024")</f>
        <v/>
      </c>
      <c r="Y22">
        <f>HYPERLINK("https://klasma.github.io/Logging_1499/tillsynsmail/A 31071-2024 tillsynsbegäran mail.docx", "A 31071-2024")</f>
        <v/>
      </c>
    </row>
    <row r="23" ht="15" customHeight="1">
      <c r="A23" t="inlineStr">
        <is>
          <t>A 14102-2025</t>
        </is>
      </c>
      <c r="B23" s="1" t="n">
        <v>45740</v>
      </c>
      <c r="C23" s="1" t="n">
        <v>45947</v>
      </c>
      <c r="D23" t="inlineStr">
        <is>
          <t>VÄSTRA GÖTALANDS LÄN</t>
        </is>
      </c>
      <c r="E23" t="inlineStr">
        <is>
          <t>FALKÖPING</t>
        </is>
      </c>
      <c r="G23" t="n">
        <v>11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Brushane</t>
        </is>
      </c>
      <c r="S23">
        <f>HYPERLINK("https://klasma.github.io/Logging_1499/artfynd/A 14102-2025 artfynd.xlsx", "A 14102-2025")</f>
        <v/>
      </c>
      <c r="T23">
        <f>HYPERLINK("https://klasma.github.io/Logging_1499/kartor/A 14102-2025 karta.png", "A 14102-2025")</f>
        <v/>
      </c>
      <c r="V23">
        <f>HYPERLINK("https://klasma.github.io/Logging_1499/klagomål/A 14102-2025 FSC-klagomål.docx", "A 14102-2025")</f>
        <v/>
      </c>
      <c r="W23">
        <f>HYPERLINK("https://klasma.github.io/Logging_1499/klagomålsmail/A 14102-2025 FSC-klagomål mail.docx", "A 14102-2025")</f>
        <v/>
      </c>
      <c r="X23">
        <f>HYPERLINK("https://klasma.github.io/Logging_1499/tillsyn/A 14102-2025 tillsynsbegäran.docx", "A 14102-2025")</f>
        <v/>
      </c>
      <c r="Y23">
        <f>HYPERLINK("https://klasma.github.io/Logging_1499/tillsynsmail/A 14102-2025 tillsynsbegäran mail.docx", "A 14102-2025")</f>
        <v/>
      </c>
    </row>
    <row r="24" ht="15" customHeight="1">
      <c r="A24" t="inlineStr">
        <is>
          <t>A 35559-2025</t>
        </is>
      </c>
      <c r="B24" s="1" t="n">
        <v>45856</v>
      </c>
      <c r="C24" s="1" t="n">
        <v>45947</v>
      </c>
      <c r="D24" t="inlineStr">
        <is>
          <t>VÄSTRA GÖTALANDS LÄN</t>
        </is>
      </c>
      <c r="E24" t="inlineStr">
        <is>
          <t>FALKÖPING</t>
        </is>
      </c>
      <c r="G24" t="n">
        <v>10.4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HYPERLINK("https://klasma.github.io/Logging_1499/artfynd/A 35559-2025 artfynd.xlsx", "A 35559-2025")</f>
        <v/>
      </c>
      <c r="T24">
        <f>HYPERLINK("https://klasma.github.io/Logging_1499/kartor/A 35559-2025 karta.png", "A 35559-2025")</f>
        <v/>
      </c>
      <c r="V24">
        <f>HYPERLINK("https://klasma.github.io/Logging_1499/klagomål/A 35559-2025 FSC-klagomål.docx", "A 35559-2025")</f>
        <v/>
      </c>
      <c r="W24">
        <f>HYPERLINK("https://klasma.github.io/Logging_1499/klagomålsmail/A 35559-2025 FSC-klagomål mail.docx", "A 35559-2025")</f>
        <v/>
      </c>
      <c r="X24">
        <f>HYPERLINK("https://klasma.github.io/Logging_1499/tillsyn/A 35559-2025 tillsynsbegäran.docx", "A 35559-2025")</f>
        <v/>
      </c>
      <c r="Y24">
        <f>HYPERLINK("https://klasma.github.io/Logging_1499/tillsynsmail/A 35559-2025 tillsynsbegäran mail.docx", "A 35559-2025")</f>
        <v/>
      </c>
      <c r="Z24">
        <f>HYPERLINK("https://klasma.github.io/Logging_1499/fåglar/A 35559-2025 prioriterade fågelarter.docx", "A 35559-2025")</f>
        <v/>
      </c>
    </row>
    <row r="25" ht="15" customHeight="1">
      <c r="A25" t="inlineStr">
        <is>
          <t>A 42509-2021</t>
        </is>
      </c>
      <c r="B25" s="1" t="n">
        <v>44427</v>
      </c>
      <c r="C25" s="1" t="n">
        <v>45947</v>
      </c>
      <c r="D25" t="inlineStr">
        <is>
          <t>VÄSTRA GÖTALANDS LÄN</t>
        </is>
      </c>
      <c r="E25" t="inlineStr">
        <is>
          <t>FALKÖPING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HYPERLINK("https://klasma.github.io/Logging_1499/artfynd/A 42509-2021 artfynd.xlsx", "A 42509-2021")</f>
        <v/>
      </c>
      <c r="T25">
        <f>HYPERLINK("https://klasma.github.io/Logging_1499/kartor/A 42509-2021 karta.png", "A 42509-2021")</f>
        <v/>
      </c>
      <c r="V25">
        <f>HYPERLINK("https://klasma.github.io/Logging_1499/klagomål/A 42509-2021 FSC-klagomål.docx", "A 42509-2021")</f>
        <v/>
      </c>
      <c r="W25">
        <f>HYPERLINK("https://klasma.github.io/Logging_1499/klagomålsmail/A 42509-2021 FSC-klagomål mail.docx", "A 42509-2021")</f>
        <v/>
      </c>
      <c r="X25">
        <f>HYPERLINK("https://klasma.github.io/Logging_1499/tillsyn/A 42509-2021 tillsynsbegäran.docx", "A 42509-2021")</f>
        <v/>
      </c>
      <c r="Y25">
        <f>HYPERLINK("https://klasma.github.io/Logging_1499/tillsynsmail/A 42509-2021 tillsynsbegäran mail.docx", "A 42509-2021")</f>
        <v/>
      </c>
    </row>
    <row r="26" ht="15" customHeight="1">
      <c r="A26" t="inlineStr">
        <is>
          <t>A 10455-2024</t>
        </is>
      </c>
      <c r="B26" s="1" t="n">
        <v>45366</v>
      </c>
      <c r="C26" s="1" t="n">
        <v>45947</v>
      </c>
      <c r="D26" t="inlineStr">
        <is>
          <t>VÄSTRA GÖTALANDS LÄN</t>
        </is>
      </c>
      <c r="E26" t="inlineStr">
        <is>
          <t>FALKÖPING</t>
        </is>
      </c>
      <c r="G26" t="n">
        <v>2.5</v>
      </c>
      <c r="H26" t="n">
        <v>1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Storspov</t>
        </is>
      </c>
      <c r="S26">
        <f>HYPERLINK("https://klasma.github.io/Logging_1499/artfynd/A 10455-2024 artfynd.xlsx", "A 10455-2024")</f>
        <v/>
      </c>
      <c r="T26">
        <f>HYPERLINK("https://klasma.github.io/Logging_1499/kartor/A 10455-2024 karta.png", "A 10455-2024")</f>
        <v/>
      </c>
      <c r="V26">
        <f>HYPERLINK("https://klasma.github.io/Logging_1499/klagomål/A 10455-2024 FSC-klagomål.docx", "A 10455-2024")</f>
        <v/>
      </c>
      <c r="W26">
        <f>HYPERLINK("https://klasma.github.io/Logging_1499/klagomålsmail/A 10455-2024 FSC-klagomål mail.docx", "A 10455-2024")</f>
        <v/>
      </c>
      <c r="X26">
        <f>HYPERLINK("https://klasma.github.io/Logging_1499/tillsyn/A 10455-2024 tillsynsbegäran.docx", "A 10455-2024")</f>
        <v/>
      </c>
      <c r="Y26">
        <f>HYPERLINK("https://klasma.github.io/Logging_1499/tillsynsmail/A 10455-2024 tillsynsbegäran mail.docx", "A 10455-2024")</f>
        <v/>
      </c>
    </row>
    <row r="27" ht="15" customHeight="1">
      <c r="A27" t="inlineStr">
        <is>
          <t>A 5807-2024</t>
        </is>
      </c>
      <c r="B27" s="1" t="n">
        <v>45335</v>
      </c>
      <c r="C27" s="1" t="n">
        <v>45947</v>
      </c>
      <c r="D27" t="inlineStr">
        <is>
          <t>VÄSTRA GÖTALANDS LÄN</t>
        </is>
      </c>
      <c r="E27" t="inlineStr">
        <is>
          <t>FALKÖPING</t>
        </is>
      </c>
      <c r="G27" t="n">
        <v>3.9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Duvhök</t>
        </is>
      </c>
      <c r="S27">
        <f>HYPERLINK("https://klasma.github.io/Logging_1499/artfynd/A 5807-2024 artfynd.xlsx", "A 5807-2024")</f>
        <v/>
      </c>
      <c r="T27">
        <f>HYPERLINK("https://klasma.github.io/Logging_1499/kartor/A 5807-2024 karta.png", "A 5807-2024")</f>
        <v/>
      </c>
      <c r="V27">
        <f>HYPERLINK("https://klasma.github.io/Logging_1499/klagomål/A 5807-2024 FSC-klagomål.docx", "A 5807-2024")</f>
        <v/>
      </c>
      <c r="W27">
        <f>HYPERLINK("https://klasma.github.io/Logging_1499/klagomålsmail/A 5807-2024 FSC-klagomål mail.docx", "A 5807-2024")</f>
        <v/>
      </c>
      <c r="X27">
        <f>HYPERLINK("https://klasma.github.io/Logging_1499/tillsyn/A 5807-2024 tillsynsbegäran.docx", "A 5807-2024")</f>
        <v/>
      </c>
      <c r="Y27">
        <f>HYPERLINK("https://klasma.github.io/Logging_1499/tillsynsmail/A 5807-2024 tillsynsbegäran mail.docx", "A 5807-2024")</f>
        <v/>
      </c>
      <c r="Z27">
        <f>HYPERLINK("https://klasma.github.io/Logging_1499/fåglar/A 5807-2024 prioriterade fågelarter.docx", "A 5807-2024")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45947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45947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45947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43997-2021</t>
        </is>
      </c>
      <c r="B31" s="1" t="n">
        <v>44434</v>
      </c>
      <c r="C31" s="1" t="n">
        <v>45947</v>
      </c>
      <c r="D31" t="inlineStr">
        <is>
          <t>VÄSTRA GÖTALANDS LÄN</t>
        </is>
      </c>
      <c r="E31" t="inlineStr">
        <is>
          <t>FALKÖPING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2669-2021</t>
        </is>
      </c>
      <c r="B32" s="1" t="n">
        <v>44215</v>
      </c>
      <c r="C32" s="1" t="n">
        <v>45947</v>
      </c>
      <c r="D32" t="inlineStr">
        <is>
          <t>VÄSTRA GÖTALANDS LÄN</t>
        </is>
      </c>
      <c r="E32" t="inlineStr">
        <is>
          <t>FALKÖPING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45947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45947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45947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62409-2021</t>
        </is>
      </c>
      <c r="B36" s="1" t="n">
        <v>44503</v>
      </c>
      <c r="C36" s="1" t="n">
        <v>45947</v>
      </c>
      <c r="D36" t="inlineStr">
        <is>
          <t>VÄSTRA GÖTALANDS LÄN</t>
        </is>
      </c>
      <c r="E36" t="inlineStr">
        <is>
          <t>FALKÖPING</t>
        </is>
      </c>
      <c r="F36" t="inlineStr">
        <is>
          <t>Naturvårdsverket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9653-2021</t>
        </is>
      </c>
      <c r="B37" s="1" t="n">
        <v>44252</v>
      </c>
      <c r="C37" s="1" t="n">
        <v>45947</v>
      </c>
      <c r="D37" t="inlineStr">
        <is>
          <t>VÄSTRA GÖTALANDS LÄN</t>
        </is>
      </c>
      <c r="E37" t="inlineStr">
        <is>
          <t>FALKÖPING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45947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74474-2021</t>
        </is>
      </c>
      <c r="B39" s="1" t="n">
        <v>44560</v>
      </c>
      <c r="C39" s="1" t="n">
        <v>45947</v>
      </c>
      <c r="D39" t="inlineStr">
        <is>
          <t>VÄSTRA GÖTALANDS LÄN</t>
        </is>
      </c>
      <c r="E39" t="inlineStr">
        <is>
          <t>FALKÖPING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53973-2021</t>
        </is>
      </c>
      <c r="B40" s="1" t="n">
        <v>44470</v>
      </c>
      <c r="C40" s="1" t="n">
        <v>45947</v>
      </c>
      <c r="D40" t="inlineStr">
        <is>
          <t>VÄSTRA GÖTALANDS LÄN</t>
        </is>
      </c>
      <c r="E40" t="inlineStr">
        <is>
          <t>FALKÖPING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53975-2021</t>
        </is>
      </c>
      <c r="B41" s="1" t="n">
        <v>44470.30924768518</v>
      </c>
      <c r="C41" s="1" t="n">
        <v>45947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45947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55634-2020</t>
        </is>
      </c>
      <c r="B43" s="1" t="n">
        <v>44131</v>
      </c>
      <c r="C43" s="1" t="n">
        <v>45947</v>
      </c>
      <c r="D43" t="inlineStr">
        <is>
          <t>VÄSTRA GÖTALANDS LÄN</t>
        </is>
      </c>
      <c r="E43" t="inlineStr">
        <is>
          <t>FALKÖPING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40714-2021</t>
        </is>
      </c>
      <c r="B44" s="1" t="n">
        <v>44420</v>
      </c>
      <c r="C44" s="1" t="n">
        <v>45947</v>
      </c>
      <c r="D44" t="inlineStr">
        <is>
          <t>VÄSTRA GÖTALANDS LÄN</t>
        </is>
      </c>
      <c r="E44" t="inlineStr">
        <is>
          <t>FALKÖPING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63028-2020</t>
        </is>
      </c>
      <c r="B45" s="1" t="n">
        <v>44162.51952546297</v>
      </c>
      <c r="C45" s="1" t="n">
        <v>45947</v>
      </c>
      <c r="D45" t="inlineStr">
        <is>
          <t>VÄSTRA GÖTALANDS LÄN</t>
        </is>
      </c>
      <c r="E45" t="inlineStr">
        <is>
          <t>FALKÖPING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61985-2020</t>
        </is>
      </c>
      <c r="B46" s="1" t="n">
        <v>44157</v>
      </c>
      <c r="C46" s="1" t="n">
        <v>45947</v>
      </c>
      <c r="D46" t="inlineStr">
        <is>
          <t>VÄSTRA GÖTALANDS LÄN</t>
        </is>
      </c>
      <c r="E46" t="inlineStr">
        <is>
          <t>FALKÖPING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64002-2020</t>
        </is>
      </c>
      <c r="B47" s="1" t="n">
        <v>44167.49175925926</v>
      </c>
      <c r="C47" s="1" t="n">
        <v>45947</v>
      </c>
      <c r="D47" t="inlineStr">
        <is>
          <t>VÄSTRA GÖTALANDS LÄN</t>
        </is>
      </c>
      <c r="E47" t="inlineStr">
        <is>
          <t>FALKÖPING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31245-2021</t>
        </is>
      </c>
      <c r="B48" s="1" t="n">
        <v>44368.66224537037</v>
      </c>
      <c r="C48" s="1" t="n">
        <v>45947</v>
      </c>
      <c r="D48" t="inlineStr">
        <is>
          <t>VÄSTRA GÖTALANDS LÄN</t>
        </is>
      </c>
      <c r="E48" t="inlineStr">
        <is>
          <t>FALKÖPING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19574-2021</t>
        </is>
      </c>
      <c r="B49" s="1" t="n">
        <v>44312</v>
      </c>
      <c r="C49" s="1" t="n">
        <v>45947</v>
      </c>
      <c r="D49" t="inlineStr">
        <is>
          <t>VÄSTRA GÖTALANDS LÄN</t>
        </is>
      </c>
      <c r="E49" t="inlineStr">
        <is>
          <t>FALKÖPING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59113-2021</t>
        </is>
      </c>
      <c r="B50" s="1" t="n">
        <v>44490.43729166667</v>
      </c>
      <c r="C50" s="1" t="n">
        <v>45947</v>
      </c>
      <c r="D50" t="inlineStr">
        <is>
          <t>VÄSTRA GÖTALANDS LÄN</t>
        </is>
      </c>
      <c r="E50" t="inlineStr">
        <is>
          <t>FALKÖPING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14330-2021</t>
        </is>
      </c>
      <c r="B51" s="1" t="n">
        <v>44278.94663194445</v>
      </c>
      <c r="C51" s="1" t="n">
        <v>45947</v>
      </c>
      <c r="D51" t="inlineStr">
        <is>
          <t>VÄSTRA GÖTALANDS LÄN</t>
        </is>
      </c>
      <c r="E51" t="inlineStr">
        <is>
          <t>FALKÖPING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6783-2022</t>
        </is>
      </c>
      <c r="B52" s="1" t="n">
        <v>44602</v>
      </c>
      <c r="C52" s="1" t="n">
        <v>45947</v>
      </c>
      <c r="D52" t="inlineStr">
        <is>
          <t>VÄSTRA GÖTALANDS LÄN</t>
        </is>
      </c>
      <c r="E52" t="inlineStr">
        <is>
          <t>FALKÖPING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40430-2022</t>
        </is>
      </c>
      <c r="B53" s="1" t="n">
        <v>44823</v>
      </c>
      <c r="C53" s="1" t="n">
        <v>45947</v>
      </c>
      <c r="D53" t="inlineStr">
        <is>
          <t>VÄSTRA GÖTALANDS LÄN</t>
        </is>
      </c>
      <c r="E53" t="inlineStr">
        <is>
          <t>FALKÖPING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26544-2022</t>
        </is>
      </c>
      <c r="B54" s="1" t="n">
        <v>44739</v>
      </c>
      <c r="C54" s="1" t="n">
        <v>45947</v>
      </c>
      <c r="D54" t="inlineStr">
        <is>
          <t>VÄSTRA GÖTALANDS LÄN</t>
        </is>
      </c>
      <c r="E54" t="inlineStr">
        <is>
          <t>FALKÖPING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11331-2021</t>
        </is>
      </c>
      <c r="B55" s="1" t="n">
        <v>44263</v>
      </c>
      <c r="C55" s="1" t="n">
        <v>45947</v>
      </c>
      <c r="D55" t="inlineStr">
        <is>
          <t>VÄSTRA GÖTALANDS LÄN</t>
        </is>
      </c>
      <c r="E55" t="inlineStr">
        <is>
          <t>FALKÖPING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43733-2021</t>
        </is>
      </c>
      <c r="B56" s="1" t="n">
        <v>44433</v>
      </c>
      <c r="C56" s="1" t="n">
        <v>45947</v>
      </c>
      <c r="D56" t="inlineStr">
        <is>
          <t>VÄSTRA GÖTALANDS LÄN</t>
        </is>
      </c>
      <c r="E56" t="inlineStr">
        <is>
          <t>FALKÖPING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57952-2020</t>
        </is>
      </c>
      <c r="B57" s="1" t="n">
        <v>44142</v>
      </c>
      <c r="C57" s="1" t="n">
        <v>45947</v>
      </c>
      <c r="D57" t="inlineStr">
        <is>
          <t>VÄSTRA GÖTALANDS LÄN</t>
        </is>
      </c>
      <c r="E57" t="inlineStr">
        <is>
          <t>FALKÖPING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57953-2020</t>
        </is>
      </c>
      <c r="B58" s="1" t="n">
        <v>44142</v>
      </c>
      <c r="C58" s="1" t="n">
        <v>45947</v>
      </c>
      <c r="D58" t="inlineStr">
        <is>
          <t>VÄSTRA GÖTALANDS LÄN</t>
        </is>
      </c>
      <c r="E58" t="inlineStr">
        <is>
          <t>FALKÖPING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62028-2020</t>
        </is>
      </c>
      <c r="B59" s="1" t="n">
        <v>44159.55524305555</v>
      </c>
      <c r="C59" s="1" t="n">
        <v>45947</v>
      </c>
      <c r="D59" t="inlineStr">
        <is>
          <t>VÄSTRA GÖTALANDS LÄN</t>
        </is>
      </c>
      <c r="E59" t="inlineStr">
        <is>
          <t>FALKÖPING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2671-2021</t>
        </is>
      </c>
      <c r="B60" s="1" t="n">
        <v>44215</v>
      </c>
      <c r="C60" s="1" t="n">
        <v>45947</v>
      </c>
      <c r="D60" t="inlineStr">
        <is>
          <t>VÄSTRA GÖTALANDS LÄN</t>
        </is>
      </c>
      <c r="E60" t="inlineStr">
        <is>
          <t>FALKÖPING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17771-2021</t>
        </is>
      </c>
      <c r="B61" s="1" t="n">
        <v>44300</v>
      </c>
      <c r="C61" s="1" t="n">
        <v>45947</v>
      </c>
      <c r="D61" t="inlineStr">
        <is>
          <t>VÄSTRA GÖTALANDS LÄN</t>
        </is>
      </c>
      <c r="E61" t="inlineStr">
        <is>
          <t>FALKÖPING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5011-2021</t>
        </is>
      </c>
      <c r="B62" s="1" t="n">
        <v>44228.45335648148</v>
      </c>
      <c r="C62" s="1" t="n">
        <v>45947</v>
      </c>
      <c r="D62" t="inlineStr">
        <is>
          <t>VÄSTRA GÖTALANDS LÄN</t>
        </is>
      </c>
      <c r="E62" t="inlineStr">
        <is>
          <t>FALKÖPING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21774-2021</t>
        </is>
      </c>
      <c r="B63" s="1" t="n">
        <v>44322</v>
      </c>
      <c r="C63" s="1" t="n">
        <v>45947</v>
      </c>
      <c r="D63" t="inlineStr">
        <is>
          <t>VÄSTRA GÖTALANDS LÄN</t>
        </is>
      </c>
      <c r="E63" t="inlineStr">
        <is>
          <t>FALKÖPING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27009-2021</t>
        </is>
      </c>
      <c r="B64" s="1" t="n">
        <v>44350</v>
      </c>
      <c r="C64" s="1" t="n">
        <v>45947</v>
      </c>
      <c r="D64" t="inlineStr">
        <is>
          <t>VÄSTRA GÖTALANDS LÄN</t>
        </is>
      </c>
      <c r="E64" t="inlineStr">
        <is>
          <t>FALKÖPING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987-2021</t>
        </is>
      </c>
      <c r="B65" s="1" t="n">
        <v>44206</v>
      </c>
      <c r="C65" s="1" t="n">
        <v>45947</v>
      </c>
      <c r="D65" t="inlineStr">
        <is>
          <t>VÄSTRA GÖTALANDS LÄN</t>
        </is>
      </c>
      <c r="E65" t="inlineStr">
        <is>
          <t>FALKÖPING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23230-2021</t>
        </is>
      </c>
      <c r="B66" s="1" t="n">
        <v>44332</v>
      </c>
      <c r="C66" s="1" t="n">
        <v>45947</v>
      </c>
      <c r="D66" t="inlineStr">
        <is>
          <t>VÄSTRA GÖTALANDS LÄN</t>
        </is>
      </c>
      <c r="E66" t="inlineStr">
        <is>
          <t>FALKÖPING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62365-2021</t>
        </is>
      </c>
      <c r="B67" s="1" t="n">
        <v>44503.46024305555</v>
      </c>
      <c r="C67" s="1" t="n">
        <v>45947</v>
      </c>
      <c r="D67" t="inlineStr">
        <is>
          <t>VÄSTRA GÖTALANDS LÄN</t>
        </is>
      </c>
      <c r="E67" t="inlineStr">
        <is>
          <t>FALKÖPING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68699-2021</t>
        </is>
      </c>
      <c r="B68" s="1" t="n">
        <v>44529.66766203703</v>
      </c>
      <c r="C68" s="1" t="n">
        <v>45947</v>
      </c>
      <c r="D68" t="inlineStr">
        <is>
          <t>VÄSTRA GÖTALANDS LÄN</t>
        </is>
      </c>
      <c r="E68" t="inlineStr">
        <is>
          <t>FALKÖPING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59004-2020</t>
        </is>
      </c>
      <c r="B69" s="1" t="n">
        <v>44146</v>
      </c>
      <c r="C69" s="1" t="n">
        <v>45947</v>
      </c>
      <c r="D69" t="inlineStr">
        <is>
          <t>VÄSTRA GÖTALANDS LÄN</t>
        </is>
      </c>
      <c r="E69" t="inlineStr">
        <is>
          <t>FALKÖPING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5698-2021</t>
        </is>
      </c>
      <c r="B70" s="1" t="n">
        <v>44230</v>
      </c>
      <c r="C70" s="1" t="n">
        <v>45947</v>
      </c>
      <c r="D70" t="inlineStr">
        <is>
          <t>VÄSTRA GÖTALANDS LÄN</t>
        </is>
      </c>
      <c r="E70" t="inlineStr">
        <is>
          <t>FALKÖPING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68875-2021</t>
        </is>
      </c>
      <c r="B71" s="1" t="n">
        <v>44530.42803240741</v>
      </c>
      <c r="C71" s="1" t="n">
        <v>45947</v>
      </c>
      <c r="D71" t="inlineStr">
        <is>
          <t>VÄSTRA GÖTALANDS LÄN</t>
        </is>
      </c>
      <c r="E71" t="inlineStr">
        <is>
          <t>FALKÖPING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55513-2021</t>
        </is>
      </c>
      <c r="B72" s="1" t="n">
        <v>44475</v>
      </c>
      <c r="C72" s="1" t="n">
        <v>45947</v>
      </c>
      <c r="D72" t="inlineStr">
        <is>
          <t>VÄSTRA GÖTALANDS LÄN</t>
        </is>
      </c>
      <c r="E72" t="inlineStr">
        <is>
          <t>FALKÖPING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35934-2022</t>
        </is>
      </c>
      <c r="B73" s="1" t="n">
        <v>44802</v>
      </c>
      <c r="C73" s="1" t="n">
        <v>45947</v>
      </c>
      <c r="D73" t="inlineStr">
        <is>
          <t>VÄSTRA GÖTALANDS LÄN</t>
        </is>
      </c>
      <c r="E73" t="inlineStr">
        <is>
          <t>FALKÖPING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72297-2021</t>
        </is>
      </c>
      <c r="B74" s="1" t="n">
        <v>44545.38498842593</v>
      </c>
      <c r="C74" s="1" t="n">
        <v>45947</v>
      </c>
      <c r="D74" t="inlineStr">
        <is>
          <t>VÄSTRA GÖTALANDS LÄN</t>
        </is>
      </c>
      <c r="E74" t="inlineStr">
        <is>
          <t>FALKÖPING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11887-2021</t>
        </is>
      </c>
      <c r="B75" s="1" t="n">
        <v>44265</v>
      </c>
      <c r="C75" s="1" t="n">
        <v>45947</v>
      </c>
      <c r="D75" t="inlineStr">
        <is>
          <t>VÄSTRA GÖTALANDS LÄN</t>
        </is>
      </c>
      <c r="E75" t="inlineStr">
        <is>
          <t>FALKÖPING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3622-2021</t>
        </is>
      </c>
      <c r="B76" s="1" t="n">
        <v>44220</v>
      </c>
      <c r="C76" s="1" t="n">
        <v>45947</v>
      </c>
      <c r="D76" t="inlineStr">
        <is>
          <t>VÄSTRA GÖTALANDS LÄN</t>
        </is>
      </c>
      <c r="E76" t="inlineStr">
        <is>
          <t>FALKÖPING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12103-2022</t>
        </is>
      </c>
      <c r="B77" s="1" t="n">
        <v>44636</v>
      </c>
      <c r="C77" s="1" t="n">
        <v>45947</v>
      </c>
      <c r="D77" t="inlineStr">
        <is>
          <t>VÄSTRA GÖTALANDS LÄN</t>
        </is>
      </c>
      <c r="E77" t="inlineStr">
        <is>
          <t>FALKÖPING</t>
        </is>
      </c>
      <c r="G77" t="n">
        <v>8.6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12124-2022</t>
        </is>
      </c>
      <c r="B78" s="1" t="n">
        <v>44636</v>
      </c>
      <c r="C78" s="1" t="n">
        <v>45947</v>
      </c>
      <c r="D78" t="inlineStr">
        <is>
          <t>VÄSTRA GÖTALANDS LÄN</t>
        </is>
      </c>
      <c r="E78" t="inlineStr">
        <is>
          <t>FALKÖPING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5265-2022</t>
        </is>
      </c>
      <c r="B79" s="1" t="n">
        <v>44594</v>
      </c>
      <c r="C79" s="1" t="n">
        <v>45947</v>
      </c>
      <c r="D79" t="inlineStr">
        <is>
          <t>VÄSTRA GÖTALANDS LÄN</t>
        </is>
      </c>
      <c r="E79" t="inlineStr">
        <is>
          <t>FALKÖPING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21730-2022</t>
        </is>
      </c>
      <c r="B80" s="1" t="n">
        <v>44707</v>
      </c>
      <c r="C80" s="1" t="n">
        <v>45947</v>
      </c>
      <c r="D80" t="inlineStr">
        <is>
          <t>VÄSTRA GÖTALANDS LÄN</t>
        </is>
      </c>
      <c r="E80" t="inlineStr">
        <is>
          <t>FALKÖPING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60914-2021</t>
        </is>
      </c>
      <c r="B81" s="1" t="n">
        <v>44497.45621527778</v>
      </c>
      <c r="C81" s="1" t="n">
        <v>45947</v>
      </c>
      <c r="D81" t="inlineStr">
        <is>
          <t>VÄSTRA GÖTALANDS LÄN</t>
        </is>
      </c>
      <c r="E81" t="inlineStr">
        <is>
          <t>FALKÖPING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2294-2022</t>
        </is>
      </c>
      <c r="B82" s="1" t="n">
        <v>44578</v>
      </c>
      <c r="C82" s="1" t="n">
        <v>45947</v>
      </c>
      <c r="D82" t="inlineStr">
        <is>
          <t>VÄSTRA GÖTALANDS LÄN</t>
        </is>
      </c>
      <c r="E82" t="inlineStr">
        <is>
          <t>FALKÖPING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63025-2020</t>
        </is>
      </c>
      <c r="B83" s="1" t="n">
        <v>44162</v>
      </c>
      <c r="C83" s="1" t="n">
        <v>45947</v>
      </c>
      <c r="D83" t="inlineStr">
        <is>
          <t>VÄSTRA GÖTALANDS LÄN</t>
        </is>
      </c>
      <c r="E83" t="inlineStr">
        <is>
          <t>FALKÖPING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26625-2021</t>
        </is>
      </c>
      <c r="B84" s="1" t="n">
        <v>44348.66256944444</v>
      </c>
      <c r="C84" s="1" t="n">
        <v>45947</v>
      </c>
      <c r="D84" t="inlineStr">
        <is>
          <t>VÄSTRA GÖTALANDS LÄN</t>
        </is>
      </c>
      <c r="E84" t="inlineStr">
        <is>
          <t>FALKÖPING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24749-2022</t>
        </is>
      </c>
      <c r="B85" s="1" t="n">
        <v>44728.31896990741</v>
      </c>
      <c r="C85" s="1" t="n">
        <v>45947</v>
      </c>
      <c r="D85" t="inlineStr">
        <is>
          <t>VÄSTRA GÖTALANDS LÄN</t>
        </is>
      </c>
      <c r="E85" t="inlineStr">
        <is>
          <t>FALKÖPING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68656-2021</t>
        </is>
      </c>
      <c r="B86" s="1" t="n">
        <v>44529</v>
      </c>
      <c r="C86" s="1" t="n">
        <v>45947</v>
      </c>
      <c r="D86" t="inlineStr">
        <is>
          <t>VÄSTRA GÖTALANDS LÄN</t>
        </is>
      </c>
      <c r="E86" t="inlineStr">
        <is>
          <t>FALKÖPING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68658-2021</t>
        </is>
      </c>
      <c r="B87" s="1" t="n">
        <v>44529</v>
      </c>
      <c r="C87" s="1" t="n">
        <v>45947</v>
      </c>
      <c r="D87" t="inlineStr">
        <is>
          <t>VÄSTRA GÖTALANDS LÄN</t>
        </is>
      </c>
      <c r="E87" t="inlineStr">
        <is>
          <t>FALKÖPING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25043-2022</t>
        </is>
      </c>
      <c r="B88" s="1" t="n">
        <v>44729</v>
      </c>
      <c r="C88" s="1" t="n">
        <v>45947</v>
      </c>
      <c r="D88" t="inlineStr">
        <is>
          <t>VÄSTRA GÖTALANDS LÄN</t>
        </is>
      </c>
      <c r="E88" t="inlineStr">
        <is>
          <t>FALKÖPING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62012-2020</t>
        </is>
      </c>
      <c r="B89" s="1" t="n">
        <v>44159.53667824074</v>
      </c>
      <c r="C89" s="1" t="n">
        <v>45947</v>
      </c>
      <c r="D89" t="inlineStr">
        <is>
          <t>VÄSTRA GÖTALANDS LÄN</t>
        </is>
      </c>
      <c r="E89" t="inlineStr">
        <is>
          <t>FALKÖPING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53447-2021</t>
        </is>
      </c>
      <c r="B90" s="1" t="n">
        <v>44468.68621527778</v>
      </c>
      <c r="C90" s="1" t="n">
        <v>45947</v>
      </c>
      <c r="D90" t="inlineStr">
        <is>
          <t>VÄSTRA GÖTALANDS LÄN</t>
        </is>
      </c>
      <c r="E90" t="inlineStr">
        <is>
          <t>FALKÖPING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42919-2021</t>
        </is>
      </c>
      <c r="B91" s="1" t="n">
        <v>44429</v>
      </c>
      <c r="C91" s="1" t="n">
        <v>45947</v>
      </c>
      <c r="D91" t="inlineStr">
        <is>
          <t>VÄSTRA GÖTALANDS LÄN</t>
        </is>
      </c>
      <c r="E91" t="inlineStr">
        <is>
          <t>FALKÖPING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42923-2021</t>
        </is>
      </c>
      <c r="B92" s="1" t="n">
        <v>44429</v>
      </c>
      <c r="C92" s="1" t="n">
        <v>45947</v>
      </c>
      <c r="D92" t="inlineStr">
        <is>
          <t>VÄSTRA GÖTALANDS LÄN</t>
        </is>
      </c>
      <c r="E92" t="inlineStr">
        <is>
          <t>FALKÖPING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57815-2020</t>
        </is>
      </c>
      <c r="B93" s="1" t="n">
        <v>44141.41043981481</v>
      </c>
      <c r="C93" s="1" t="n">
        <v>45947</v>
      </c>
      <c r="D93" t="inlineStr">
        <is>
          <t>VÄSTRA GÖTALANDS LÄN</t>
        </is>
      </c>
      <c r="E93" t="inlineStr">
        <is>
          <t>FALKÖPING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58996-2020</t>
        </is>
      </c>
      <c r="B94" s="1" t="n">
        <v>44146.90333333334</v>
      </c>
      <c r="C94" s="1" t="n">
        <v>45947</v>
      </c>
      <c r="D94" t="inlineStr">
        <is>
          <t>VÄSTRA GÖTALANDS LÄN</t>
        </is>
      </c>
      <c r="E94" t="inlineStr">
        <is>
          <t>FALKÖPING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32542-2022</t>
        </is>
      </c>
      <c r="B95" s="1" t="n">
        <v>44783.32818287037</v>
      </c>
      <c r="C95" s="1" t="n">
        <v>45947</v>
      </c>
      <c r="D95" t="inlineStr">
        <is>
          <t>VÄSTRA GÖTALANDS LÄN</t>
        </is>
      </c>
      <c r="E95" t="inlineStr">
        <is>
          <t>FALKÖPING</t>
        </is>
      </c>
      <c r="F95" t="inlineStr">
        <is>
          <t>Sveaskog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10415-2022</t>
        </is>
      </c>
      <c r="B96" s="1" t="n">
        <v>44623.45966435185</v>
      </c>
      <c r="C96" s="1" t="n">
        <v>45947</v>
      </c>
      <c r="D96" t="inlineStr">
        <is>
          <t>VÄSTRA GÖTALANDS LÄN</t>
        </is>
      </c>
      <c r="E96" t="inlineStr">
        <is>
          <t>FALKÖPING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10171-2022</t>
        </is>
      </c>
      <c r="B97" s="1" t="n">
        <v>44622</v>
      </c>
      <c r="C97" s="1" t="n">
        <v>45947</v>
      </c>
      <c r="D97" t="inlineStr">
        <is>
          <t>VÄSTRA GÖTALANDS LÄN</t>
        </is>
      </c>
      <c r="E97" t="inlineStr">
        <is>
          <t>FALKÖPING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61253-2020</t>
        </is>
      </c>
      <c r="B98" s="1" t="n">
        <v>44155</v>
      </c>
      <c r="C98" s="1" t="n">
        <v>45947</v>
      </c>
      <c r="D98" t="inlineStr">
        <is>
          <t>VÄSTRA GÖTALANDS LÄN</t>
        </is>
      </c>
      <c r="E98" t="inlineStr">
        <is>
          <t>FALKÖPING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40173-2021</t>
        </is>
      </c>
      <c r="B99" s="1" t="n">
        <v>44418.68386574074</v>
      </c>
      <c r="C99" s="1" t="n">
        <v>45947</v>
      </c>
      <c r="D99" t="inlineStr">
        <is>
          <t>VÄSTRA GÖTALANDS LÄN</t>
        </is>
      </c>
      <c r="E99" t="inlineStr">
        <is>
          <t>FALKÖPING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22023-2022</t>
        </is>
      </c>
      <c r="B100" s="1" t="n">
        <v>44711</v>
      </c>
      <c r="C100" s="1" t="n">
        <v>45947</v>
      </c>
      <c r="D100" t="inlineStr">
        <is>
          <t>VÄSTRA GÖTALANDS LÄN</t>
        </is>
      </c>
      <c r="E100" t="inlineStr">
        <is>
          <t>FALKÖPING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62372-2021</t>
        </is>
      </c>
      <c r="B101" s="1" t="n">
        <v>44503.46638888889</v>
      </c>
      <c r="C101" s="1" t="n">
        <v>45947</v>
      </c>
      <c r="D101" t="inlineStr">
        <is>
          <t>VÄSTRA GÖTALANDS LÄN</t>
        </is>
      </c>
      <c r="E101" t="inlineStr">
        <is>
          <t>FALKÖPING</t>
        </is>
      </c>
      <c r="F101" t="inlineStr">
        <is>
          <t>Naturvårdsverket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10049-2023</t>
        </is>
      </c>
      <c r="B102" s="1" t="n">
        <v>44985</v>
      </c>
      <c r="C102" s="1" t="n">
        <v>45947</v>
      </c>
      <c r="D102" t="inlineStr">
        <is>
          <t>VÄSTRA GÖTALANDS LÄN</t>
        </is>
      </c>
      <c r="E102" t="inlineStr">
        <is>
          <t>FALKÖPING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61983-2020</t>
        </is>
      </c>
      <c r="B103" s="1" t="n">
        <v>44157</v>
      </c>
      <c r="C103" s="1" t="n">
        <v>45947</v>
      </c>
      <c r="D103" t="inlineStr">
        <is>
          <t>VÄSTRA GÖTALANDS LÄN</t>
        </is>
      </c>
      <c r="E103" t="inlineStr">
        <is>
          <t>FALKÖPING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39997-2023</t>
        </is>
      </c>
      <c r="B104" s="1" t="n">
        <v>45168.61142361111</v>
      </c>
      <c r="C104" s="1" t="n">
        <v>45947</v>
      </c>
      <c r="D104" t="inlineStr">
        <is>
          <t>VÄSTRA GÖTALANDS LÄN</t>
        </is>
      </c>
      <c r="E104" t="inlineStr">
        <is>
          <t>FALKÖPING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29966-2024</t>
        </is>
      </c>
      <c r="B105" s="1" t="n">
        <v>45488</v>
      </c>
      <c r="C105" s="1" t="n">
        <v>45947</v>
      </c>
      <c r="D105" t="inlineStr">
        <is>
          <t>VÄSTRA GÖTALANDS LÄN</t>
        </is>
      </c>
      <c r="E105" t="inlineStr">
        <is>
          <t>FALKÖPING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61181-2024</t>
        </is>
      </c>
      <c r="B106" s="1" t="n">
        <v>45645</v>
      </c>
      <c r="C106" s="1" t="n">
        <v>45947</v>
      </c>
      <c r="D106" t="inlineStr">
        <is>
          <t>VÄSTRA GÖTALANDS LÄN</t>
        </is>
      </c>
      <c r="E106" t="inlineStr">
        <is>
          <t>FALKÖPING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2657-2022</t>
        </is>
      </c>
      <c r="B107" s="1" t="n">
        <v>44580.55488425926</v>
      </c>
      <c r="C107" s="1" t="n">
        <v>45947</v>
      </c>
      <c r="D107" t="inlineStr">
        <is>
          <t>VÄSTRA GÖTALANDS LÄN</t>
        </is>
      </c>
      <c r="E107" t="inlineStr">
        <is>
          <t>FALKÖPING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55437-2024</t>
        </is>
      </c>
      <c r="B108" s="1" t="n">
        <v>45622.4022337963</v>
      </c>
      <c r="C108" s="1" t="n">
        <v>45947</v>
      </c>
      <c r="D108" t="inlineStr">
        <is>
          <t>VÄSTRA GÖTALANDS LÄN</t>
        </is>
      </c>
      <c r="E108" t="inlineStr">
        <is>
          <t>FALKÖPING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32186-2024</t>
        </is>
      </c>
      <c r="B109" s="1" t="n">
        <v>45511.64774305555</v>
      </c>
      <c r="C109" s="1" t="n">
        <v>45947</v>
      </c>
      <c r="D109" t="inlineStr">
        <is>
          <t>VÄSTRA GÖTALANDS LÄN</t>
        </is>
      </c>
      <c r="E109" t="inlineStr">
        <is>
          <t>FALKÖPING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17445-2025</t>
        </is>
      </c>
      <c r="B110" s="1" t="n">
        <v>45757.43902777778</v>
      </c>
      <c r="C110" s="1" t="n">
        <v>45947</v>
      </c>
      <c r="D110" t="inlineStr">
        <is>
          <t>VÄSTRA GÖTALANDS LÄN</t>
        </is>
      </c>
      <c r="E110" t="inlineStr">
        <is>
          <t>FALKÖPING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58702-2024</t>
        </is>
      </c>
      <c r="B111" s="1" t="n">
        <v>45635.64003472222</v>
      </c>
      <c r="C111" s="1" t="n">
        <v>45947</v>
      </c>
      <c r="D111" t="inlineStr">
        <is>
          <t>VÄSTRA GÖTALANDS LÄN</t>
        </is>
      </c>
      <c r="E111" t="inlineStr">
        <is>
          <t>FALKÖPING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55071-2021</t>
        </is>
      </c>
      <c r="B112" s="1" t="n">
        <v>44474</v>
      </c>
      <c r="C112" s="1" t="n">
        <v>45947</v>
      </c>
      <c r="D112" t="inlineStr">
        <is>
          <t>VÄSTRA GÖTALANDS LÄN</t>
        </is>
      </c>
      <c r="E112" t="inlineStr">
        <is>
          <t>FALKÖPING</t>
        </is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42416-2023</t>
        </is>
      </c>
      <c r="B113" s="1" t="n">
        <v>45180</v>
      </c>
      <c r="C113" s="1" t="n">
        <v>45947</v>
      </c>
      <c r="D113" t="inlineStr">
        <is>
          <t>VÄSTRA GÖTALANDS LÄN</t>
        </is>
      </c>
      <c r="E113" t="inlineStr">
        <is>
          <t>FALKÖPING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40735-2022</t>
        </is>
      </c>
      <c r="B114" s="1" t="n">
        <v>44824.54311342593</v>
      </c>
      <c r="C114" s="1" t="n">
        <v>45947</v>
      </c>
      <c r="D114" t="inlineStr">
        <is>
          <t>VÄSTRA GÖTALANDS LÄN</t>
        </is>
      </c>
      <c r="E114" t="inlineStr">
        <is>
          <t>FALKÖPING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59707-2024</t>
        </is>
      </c>
      <c r="B115" s="1" t="n">
        <v>45639.44412037037</v>
      </c>
      <c r="C115" s="1" t="n">
        <v>45947</v>
      </c>
      <c r="D115" t="inlineStr">
        <is>
          <t>VÄSTRA GÖTALANDS LÄN</t>
        </is>
      </c>
      <c r="E115" t="inlineStr">
        <is>
          <t>FALKÖPING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35190-2024</t>
        </is>
      </c>
      <c r="B116" s="1" t="n">
        <v>45530</v>
      </c>
      <c r="C116" s="1" t="n">
        <v>45947</v>
      </c>
      <c r="D116" t="inlineStr">
        <is>
          <t>VÄSTRA GÖTALANDS LÄN</t>
        </is>
      </c>
      <c r="E116" t="inlineStr">
        <is>
          <t>FALKÖPING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19470-2023</t>
        </is>
      </c>
      <c r="B117" s="1" t="n">
        <v>45050</v>
      </c>
      <c r="C117" s="1" t="n">
        <v>45947</v>
      </c>
      <c r="D117" t="inlineStr">
        <is>
          <t>VÄSTRA GÖTALANDS LÄN</t>
        </is>
      </c>
      <c r="E117" t="inlineStr">
        <is>
          <t>FALKÖPING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61857-2024</t>
        </is>
      </c>
      <c r="B118" s="1" t="n">
        <v>45649</v>
      </c>
      <c r="C118" s="1" t="n">
        <v>45947</v>
      </c>
      <c r="D118" t="inlineStr">
        <is>
          <t>VÄSTRA GÖTALANDS LÄN</t>
        </is>
      </c>
      <c r="E118" t="inlineStr">
        <is>
          <t>FALKÖPING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18661-2024</t>
        </is>
      </c>
      <c r="B119" s="1" t="n">
        <v>45426.30793981482</v>
      </c>
      <c r="C119" s="1" t="n">
        <v>45947</v>
      </c>
      <c r="D119" t="inlineStr">
        <is>
          <t>VÄSTRA GÖTALANDS LÄN</t>
        </is>
      </c>
      <c r="E119" t="inlineStr">
        <is>
          <t>FALKÖPING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55739-2024</t>
        </is>
      </c>
      <c r="B120" s="1" t="n">
        <v>45623.2665162037</v>
      </c>
      <c r="C120" s="1" t="n">
        <v>45947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11869-2025</t>
        </is>
      </c>
      <c r="B121" s="1" t="n">
        <v>45728.42609953704</v>
      </c>
      <c r="C121" s="1" t="n">
        <v>45947</v>
      </c>
      <c r="D121" t="inlineStr">
        <is>
          <t>VÄSTRA GÖTALANDS LÄN</t>
        </is>
      </c>
      <c r="E121" t="inlineStr">
        <is>
          <t>FALKÖPING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43783-2023</t>
        </is>
      </c>
      <c r="B122" s="1" t="n">
        <v>45187.52722222222</v>
      </c>
      <c r="C122" s="1" t="n">
        <v>45947</v>
      </c>
      <c r="D122" t="inlineStr">
        <is>
          <t>VÄSTRA GÖTALANDS LÄN</t>
        </is>
      </c>
      <c r="E122" t="inlineStr">
        <is>
          <t>FALKÖPING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19474-2023</t>
        </is>
      </c>
      <c r="B123" s="1" t="n">
        <v>45050</v>
      </c>
      <c r="C123" s="1" t="n">
        <v>45947</v>
      </c>
      <c r="D123" t="inlineStr">
        <is>
          <t>VÄSTRA GÖTALANDS LÄN</t>
        </is>
      </c>
      <c r="E123" t="inlineStr">
        <is>
          <t>FALKÖPING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24714-2023</t>
        </is>
      </c>
      <c r="B124" s="1" t="n">
        <v>45084.56028935185</v>
      </c>
      <c r="C124" s="1" t="n">
        <v>45947</v>
      </c>
      <c r="D124" t="inlineStr">
        <is>
          <t>VÄSTRA GÖTALANDS LÄN</t>
        </is>
      </c>
      <c r="E124" t="inlineStr">
        <is>
          <t>FALKÖPING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51207-2023</t>
        </is>
      </c>
      <c r="B125" s="1" t="n">
        <v>45219.43929398148</v>
      </c>
      <c r="C125" s="1" t="n">
        <v>45947</v>
      </c>
      <c r="D125" t="inlineStr">
        <is>
          <t>VÄSTRA GÖTALANDS LÄN</t>
        </is>
      </c>
      <c r="E125" t="inlineStr">
        <is>
          <t>FALKÖPING</t>
        </is>
      </c>
      <c r="G125" t="n">
        <v>11.3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6588-2024</t>
        </is>
      </c>
      <c r="B126" s="1" t="n">
        <v>45341.50043981482</v>
      </c>
      <c r="C126" s="1" t="n">
        <v>45947</v>
      </c>
      <c r="D126" t="inlineStr">
        <is>
          <t>VÄSTRA GÖTALANDS LÄN</t>
        </is>
      </c>
      <c r="E126" t="inlineStr">
        <is>
          <t>FALKÖPING</t>
        </is>
      </c>
      <c r="G126" t="n">
        <v>7.2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35836-2023</t>
        </is>
      </c>
      <c r="B127" s="1" t="n">
        <v>45148</v>
      </c>
      <c r="C127" s="1" t="n">
        <v>45947</v>
      </c>
      <c r="D127" t="inlineStr">
        <is>
          <t>VÄSTRA GÖTALANDS LÄN</t>
        </is>
      </c>
      <c r="E127" t="inlineStr">
        <is>
          <t>FALKÖPING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39349-2024</t>
        </is>
      </c>
      <c r="B128" s="1" t="n">
        <v>45551.45349537037</v>
      </c>
      <c r="C128" s="1" t="n">
        <v>45947</v>
      </c>
      <c r="D128" t="inlineStr">
        <is>
          <t>VÄSTRA GÖTALANDS LÄN</t>
        </is>
      </c>
      <c r="E128" t="inlineStr">
        <is>
          <t>FALKÖPING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37262-2024</t>
        </is>
      </c>
      <c r="B129" s="1" t="n">
        <v>45540.38136574074</v>
      </c>
      <c r="C129" s="1" t="n">
        <v>45947</v>
      </c>
      <c r="D129" t="inlineStr">
        <is>
          <t>VÄSTRA GÖTALANDS LÄN</t>
        </is>
      </c>
      <c r="E129" t="inlineStr">
        <is>
          <t>FALKÖPING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50978-2024</t>
        </is>
      </c>
      <c r="B130" s="1" t="n">
        <v>45603.35983796296</v>
      </c>
      <c r="C130" s="1" t="n">
        <v>45947</v>
      </c>
      <c r="D130" t="inlineStr">
        <is>
          <t>VÄSTRA GÖTALANDS LÄN</t>
        </is>
      </c>
      <c r="E130" t="inlineStr">
        <is>
          <t>FALKÖPING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25713-2023</t>
        </is>
      </c>
      <c r="B131" s="1" t="n">
        <v>45090</v>
      </c>
      <c r="C131" s="1" t="n">
        <v>45947</v>
      </c>
      <c r="D131" t="inlineStr">
        <is>
          <t>VÄSTRA GÖTALANDS LÄN</t>
        </is>
      </c>
      <c r="E131" t="inlineStr">
        <is>
          <t>FALKÖPING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17535-2025</t>
        </is>
      </c>
      <c r="B132" s="1" t="n">
        <v>45757.59909722222</v>
      </c>
      <c r="C132" s="1" t="n">
        <v>45947</v>
      </c>
      <c r="D132" t="inlineStr">
        <is>
          <t>VÄSTRA GÖTALANDS LÄN</t>
        </is>
      </c>
      <c r="E132" t="inlineStr">
        <is>
          <t>FALKÖPING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35939-2022</t>
        </is>
      </c>
      <c r="B133" s="1" t="n">
        <v>44802</v>
      </c>
      <c r="C133" s="1" t="n">
        <v>45947</v>
      </c>
      <c r="D133" t="inlineStr">
        <is>
          <t>VÄSTRA GÖTALANDS LÄN</t>
        </is>
      </c>
      <c r="E133" t="inlineStr">
        <is>
          <t>FALKÖPING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40588-2022</t>
        </is>
      </c>
      <c r="B134" s="1" t="n">
        <v>44823.76302083334</v>
      </c>
      <c r="C134" s="1" t="n">
        <v>45947</v>
      </c>
      <c r="D134" t="inlineStr">
        <is>
          <t>VÄSTRA GÖTALANDS LÄN</t>
        </is>
      </c>
      <c r="E134" t="inlineStr">
        <is>
          <t>FALKÖPING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40589-2022</t>
        </is>
      </c>
      <c r="B135" s="1" t="n">
        <v>44823</v>
      </c>
      <c r="C135" s="1" t="n">
        <v>45947</v>
      </c>
      <c r="D135" t="inlineStr">
        <is>
          <t>VÄSTRA GÖTALANDS LÄN</t>
        </is>
      </c>
      <c r="E135" t="inlineStr">
        <is>
          <t>FALKÖPING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7023-2025</t>
        </is>
      </c>
      <c r="B136" s="1" t="n">
        <v>45701</v>
      </c>
      <c r="C136" s="1" t="n">
        <v>45947</v>
      </c>
      <c r="D136" t="inlineStr">
        <is>
          <t>VÄSTRA GÖTALANDS LÄN</t>
        </is>
      </c>
      <c r="E136" t="inlineStr">
        <is>
          <t>FALKÖPING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14108-2025</t>
        </is>
      </c>
      <c r="B137" s="1" t="n">
        <v>45740.45753472222</v>
      </c>
      <c r="C137" s="1" t="n">
        <v>45947</v>
      </c>
      <c r="D137" t="inlineStr">
        <is>
          <t>VÄSTRA GÖTALANDS LÄN</t>
        </is>
      </c>
      <c r="E137" t="inlineStr">
        <is>
          <t>FALKÖPING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14338-2025</t>
        </is>
      </c>
      <c r="B138" s="1" t="n">
        <v>45740.94930555556</v>
      </c>
      <c r="C138" s="1" t="n">
        <v>45947</v>
      </c>
      <c r="D138" t="inlineStr">
        <is>
          <t>VÄSTRA GÖTALANDS LÄN</t>
        </is>
      </c>
      <c r="E138" t="inlineStr">
        <is>
          <t>FALKÖPING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54578-2023</t>
        </is>
      </c>
      <c r="B139" s="1" t="n">
        <v>45233</v>
      </c>
      <c r="C139" s="1" t="n">
        <v>45947</v>
      </c>
      <c r="D139" t="inlineStr">
        <is>
          <t>VÄSTRA GÖTALANDS LÄN</t>
        </is>
      </c>
      <c r="E139" t="inlineStr">
        <is>
          <t>FALKÖPING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64022-2023</t>
        </is>
      </c>
      <c r="B140" s="1" t="n">
        <v>45278</v>
      </c>
      <c r="C140" s="1" t="n">
        <v>45947</v>
      </c>
      <c r="D140" t="inlineStr">
        <is>
          <t>VÄSTRA GÖTALANDS LÄN</t>
        </is>
      </c>
      <c r="E140" t="inlineStr">
        <is>
          <t>FALKÖPING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41082-2024</t>
        </is>
      </c>
      <c r="B141" s="1" t="n">
        <v>45559</v>
      </c>
      <c r="C141" s="1" t="n">
        <v>45947</v>
      </c>
      <c r="D141" t="inlineStr">
        <is>
          <t>VÄSTRA GÖTALANDS LÄN</t>
        </is>
      </c>
      <c r="E141" t="inlineStr">
        <is>
          <t>FALKÖPING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14048-2025</t>
        </is>
      </c>
      <c r="B142" s="1" t="n">
        <v>45740.38252314815</v>
      </c>
      <c r="C142" s="1" t="n">
        <v>45947</v>
      </c>
      <c r="D142" t="inlineStr">
        <is>
          <t>VÄSTRA GÖTALANDS LÄN</t>
        </is>
      </c>
      <c r="E142" t="inlineStr">
        <is>
          <t>FALKÖPING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10359-2025</t>
        </is>
      </c>
      <c r="B143" s="1" t="n">
        <v>45720.53413194444</v>
      </c>
      <c r="C143" s="1" t="n">
        <v>45947</v>
      </c>
      <c r="D143" t="inlineStr">
        <is>
          <t>VÄSTRA GÖTALANDS LÄN</t>
        </is>
      </c>
      <c r="E143" t="inlineStr">
        <is>
          <t>FALKÖPING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11939-2025</t>
        </is>
      </c>
      <c r="B144" s="1" t="n">
        <v>45728.53525462963</v>
      </c>
      <c r="C144" s="1" t="n">
        <v>45947</v>
      </c>
      <c r="D144" t="inlineStr">
        <is>
          <t>VÄSTRA GÖTALANDS LÄN</t>
        </is>
      </c>
      <c r="E144" t="inlineStr">
        <is>
          <t>FALKÖPING</t>
        </is>
      </c>
      <c r="G144" t="n">
        <v>7.3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34720-2024</t>
        </is>
      </c>
      <c r="B145" s="1" t="n">
        <v>45526</v>
      </c>
      <c r="C145" s="1" t="n">
        <v>45947</v>
      </c>
      <c r="D145" t="inlineStr">
        <is>
          <t>VÄSTRA GÖTALANDS LÄN</t>
        </is>
      </c>
      <c r="E145" t="inlineStr">
        <is>
          <t>FALKÖPING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8436-2025</t>
        </is>
      </c>
      <c r="B146" s="1" t="n">
        <v>45709.43996527778</v>
      </c>
      <c r="C146" s="1" t="n">
        <v>45947</v>
      </c>
      <c r="D146" t="inlineStr">
        <is>
          <t>VÄSTRA GÖTALANDS LÄN</t>
        </is>
      </c>
      <c r="E146" t="inlineStr">
        <is>
          <t>FALKÖPING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54884-2024</t>
        </is>
      </c>
      <c r="B147" s="1" t="n">
        <v>45618.61814814815</v>
      </c>
      <c r="C147" s="1" t="n">
        <v>45947</v>
      </c>
      <c r="D147" t="inlineStr">
        <is>
          <t>VÄSTRA GÖTALANDS LÄN</t>
        </is>
      </c>
      <c r="E147" t="inlineStr">
        <is>
          <t>FALKÖPING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47562-2023</t>
        </is>
      </c>
      <c r="B148" s="1" t="n">
        <v>45203.39712962963</v>
      </c>
      <c r="C148" s="1" t="n">
        <v>45947</v>
      </c>
      <c r="D148" t="inlineStr">
        <is>
          <t>VÄSTRA GÖTALANDS LÄN</t>
        </is>
      </c>
      <c r="E148" t="inlineStr">
        <is>
          <t>FALKÖPING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34456-2024</t>
        </is>
      </c>
      <c r="B149" s="1" t="n">
        <v>45525</v>
      </c>
      <c r="C149" s="1" t="n">
        <v>45947</v>
      </c>
      <c r="D149" t="inlineStr">
        <is>
          <t>VÄSTRA GÖTALANDS LÄN</t>
        </is>
      </c>
      <c r="E149" t="inlineStr">
        <is>
          <t>FALKÖPING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26163-2023</t>
        </is>
      </c>
      <c r="B150" s="1" t="n">
        <v>45091</v>
      </c>
      <c r="C150" s="1" t="n">
        <v>45947</v>
      </c>
      <c r="D150" t="inlineStr">
        <is>
          <t>VÄSTRA GÖTALANDS LÄN</t>
        </is>
      </c>
      <c r="E150" t="inlineStr">
        <is>
          <t>FALKÖPING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45667-2023</t>
        </is>
      </c>
      <c r="B151" s="1" t="n">
        <v>45194.85041666667</v>
      </c>
      <c r="C151" s="1" t="n">
        <v>45947</v>
      </c>
      <c r="D151" t="inlineStr">
        <is>
          <t>VÄSTRA GÖTALANDS LÄN</t>
        </is>
      </c>
      <c r="E151" t="inlineStr">
        <is>
          <t>FALKÖPING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24028-2025</t>
        </is>
      </c>
      <c r="B152" s="1" t="n">
        <v>45796.47368055556</v>
      </c>
      <c r="C152" s="1" t="n">
        <v>45947</v>
      </c>
      <c r="D152" t="inlineStr">
        <is>
          <t>VÄSTRA GÖTALANDS LÄN</t>
        </is>
      </c>
      <c r="E152" t="inlineStr">
        <is>
          <t>FALKÖPING</t>
        </is>
      </c>
      <c r="G152" t="n">
        <v>8.300000000000001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39514-2024</t>
        </is>
      </c>
      <c r="B153" s="1" t="n">
        <v>45551.69674768519</v>
      </c>
      <c r="C153" s="1" t="n">
        <v>45947</v>
      </c>
      <c r="D153" t="inlineStr">
        <is>
          <t>VÄSTRA GÖTALANDS LÄN</t>
        </is>
      </c>
      <c r="E153" t="inlineStr">
        <is>
          <t>FALKÖPING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6945-2024</t>
        </is>
      </c>
      <c r="B154" s="1" t="n">
        <v>45343</v>
      </c>
      <c r="C154" s="1" t="n">
        <v>45947</v>
      </c>
      <c r="D154" t="inlineStr">
        <is>
          <t>VÄSTRA GÖTALANDS LÄN</t>
        </is>
      </c>
      <c r="E154" t="inlineStr">
        <is>
          <t>FALKÖPING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6952-2024</t>
        </is>
      </c>
      <c r="B155" s="1" t="n">
        <v>45343</v>
      </c>
      <c r="C155" s="1" t="n">
        <v>45947</v>
      </c>
      <c r="D155" t="inlineStr">
        <is>
          <t>VÄSTRA GÖTALANDS LÄN</t>
        </is>
      </c>
      <c r="E155" t="inlineStr">
        <is>
          <t>FALKÖPING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51664-2024</t>
        </is>
      </c>
      <c r="B156" s="1" t="n">
        <v>45606.81386574074</v>
      </c>
      <c r="C156" s="1" t="n">
        <v>45947</v>
      </c>
      <c r="D156" t="inlineStr">
        <is>
          <t>VÄSTRA GÖTALANDS LÄN</t>
        </is>
      </c>
      <c r="E156" t="inlineStr">
        <is>
          <t>FALKÖPING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1456-2022</t>
        </is>
      </c>
      <c r="B157" s="1" t="n">
        <v>44573</v>
      </c>
      <c r="C157" s="1" t="n">
        <v>45947</v>
      </c>
      <c r="D157" t="inlineStr">
        <is>
          <t>VÄSTRA GÖTALANDS LÄN</t>
        </is>
      </c>
      <c r="E157" t="inlineStr">
        <is>
          <t>FALKÖPING</t>
        </is>
      </c>
      <c r="F157" t="inlineStr">
        <is>
          <t>Naturvårdsverket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50964-2024</t>
        </is>
      </c>
      <c r="B158" s="1" t="n">
        <v>45603.32528935185</v>
      </c>
      <c r="C158" s="1" t="n">
        <v>45947</v>
      </c>
      <c r="D158" t="inlineStr">
        <is>
          <t>VÄSTRA GÖTALANDS LÄN</t>
        </is>
      </c>
      <c r="E158" t="inlineStr">
        <is>
          <t>FALKÖPING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28463-2023</t>
        </is>
      </c>
      <c r="B159" s="1" t="n">
        <v>45103</v>
      </c>
      <c r="C159" s="1" t="n">
        <v>45947</v>
      </c>
      <c r="D159" t="inlineStr">
        <is>
          <t>VÄSTRA GÖTALANDS LÄN</t>
        </is>
      </c>
      <c r="E159" t="inlineStr">
        <is>
          <t>FALKÖPING</t>
        </is>
      </c>
      <c r="G159" t="n">
        <v>8.4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6248-2025</t>
        </is>
      </c>
      <c r="B160" s="1" t="n">
        <v>45698.57355324074</v>
      </c>
      <c r="C160" s="1" t="n">
        <v>45947</v>
      </c>
      <c r="D160" t="inlineStr">
        <is>
          <t>VÄSTRA GÖTALANDS LÄN</t>
        </is>
      </c>
      <c r="E160" t="inlineStr">
        <is>
          <t>FALKÖPING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7592-2025</t>
        </is>
      </c>
      <c r="B161" s="1" t="n">
        <v>45705.64513888889</v>
      </c>
      <c r="C161" s="1" t="n">
        <v>45947</v>
      </c>
      <c r="D161" t="inlineStr">
        <is>
          <t>VÄSTRA GÖTALANDS LÄN</t>
        </is>
      </c>
      <c r="E161" t="inlineStr">
        <is>
          <t>FALKÖPING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54101-2024</t>
        </is>
      </c>
      <c r="B162" s="1" t="n">
        <v>45616.52381944445</v>
      </c>
      <c r="C162" s="1" t="n">
        <v>45947</v>
      </c>
      <c r="D162" t="inlineStr">
        <is>
          <t>VÄSTRA GÖTALANDS LÄN</t>
        </is>
      </c>
      <c r="E162" t="inlineStr">
        <is>
          <t>FALKÖPING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3200-2025</t>
        </is>
      </c>
      <c r="B163" s="1" t="n">
        <v>45679.44023148148</v>
      </c>
      <c r="C163" s="1" t="n">
        <v>45947</v>
      </c>
      <c r="D163" t="inlineStr">
        <is>
          <t>VÄSTRA GÖTALANDS LÄN</t>
        </is>
      </c>
      <c r="E163" t="inlineStr">
        <is>
          <t>FALKÖPING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24025-2025</t>
        </is>
      </c>
      <c r="B164" s="1" t="n">
        <v>45796.46711805555</v>
      </c>
      <c r="C164" s="1" t="n">
        <v>45947</v>
      </c>
      <c r="D164" t="inlineStr">
        <is>
          <t>VÄSTRA GÖTALANDS LÄN</t>
        </is>
      </c>
      <c r="E164" t="inlineStr">
        <is>
          <t>FALKÖPING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23994-2025</t>
        </is>
      </c>
      <c r="B165" s="1" t="n">
        <v>45796.40887731482</v>
      </c>
      <c r="C165" s="1" t="n">
        <v>45947</v>
      </c>
      <c r="D165" t="inlineStr">
        <is>
          <t>VÄSTRA GÖTALANDS LÄN</t>
        </is>
      </c>
      <c r="E165" t="inlineStr">
        <is>
          <t>FALKÖPING</t>
        </is>
      </c>
      <c r="G165" t="n">
        <v>6.9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4415-2023</t>
        </is>
      </c>
      <c r="B166" s="1" t="n">
        <v>44952</v>
      </c>
      <c r="C166" s="1" t="n">
        <v>45947</v>
      </c>
      <c r="D166" t="inlineStr">
        <is>
          <t>VÄSTRA GÖTALANDS LÄN</t>
        </is>
      </c>
      <c r="E166" t="inlineStr">
        <is>
          <t>FALKÖPING</t>
        </is>
      </c>
      <c r="G166" t="n">
        <v>17.8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60070-2024</t>
        </is>
      </c>
      <c r="B167" s="1" t="n">
        <v>45642.52232638889</v>
      </c>
      <c r="C167" s="1" t="n">
        <v>45947</v>
      </c>
      <c r="D167" t="inlineStr">
        <is>
          <t>VÄSTRA GÖTALANDS LÄN</t>
        </is>
      </c>
      <c r="E167" t="inlineStr">
        <is>
          <t>FALKÖPING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9958-2024</t>
        </is>
      </c>
      <c r="B168" s="1" t="n">
        <v>45363.63673611111</v>
      </c>
      <c r="C168" s="1" t="n">
        <v>45947</v>
      </c>
      <c r="D168" t="inlineStr">
        <is>
          <t>VÄSTRA GÖTALANDS LÄN</t>
        </is>
      </c>
      <c r="E168" t="inlineStr">
        <is>
          <t>FALKÖPING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23874-2025</t>
        </is>
      </c>
      <c r="B169" s="1" t="n">
        <v>45793.68196759259</v>
      </c>
      <c r="C169" s="1" t="n">
        <v>45947</v>
      </c>
      <c r="D169" t="inlineStr">
        <is>
          <t>VÄSTRA GÖTALANDS LÄN</t>
        </is>
      </c>
      <c r="E169" t="inlineStr">
        <is>
          <t>FALKÖPING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43732-2021</t>
        </is>
      </c>
      <c r="B170" s="1" t="n">
        <v>44433.63525462963</v>
      </c>
      <c r="C170" s="1" t="n">
        <v>45947</v>
      </c>
      <c r="D170" t="inlineStr">
        <is>
          <t>VÄSTRA GÖTALANDS LÄN</t>
        </is>
      </c>
      <c r="E170" t="inlineStr">
        <is>
          <t>FALKÖPING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7895-2024</t>
        </is>
      </c>
      <c r="B171" s="1" t="n">
        <v>45350.41543981482</v>
      </c>
      <c r="C171" s="1" t="n">
        <v>45947</v>
      </c>
      <c r="D171" t="inlineStr">
        <is>
          <t>VÄSTRA GÖTALANDS LÄN</t>
        </is>
      </c>
      <c r="E171" t="inlineStr">
        <is>
          <t>FALKÖPING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3884-2025</t>
        </is>
      </c>
      <c r="B172" s="1" t="n">
        <v>45684.36178240741</v>
      </c>
      <c r="C172" s="1" t="n">
        <v>45947</v>
      </c>
      <c r="D172" t="inlineStr">
        <is>
          <t>VÄSTRA GÖTALANDS LÄN</t>
        </is>
      </c>
      <c r="E172" t="inlineStr">
        <is>
          <t>FALKÖPING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58717-2021</t>
        </is>
      </c>
      <c r="B173" s="1" t="n">
        <v>44489</v>
      </c>
      <c r="C173" s="1" t="n">
        <v>45947</v>
      </c>
      <c r="D173" t="inlineStr">
        <is>
          <t>VÄSTRA GÖTALANDS LÄN</t>
        </is>
      </c>
      <c r="E173" t="inlineStr">
        <is>
          <t>FALKÖPING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247-2023</t>
        </is>
      </c>
      <c r="B174" s="1" t="n">
        <v>44928</v>
      </c>
      <c r="C174" s="1" t="n">
        <v>45947</v>
      </c>
      <c r="D174" t="inlineStr">
        <is>
          <t>VÄSTRA GÖTALANDS LÄN</t>
        </is>
      </c>
      <c r="E174" t="inlineStr">
        <is>
          <t>FALKÖPING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248-2023</t>
        </is>
      </c>
      <c r="B175" s="1" t="n">
        <v>44928</v>
      </c>
      <c r="C175" s="1" t="n">
        <v>45947</v>
      </c>
      <c r="D175" t="inlineStr">
        <is>
          <t>VÄSTRA GÖTALANDS LÄN</t>
        </is>
      </c>
      <c r="E175" t="inlineStr">
        <is>
          <t>FALKÖPING</t>
        </is>
      </c>
      <c r="G175" t="n">
        <v>6.4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41079-2024</t>
        </is>
      </c>
      <c r="B176" s="1" t="n">
        <v>45559</v>
      </c>
      <c r="C176" s="1" t="n">
        <v>45947</v>
      </c>
      <c r="D176" t="inlineStr">
        <is>
          <t>VÄSTRA GÖTALANDS LÄN</t>
        </is>
      </c>
      <c r="E176" t="inlineStr">
        <is>
          <t>FALKÖPING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24695-2025</t>
        </is>
      </c>
      <c r="B177" s="1" t="n">
        <v>45798.68631944444</v>
      </c>
      <c r="C177" s="1" t="n">
        <v>45947</v>
      </c>
      <c r="D177" t="inlineStr">
        <is>
          <t>VÄSTRA GÖTALANDS LÄN</t>
        </is>
      </c>
      <c r="E177" t="inlineStr">
        <is>
          <t>FALKÖPING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52886-2023</t>
        </is>
      </c>
      <c r="B178" s="1" t="n">
        <v>45226.47944444444</v>
      </c>
      <c r="C178" s="1" t="n">
        <v>45947</v>
      </c>
      <c r="D178" t="inlineStr">
        <is>
          <t>VÄSTRA GÖTALANDS LÄN</t>
        </is>
      </c>
      <c r="E178" t="inlineStr">
        <is>
          <t>FALKÖPING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57412-2024</t>
        </is>
      </c>
      <c r="B179" s="1" t="n">
        <v>45629.76458333333</v>
      </c>
      <c r="C179" s="1" t="n">
        <v>45947</v>
      </c>
      <c r="D179" t="inlineStr">
        <is>
          <t>VÄSTRA GÖTALANDS LÄN</t>
        </is>
      </c>
      <c r="E179" t="inlineStr">
        <is>
          <t>FALKÖPING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9249-2022</t>
        </is>
      </c>
      <c r="B180" s="1" t="n">
        <v>44616</v>
      </c>
      <c r="C180" s="1" t="n">
        <v>45947</v>
      </c>
      <c r="D180" t="inlineStr">
        <is>
          <t>VÄSTRA GÖTALANDS LÄN</t>
        </is>
      </c>
      <c r="E180" t="inlineStr">
        <is>
          <t>FALKÖPING</t>
        </is>
      </c>
      <c r="G180" t="n">
        <v>13.4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14770-2023</t>
        </is>
      </c>
      <c r="B181" s="1" t="n">
        <v>45014</v>
      </c>
      <c r="C181" s="1" t="n">
        <v>45947</v>
      </c>
      <c r="D181" t="inlineStr">
        <is>
          <t>VÄSTRA GÖTALANDS LÄN</t>
        </is>
      </c>
      <c r="E181" t="inlineStr">
        <is>
          <t>FALKÖPING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35819-2023</t>
        </is>
      </c>
      <c r="B182" s="1" t="n">
        <v>45148.45607638889</v>
      </c>
      <c r="C182" s="1" t="n">
        <v>45947</v>
      </c>
      <c r="D182" t="inlineStr">
        <is>
          <t>VÄSTRA GÖTALANDS LÄN</t>
        </is>
      </c>
      <c r="E182" t="inlineStr">
        <is>
          <t>FALKÖPING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24384-2025</t>
        </is>
      </c>
      <c r="B183" s="1" t="n">
        <v>45797.62946759259</v>
      </c>
      <c r="C183" s="1" t="n">
        <v>45947</v>
      </c>
      <c r="D183" t="inlineStr">
        <is>
          <t>VÄSTRA GÖTALANDS LÄN</t>
        </is>
      </c>
      <c r="E183" t="inlineStr">
        <is>
          <t>FALKÖPING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44000-2022</t>
        </is>
      </c>
      <c r="B184" s="1" t="n">
        <v>44838</v>
      </c>
      <c r="C184" s="1" t="n">
        <v>45947</v>
      </c>
      <c r="D184" t="inlineStr">
        <is>
          <t>VÄSTRA GÖTALANDS LÄN</t>
        </is>
      </c>
      <c r="E184" t="inlineStr">
        <is>
          <t>FALKÖPING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44023-2022</t>
        </is>
      </c>
      <c r="B185" s="1" t="n">
        <v>44838.83872685185</v>
      </c>
      <c r="C185" s="1" t="n">
        <v>45947</v>
      </c>
      <c r="D185" t="inlineStr">
        <is>
          <t>VÄSTRA GÖTALANDS LÄN</t>
        </is>
      </c>
      <c r="E185" t="inlineStr">
        <is>
          <t>FALKÖPING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24380-2025</t>
        </is>
      </c>
      <c r="B186" s="1" t="n">
        <v>45797.62638888889</v>
      </c>
      <c r="C186" s="1" t="n">
        <v>45947</v>
      </c>
      <c r="D186" t="inlineStr">
        <is>
          <t>VÄSTRA GÖTALANDS LÄN</t>
        </is>
      </c>
      <c r="E186" t="inlineStr">
        <is>
          <t>FALKÖPING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10929-2024</t>
        </is>
      </c>
      <c r="B187" s="1" t="n">
        <v>45370.43350694444</v>
      </c>
      <c r="C187" s="1" t="n">
        <v>45947</v>
      </c>
      <c r="D187" t="inlineStr">
        <is>
          <t>VÄSTRA GÖTALANDS LÄN</t>
        </is>
      </c>
      <c r="E187" t="inlineStr">
        <is>
          <t>FALKÖPING</t>
        </is>
      </c>
      <c r="G187" t="n">
        <v>1.8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24665-2025</t>
        </is>
      </c>
      <c r="B188" s="1" t="n">
        <v>45798.64635416667</v>
      </c>
      <c r="C188" s="1" t="n">
        <v>45947</v>
      </c>
      <c r="D188" t="inlineStr">
        <is>
          <t>VÄSTRA GÖTALANDS LÄN</t>
        </is>
      </c>
      <c r="E188" t="inlineStr">
        <is>
          <t>FALKÖPING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59075-2024</t>
        </is>
      </c>
      <c r="B189" s="1" t="n">
        <v>45637.24947916667</v>
      </c>
      <c r="C189" s="1" t="n">
        <v>45947</v>
      </c>
      <c r="D189" t="inlineStr">
        <is>
          <t>VÄSTRA GÖTALANDS LÄN</t>
        </is>
      </c>
      <c r="E189" t="inlineStr">
        <is>
          <t>FALKÖPING</t>
        </is>
      </c>
      <c r="G189" t="n">
        <v>6.6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49429-2021</t>
        </is>
      </c>
      <c r="B190" s="1" t="n">
        <v>44454</v>
      </c>
      <c r="C190" s="1" t="n">
        <v>45947</v>
      </c>
      <c r="D190" t="inlineStr">
        <is>
          <t>VÄSTRA GÖTALANDS LÄN</t>
        </is>
      </c>
      <c r="E190" t="inlineStr">
        <is>
          <t>FALKÖPING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24278-2025</t>
        </is>
      </c>
      <c r="B191" s="1" t="n">
        <v>45797.4537037037</v>
      </c>
      <c r="C191" s="1" t="n">
        <v>45947</v>
      </c>
      <c r="D191" t="inlineStr">
        <is>
          <t>VÄSTRA GÖTALANDS LÄN</t>
        </is>
      </c>
      <c r="E191" t="inlineStr">
        <is>
          <t>FALKÖPING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21961-2024</t>
        </is>
      </c>
      <c r="B192" s="1" t="n">
        <v>45443</v>
      </c>
      <c r="C192" s="1" t="n">
        <v>45947</v>
      </c>
      <c r="D192" t="inlineStr">
        <is>
          <t>VÄSTRA GÖTALANDS LÄN</t>
        </is>
      </c>
      <c r="E192" t="inlineStr">
        <is>
          <t>FALKÖPING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4436-2023</t>
        </is>
      </c>
      <c r="B193" s="1" t="n">
        <v>44952</v>
      </c>
      <c r="C193" s="1" t="n">
        <v>45947</v>
      </c>
      <c r="D193" t="inlineStr">
        <is>
          <t>VÄSTRA GÖTALANDS LÄN</t>
        </is>
      </c>
      <c r="E193" t="inlineStr">
        <is>
          <t>FALKÖPING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32191-2024</t>
        </is>
      </c>
      <c r="B194" s="1" t="n">
        <v>45511.6528587963</v>
      </c>
      <c r="C194" s="1" t="n">
        <v>45947</v>
      </c>
      <c r="D194" t="inlineStr">
        <is>
          <t>VÄSTRA GÖTALANDS LÄN</t>
        </is>
      </c>
      <c r="E194" t="inlineStr">
        <is>
          <t>FALKÖPING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36798-2023</t>
        </is>
      </c>
      <c r="B195" s="1" t="n">
        <v>45154</v>
      </c>
      <c r="C195" s="1" t="n">
        <v>45947</v>
      </c>
      <c r="D195" t="inlineStr">
        <is>
          <t>VÄSTRA GÖTALANDS LÄN</t>
        </is>
      </c>
      <c r="E195" t="inlineStr">
        <is>
          <t>FALKÖPING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52893-2023</t>
        </is>
      </c>
      <c r="B196" s="1" t="n">
        <v>45226.48465277778</v>
      </c>
      <c r="C196" s="1" t="n">
        <v>45947</v>
      </c>
      <c r="D196" t="inlineStr">
        <is>
          <t>VÄSTRA GÖTALANDS LÄN</t>
        </is>
      </c>
      <c r="E196" t="inlineStr">
        <is>
          <t>FALKÖPING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52897-2023</t>
        </is>
      </c>
      <c r="B197" s="1" t="n">
        <v>45226</v>
      </c>
      <c r="C197" s="1" t="n">
        <v>45947</v>
      </c>
      <c r="D197" t="inlineStr">
        <is>
          <t>VÄSTRA GÖTALANDS LÄN</t>
        </is>
      </c>
      <c r="E197" t="inlineStr">
        <is>
          <t>FALKÖPING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24703-2025</t>
        </is>
      </c>
      <c r="B198" s="1" t="n">
        <v>45798.78508101852</v>
      </c>
      <c r="C198" s="1" t="n">
        <v>45947</v>
      </c>
      <c r="D198" t="inlineStr">
        <is>
          <t>VÄSTRA GÖTALANDS LÄN</t>
        </is>
      </c>
      <c r="E198" t="inlineStr">
        <is>
          <t>FALKÖPING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39233-2024</t>
        </is>
      </c>
      <c r="B199" s="1" t="n">
        <v>45550.69572916667</v>
      </c>
      <c r="C199" s="1" t="n">
        <v>45947</v>
      </c>
      <c r="D199" t="inlineStr">
        <is>
          <t>VÄSTRA GÖTALANDS LÄN</t>
        </is>
      </c>
      <c r="E199" t="inlineStr">
        <is>
          <t>FALKÖPING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11280-2022</t>
        </is>
      </c>
      <c r="B200" s="1" t="n">
        <v>44629</v>
      </c>
      <c r="C200" s="1" t="n">
        <v>45947</v>
      </c>
      <c r="D200" t="inlineStr">
        <is>
          <t>VÄSTRA GÖTALANDS LÄN</t>
        </is>
      </c>
      <c r="E200" t="inlineStr">
        <is>
          <t>FALKÖPING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4301-2025</t>
        </is>
      </c>
      <c r="B201" s="1" t="n">
        <v>45685</v>
      </c>
      <c r="C201" s="1" t="n">
        <v>45947</v>
      </c>
      <c r="D201" t="inlineStr">
        <is>
          <t>VÄSTRA GÖTALANDS LÄN</t>
        </is>
      </c>
      <c r="E201" t="inlineStr">
        <is>
          <t>FALKÖPING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24869-2023</t>
        </is>
      </c>
      <c r="B202" s="1" t="n">
        <v>45085</v>
      </c>
      <c r="C202" s="1" t="n">
        <v>45947</v>
      </c>
      <c r="D202" t="inlineStr">
        <is>
          <t>VÄSTRA GÖTALANDS LÄN</t>
        </is>
      </c>
      <c r="E202" t="inlineStr">
        <is>
          <t>FALKÖPING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18759-2024</t>
        </is>
      </c>
      <c r="B203" s="1" t="n">
        <v>45426</v>
      </c>
      <c r="C203" s="1" t="n">
        <v>45947</v>
      </c>
      <c r="D203" t="inlineStr">
        <is>
          <t>VÄSTRA GÖTALANDS LÄN</t>
        </is>
      </c>
      <c r="E203" t="inlineStr">
        <is>
          <t>FALKÖPING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10460-2024</t>
        </is>
      </c>
      <c r="B204" s="1" t="n">
        <v>45366</v>
      </c>
      <c r="C204" s="1" t="n">
        <v>45947</v>
      </c>
      <c r="D204" t="inlineStr">
        <is>
          <t>VÄSTRA GÖTALANDS LÄN</t>
        </is>
      </c>
      <c r="E204" t="inlineStr">
        <is>
          <t>FALKÖPING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11436-2022</t>
        </is>
      </c>
      <c r="B205" s="1" t="n">
        <v>44630</v>
      </c>
      <c r="C205" s="1" t="n">
        <v>45947</v>
      </c>
      <c r="D205" t="inlineStr">
        <is>
          <t>VÄSTRA GÖTALANDS LÄN</t>
        </is>
      </c>
      <c r="E205" t="inlineStr">
        <is>
          <t>FALKÖPING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11440-2022</t>
        </is>
      </c>
      <c r="B206" s="1" t="n">
        <v>44630</v>
      </c>
      <c r="C206" s="1" t="n">
        <v>45947</v>
      </c>
      <c r="D206" t="inlineStr">
        <is>
          <t>VÄSTRA GÖTALANDS LÄN</t>
        </is>
      </c>
      <c r="E206" t="inlineStr">
        <is>
          <t>FALKÖPING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6729-2025</t>
        </is>
      </c>
      <c r="B207" s="1" t="n">
        <v>45700.59056712963</v>
      </c>
      <c r="C207" s="1" t="n">
        <v>45947</v>
      </c>
      <c r="D207" t="inlineStr">
        <is>
          <t>VÄSTRA GÖTALANDS LÄN</t>
        </is>
      </c>
      <c r="E207" t="inlineStr">
        <is>
          <t>FALKÖPING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60292-2023</t>
        </is>
      </c>
      <c r="B208" s="1" t="n">
        <v>45257</v>
      </c>
      <c r="C208" s="1" t="n">
        <v>45947</v>
      </c>
      <c r="D208" t="inlineStr">
        <is>
          <t>VÄSTRA GÖTALANDS LÄN</t>
        </is>
      </c>
      <c r="E208" t="inlineStr">
        <is>
          <t>FALKÖPING</t>
        </is>
      </c>
      <c r="G208" t="n">
        <v>10.3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58923-2021</t>
        </is>
      </c>
      <c r="B209" s="1" t="n">
        <v>44489.78759259259</v>
      </c>
      <c r="C209" s="1" t="n">
        <v>45947</v>
      </c>
      <c r="D209" t="inlineStr">
        <is>
          <t>VÄSTRA GÖTALANDS LÄN</t>
        </is>
      </c>
      <c r="E209" t="inlineStr">
        <is>
          <t>FALKÖPING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8971-2024</t>
        </is>
      </c>
      <c r="B210" s="1" t="n">
        <v>45357.49171296296</v>
      </c>
      <c r="C210" s="1" t="n">
        <v>45947</v>
      </c>
      <c r="D210" t="inlineStr">
        <is>
          <t>VÄSTRA GÖTALANDS LÄN</t>
        </is>
      </c>
      <c r="E210" t="inlineStr">
        <is>
          <t>FALKÖPING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25743-2025</t>
        </is>
      </c>
      <c r="B211" s="1" t="n">
        <v>45803.97512731481</v>
      </c>
      <c r="C211" s="1" t="n">
        <v>45947</v>
      </c>
      <c r="D211" t="inlineStr">
        <is>
          <t>VÄSTRA GÖTALANDS LÄN</t>
        </is>
      </c>
      <c r="E211" t="inlineStr">
        <is>
          <t>FALKÖPING</t>
        </is>
      </c>
      <c r="G211" t="n">
        <v>4.6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46843-2023</t>
        </is>
      </c>
      <c r="B212" s="1" t="n">
        <v>45199.73854166667</v>
      </c>
      <c r="C212" s="1" t="n">
        <v>45947</v>
      </c>
      <c r="D212" t="inlineStr">
        <is>
          <t>VÄSTRA GÖTALANDS LÄN</t>
        </is>
      </c>
      <c r="E212" t="inlineStr">
        <is>
          <t>FALKÖPING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55013-2023</t>
        </is>
      </c>
      <c r="B213" s="1" t="n">
        <v>45237.31706018518</v>
      </c>
      <c r="C213" s="1" t="n">
        <v>45947</v>
      </c>
      <c r="D213" t="inlineStr">
        <is>
          <t>VÄSTRA GÖTALANDS LÄN</t>
        </is>
      </c>
      <c r="E213" t="inlineStr">
        <is>
          <t>FALKÖPING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15793-2022</t>
        </is>
      </c>
      <c r="B214" s="1" t="n">
        <v>44663</v>
      </c>
      <c r="C214" s="1" t="n">
        <v>45947</v>
      </c>
      <c r="D214" t="inlineStr">
        <is>
          <t>VÄSTRA GÖTALANDS LÄN</t>
        </is>
      </c>
      <c r="E214" t="inlineStr">
        <is>
          <t>FALKÖPING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58706-2023</t>
        </is>
      </c>
      <c r="B215" s="1" t="n">
        <v>45251</v>
      </c>
      <c r="C215" s="1" t="n">
        <v>45947</v>
      </c>
      <c r="D215" t="inlineStr">
        <is>
          <t>VÄSTRA GÖTALANDS LÄN</t>
        </is>
      </c>
      <c r="E215" t="inlineStr">
        <is>
          <t>FALKÖPING</t>
        </is>
      </c>
      <c r="G215" t="n">
        <v>8.800000000000001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4711-2025</t>
        </is>
      </c>
      <c r="B216" s="1" t="n">
        <v>45688</v>
      </c>
      <c r="C216" s="1" t="n">
        <v>45947</v>
      </c>
      <c r="D216" t="inlineStr">
        <is>
          <t>VÄSTRA GÖTALANDS LÄN</t>
        </is>
      </c>
      <c r="E216" t="inlineStr">
        <is>
          <t>FALKÖPING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26060-2025</t>
        </is>
      </c>
      <c r="B217" s="1" t="n">
        <v>45804.90881944444</v>
      </c>
      <c r="C217" s="1" t="n">
        <v>45947</v>
      </c>
      <c r="D217" t="inlineStr">
        <is>
          <t>VÄSTRA GÖTALANDS LÄN</t>
        </is>
      </c>
      <c r="E217" t="inlineStr">
        <is>
          <t>FALKÖPING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16661-2022</t>
        </is>
      </c>
      <c r="B218" s="1" t="n">
        <v>44672</v>
      </c>
      <c r="C218" s="1" t="n">
        <v>45947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26122-2025</t>
        </is>
      </c>
      <c r="B219" s="1" t="n">
        <v>45805</v>
      </c>
      <c r="C219" s="1" t="n">
        <v>45947</v>
      </c>
      <c r="D219" t="inlineStr">
        <is>
          <t>VÄSTRA GÖTALANDS LÄN</t>
        </is>
      </c>
      <c r="E219" t="inlineStr">
        <is>
          <t>FALKÖPING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26054-2025</t>
        </is>
      </c>
      <c r="B220" s="1" t="n">
        <v>45804.75467592593</v>
      </c>
      <c r="C220" s="1" t="n">
        <v>45947</v>
      </c>
      <c r="D220" t="inlineStr">
        <is>
          <t>VÄSTRA GÖTALANDS LÄN</t>
        </is>
      </c>
      <c r="E220" t="inlineStr">
        <is>
          <t>FALKÖPING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25085-2024</t>
        </is>
      </c>
      <c r="B221" s="1" t="n">
        <v>45462.39026620371</v>
      </c>
      <c r="C221" s="1" t="n">
        <v>45947</v>
      </c>
      <c r="D221" t="inlineStr">
        <is>
          <t>VÄSTRA GÖTALANDS LÄN</t>
        </is>
      </c>
      <c r="E221" t="inlineStr">
        <is>
          <t>FALKÖPING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32205-2024</t>
        </is>
      </c>
      <c r="B222" s="1" t="n">
        <v>45511.67317129629</v>
      </c>
      <c r="C222" s="1" t="n">
        <v>45947</v>
      </c>
      <c r="D222" t="inlineStr">
        <is>
          <t>VÄSTRA GÖTALANDS LÄN</t>
        </is>
      </c>
      <c r="E222" t="inlineStr">
        <is>
          <t>FALKÖPING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46312-2023</t>
        </is>
      </c>
      <c r="B223" s="1" t="n">
        <v>45197.36021990741</v>
      </c>
      <c r="C223" s="1" t="n">
        <v>45947</v>
      </c>
      <c r="D223" t="inlineStr">
        <is>
          <t>VÄSTRA GÖTALANDS LÄN</t>
        </is>
      </c>
      <c r="E223" t="inlineStr">
        <is>
          <t>FALKÖPING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39278-2023</t>
        </is>
      </c>
      <c r="B224" s="1" t="n">
        <v>45166</v>
      </c>
      <c r="C224" s="1" t="n">
        <v>45947</v>
      </c>
      <c r="D224" t="inlineStr">
        <is>
          <t>VÄSTRA GÖTALANDS LÄN</t>
        </is>
      </c>
      <c r="E224" t="inlineStr">
        <is>
          <t>FALKÖPING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27350-2024</t>
        </is>
      </c>
      <c r="B225" s="1" t="n">
        <v>45473.6690625</v>
      </c>
      <c r="C225" s="1" t="n">
        <v>45947</v>
      </c>
      <c r="D225" t="inlineStr">
        <is>
          <t>VÄSTRA GÖTALANDS LÄN</t>
        </is>
      </c>
      <c r="E225" t="inlineStr">
        <is>
          <t>FALKÖPING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1796-2024</t>
        </is>
      </c>
      <c r="B226" s="1" t="n">
        <v>45307.58195601852</v>
      </c>
      <c r="C226" s="1" t="n">
        <v>45947</v>
      </c>
      <c r="D226" t="inlineStr">
        <is>
          <t>VÄSTRA GÖTALANDS LÄN</t>
        </is>
      </c>
      <c r="E226" t="inlineStr">
        <is>
          <t>FALKÖPING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26597-2025</t>
        </is>
      </c>
      <c r="B227" s="1" t="n">
        <v>45808</v>
      </c>
      <c r="C227" s="1" t="n">
        <v>45947</v>
      </c>
      <c r="D227" t="inlineStr">
        <is>
          <t>VÄSTRA GÖTALANDS LÄN</t>
        </is>
      </c>
      <c r="E227" t="inlineStr">
        <is>
          <t>FALKÖPING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26598-2025</t>
        </is>
      </c>
      <c r="B228" s="1" t="n">
        <v>45808.48747685185</v>
      </c>
      <c r="C228" s="1" t="n">
        <v>45947</v>
      </c>
      <c r="D228" t="inlineStr">
        <is>
          <t>VÄSTRA GÖTALANDS LÄN</t>
        </is>
      </c>
      <c r="E228" t="inlineStr">
        <is>
          <t>FALKÖPING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57923-2023</t>
        </is>
      </c>
      <c r="B229" s="1" t="n">
        <v>45244</v>
      </c>
      <c r="C229" s="1" t="n">
        <v>45947</v>
      </c>
      <c r="D229" t="inlineStr">
        <is>
          <t>VÄSTRA GÖTALANDS LÄN</t>
        </is>
      </c>
      <c r="E229" t="inlineStr">
        <is>
          <t>FALKÖPING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8326-2023</t>
        </is>
      </c>
      <c r="B230" s="1" t="n">
        <v>44974</v>
      </c>
      <c r="C230" s="1" t="n">
        <v>45947</v>
      </c>
      <c r="D230" t="inlineStr">
        <is>
          <t>VÄSTRA GÖTALANDS LÄN</t>
        </is>
      </c>
      <c r="E230" t="inlineStr">
        <is>
          <t>FALKÖPING</t>
        </is>
      </c>
      <c r="G230" t="n">
        <v>19.4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27016-2025</t>
        </is>
      </c>
      <c r="B231" s="1" t="n">
        <v>45811.56836805555</v>
      </c>
      <c r="C231" s="1" t="n">
        <v>45947</v>
      </c>
      <c r="D231" t="inlineStr">
        <is>
          <t>VÄSTRA GÖTALANDS LÄN</t>
        </is>
      </c>
      <c r="E231" t="inlineStr">
        <is>
          <t>FALKÖPING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57728-2024</t>
        </is>
      </c>
      <c r="B232" s="1" t="n">
        <v>45630.71177083333</v>
      </c>
      <c r="C232" s="1" t="n">
        <v>45947</v>
      </c>
      <c r="D232" t="inlineStr">
        <is>
          <t>VÄSTRA GÖTALANDS LÄN</t>
        </is>
      </c>
      <c r="E232" t="inlineStr">
        <is>
          <t>FALKÖPING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13450-2022</t>
        </is>
      </c>
      <c r="B233" s="1" t="n">
        <v>44645.63090277778</v>
      </c>
      <c r="C233" s="1" t="n">
        <v>45947</v>
      </c>
      <c r="D233" t="inlineStr">
        <is>
          <t>VÄSTRA GÖTALANDS LÄN</t>
        </is>
      </c>
      <c r="E233" t="inlineStr">
        <is>
          <t>FALKÖPING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32188-2024</t>
        </is>
      </c>
      <c r="B234" s="1" t="n">
        <v>45511.65049768519</v>
      </c>
      <c r="C234" s="1" t="n">
        <v>45947</v>
      </c>
      <c r="D234" t="inlineStr">
        <is>
          <t>VÄSTRA GÖTALANDS LÄN</t>
        </is>
      </c>
      <c r="E234" t="inlineStr">
        <is>
          <t>FALKÖPING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18984-2025</t>
        </is>
      </c>
      <c r="B235" s="1" t="n">
        <v>45764.55996527777</v>
      </c>
      <c r="C235" s="1" t="n">
        <v>45947</v>
      </c>
      <c r="D235" t="inlineStr">
        <is>
          <t>VÄSTRA GÖTALANDS LÄN</t>
        </is>
      </c>
      <c r="E235" t="inlineStr">
        <is>
          <t>FALKÖPING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58257-2023</t>
        </is>
      </c>
      <c r="B236" s="1" t="n">
        <v>45250.48587962963</v>
      </c>
      <c r="C236" s="1" t="n">
        <v>45947</v>
      </c>
      <c r="D236" t="inlineStr">
        <is>
          <t>VÄSTRA GÖTALANDS LÄN</t>
        </is>
      </c>
      <c r="E236" t="inlineStr">
        <is>
          <t>FALKÖPING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12774-2024</t>
        </is>
      </c>
      <c r="B237" s="1" t="n">
        <v>45384.59219907408</v>
      </c>
      <c r="C237" s="1" t="n">
        <v>45947</v>
      </c>
      <c r="D237" t="inlineStr">
        <is>
          <t>VÄSTRA GÖTALANDS LÄN</t>
        </is>
      </c>
      <c r="E237" t="inlineStr">
        <is>
          <t>FALKÖPING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29718-2024</t>
        </is>
      </c>
      <c r="B238" s="1" t="n">
        <v>45485.36313657407</v>
      </c>
      <c r="C238" s="1" t="n">
        <v>45947</v>
      </c>
      <c r="D238" t="inlineStr">
        <is>
          <t>VÄSTRA GÖTALANDS LÄN</t>
        </is>
      </c>
      <c r="E238" t="inlineStr">
        <is>
          <t>FALKÖPING</t>
        </is>
      </c>
      <c r="F238" t="inlineStr">
        <is>
          <t>Sveaskog</t>
        </is>
      </c>
      <c r="G238" t="n">
        <v>3.7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27792-2025</t>
        </is>
      </c>
      <c r="B239" s="1" t="n">
        <v>45816.72797453704</v>
      </c>
      <c r="C239" s="1" t="n">
        <v>45947</v>
      </c>
      <c r="D239" t="inlineStr">
        <is>
          <t>VÄSTRA GÖTALANDS LÄN</t>
        </is>
      </c>
      <c r="E239" t="inlineStr">
        <is>
          <t>FALKÖPING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14407-2025</t>
        </is>
      </c>
      <c r="B240" s="1" t="n">
        <v>45741.47072916666</v>
      </c>
      <c r="C240" s="1" t="n">
        <v>45947</v>
      </c>
      <c r="D240" t="inlineStr">
        <is>
          <t>VÄSTRA GÖTALANDS LÄN</t>
        </is>
      </c>
      <c r="E240" t="inlineStr">
        <is>
          <t>FALKÖPING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21161-2022</t>
        </is>
      </c>
      <c r="B241" s="1" t="n">
        <v>44704.67240740741</v>
      </c>
      <c r="C241" s="1" t="n">
        <v>45947</v>
      </c>
      <c r="D241" t="inlineStr">
        <is>
          <t>VÄSTRA GÖTALANDS LÄN</t>
        </is>
      </c>
      <c r="E241" t="inlineStr">
        <is>
          <t>FALKÖPING</t>
        </is>
      </c>
      <c r="G241" t="n">
        <v>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12002-2021</t>
        </is>
      </c>
      <c r="B242" s="1" t="n">
        <v>44266</v>
      </c>
      <c r="C242" s="1" t="n">
        <v>45947</v>
      </c>
      <c r="D242" t="inlineStr">
        <is>
          <t>VÄSTRA GÖTALANDS LÄN</t>
        </is>
      </c>
      <c r="E242" t="inlineStr">
        <is>
          <t>FALKÖPING</t>
        </is>
      </c>
      <c r="G242" t="n">
        <v>4.3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39854-2024</t>
        </is>
      </c>
      <c r="B243" s="1" t="n">
        <v>45553.43869212963</v>
      </c>
      <c r="C243" s="1" t="n">
        <v>45947</v>
      </c>
      <c r="D243" t="inlineStr">
        <is>
          <t>VÄSTRA GÖTALANDS LÄN</t>
        </is>
      </c>
      <c r="E243" t="inlineStr">
        <is>
          <t>FALKÖPING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36911-2022</t>
        </is>
      </c>
      <c r="B244" s="1" t="n">
        <v>44805</v>
      </c>
      <c r="C244" s="1" t="n">
        <v>45947</v>
      </c>
      <c r="D244" t="inlineStr">
        <is>
          <t>VÄSTRA GÖTALANDS LÄN</t>
        </is>
      </c>
      <c r="E244" t="inlineStr">
        <is>
          <t>FALKÖPING</t>
        </is>
      </c>
      <c r="G244" t="n">
        <v>6.6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10429-2022</t>
        </is>
      </c>
      <c r="B245" s="1" t="n">
        <v>44623</v>
      </c>
      <c r="C245" s="1" t="n">
        <v>45947</v>
      </c>
      <c r="D245" t="inlineStr">
        <is>
          <t>VÄSTRA GÖTALANDS LÄN</t>
        </is>
      </c>
      <c r="E245" t="inlineStr">
        <is>
          <t>FALKÖPING</t>
        </is>
      </c>
      <c r="G245" t="n">
        <v>2.9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49544-2024</t>
        </is>
      </c>
      <c r="B246" s="1" t="n">
        <v>45596.44608796296</v>
      </c>
      <c r="C246" s="1" t="n">
        <v>45947</v>
      </c>
      <c r="D246" t="inlineStr">
        <is>
          <t>VÄSTRA GÖTALANDS LÄN</t>
        </is>
      </c>
      <c r="E246" t="inlineStr">
        <is>
          <t>FALKÖPING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15063-2024</t>
        </is>
      </c>
      <c r="B247" s="1" t="n">
        <v>45399</v>
      </c>
      <c r="C247" s="1" t="n">
        <v>45947</v>
      </c>
      <c r="D247" t="inlineStr">
        <is>
          <t>VÄSTRA GÖTALANDS LÄN</t>
        </is>
      </c>
      <c r="E247" t="inlineStr">
        <is>
          <t>FALKÖPING</t>
        </is>
      </c>
      <c r="F247" t="inlineStr">
        <is>
          <t>Sveaskog</t>
        </is>
      </c>
      <c r="G247" t="n">
        <v>7.6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11773-2025</t>
        </is>
      </c>
      <c r="B248" s="1" t="n">
        <v>45727</v>
      </c>
      <c r="C248" s="1" t="n">
        <v>45947</v>
      </c>
      <c r="D248" t="inlineStr">
        <is>
          <t>VÄSTRA GÖTALANDS LÄN</t>
        </is>
      </c>
      <c r="E248" t="inlineStr">
        <is>
          <t>FALKÖPING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24870-2023</t>
        </is>
      </c>
      <c r="B249" s="1" t="n">
        <v>45085</v>
      </c>
      <c r="C249" s="1" t="n">
        <v>45947</v>
      </c>
      <c r="D249" t="inlineStr">
        <is>
          <t>VÄSTRA GÖTALANDS LÄN</t>
        </is>
      </c>
      <c r="E249" t="inlineStr">
        <is>
          <t>FALKÖPING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22479-2022</t>
        </is>
      </c>
      <c r="B250" s="1" t="n">
        <v>44713</v>
      </c>
      <c r="C250" s="1" t="n">
        <v>45947</v>
      </c>
      <c r="D250" t="inlineStr">
        <is>
          <t>VÄSTRA GÖTALANDS LÄN</t>
        </is>
      </c>
      <c r="E250" t="inlineStr">
        <is>
          <t>FALKÖPING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5702-2025</t>
        </is>
      </c>
      <c r="B251" s="1" t="n">
        <v>45694.43144675926</v>
      </c>
      <c r="C251" s="1" t="n">
        <v>45947</v>
      </c>
      <c r="D251" t="inlineStr">
        <is>
          <t>VÄSTRA GÖTALANDS LÄN</t>
        </is>
      </c>
      <c r="E251" t="inlineStr">
        <is>
          <t>FALKÖPING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46380-2025</t>
        </is>
      </c>
      <c r="B252" s="1" t="n">
        <v>45925.525625</v>
      </c>
      <c r="C252" s="1" t="n">
        <v>45947</v>
      </c>
      <c r="D252" t="inlineStr">
        <is>
          <t>VÄSTRA GÖTALANDS LÄN</t>
        </is>
      </c>
      <c r="E252" t="inlineStr">
        <is>
          <t>FALKÖPING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62710-2023</t>
        </is>
      </c>
      <c r="B253" s="1" t="n">
        <v>45271</v>
      </c>
      <c r="C253" s="1" t="n">
        <v>45947</v>
      </c>
      <c r="D253" t="inlineStr">
        <is>
          <t>VÄSTRA GÖTALANDS LÄN</t>
        </is>
      </c>
      <c r="E253" t="inlineStr">
        <is>
          <t>FALKÖPING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52420-2024</t>
        </is>
      </c>
      <c r="B254" s="1" t="n">
        <v>45609.46583333334</v>
      </c>
      <c r="C254" s="1" t="n">
        <v>45947</v>
      </c>
      <c r="D254" t="inlineStr">
        <is>
          <t>VÄSTRA GÖTALANDS LÄN</t>
        </is>
      </c>
      <c r="E254" t="inlineStr">
        <is>
          <t>FALKÖPING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44700-2024</t>
        </is>
      </c>
      <c r="B255" s="1" t="n">
        <v>45574.56451388889</v>
      </c>
      <c r="C255" s="1" t="n">
        <v>45947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Sveaskog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38244-2022</t>
        </is>
      </c>
      <c r="B256" s="1" t="n">
        <v>44812.47820601852</v>
      </c>
      <c r="C256" s="1" t="n">
        <v>45947</v>
      </c>
      <c r="D256" t="inlineStr">
        <is>
          <t>VÄSTRA GÖTALANDS LÄN</t>
        </is>
      </c>
      <c r="E256" t="inlineStr">
        <is>
          <t>FALKÖPING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31230-2021</t>
        </is>
      </c>
      <c r="B257" s="1" t="n">
        <v>44368</v>
      </c>
      <c r="C257" s="1" t="n">
        <v>45947</v>
      </c>
      <c r="D257" t="inlineStr">
        <is>
          <t>VÄSTRA GÖTALANDS LÄN</t>
        </is>
      </c>
      <c r="E257" t="inlineStr">
        <is>
          <t>FALKÖPING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52318-2024</t>
        </is>
      </c>
      <c r="B258" s="1" t="n">
        <v>45608.95855324074</v>
      </c>
      <c r="C258" s="1" t="n">
        <v>45947</v>
      </c>
      <c r="D258" t="inlineStr">
        <is>
          <t>VÄSTRA GÖTALANDS LÄN</t>
        </is>
      </c>
      <c r="E258" t="inlineStr">
        <is>
          <t>FALKÖPING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61053-2021</t>
        </is>
      </c>
      <c r="B259" s="1" t="n">
        <v>44497</v>
      </c>
      <c r="C259" s="1" t="n">
        <v>45947</v>
      </c>
      <c r="D259" t="inlineStr">
        <is>
          <t>VÄSTRA GÖTALANDS LÄN</t>
        </is>
      </c>
      <c r="E259" t="inlineStr">
        <is>
          <t>FALKÖPING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3461-2023</t>
        </is>
      </c>
      <c r="B260" s="1" t="n">
        <v>44949.64356481482</v>
      </c>
      <c r="C260" s="1" t="n">
        <v>45947</v>
      </c>
      <c r="D260" t="inlineStr">
        <is>
          <t>VÄSTRA GÖTALANDS LÄN</t>
        </is>
      </c>
      <c r="E260" t="inlineStr">
        <is>
          <t>FALKÖPING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46378-2025</t>
        </is>
      </c>
      <c r="B261" s="1" t="n">
        <v>45925.52497685186</v>
      </c>
      <c r="C261" s="1" t="n">
        <v>45947</v>
      </c>
      <c r="D261" t="inlineStr">
        <is>
          <t>VÄSTRA GÖTALANDS LÄN</t>
        </is>
      </c>
      <c r="E261" t="inlineStr">
        <is>
          <t>FALKÖPING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68660-2021</t>
        </is>
      </c>
      <c r="B262" s="1" t="n">
        <v>44529</v>
      </c>
      <c r="C262" s="1" t="n">
        <v>45947</v>
      </c>
      <c r="D262" t="inlineStr">
        <is>
          <t>VÄSTRA GÖTALANDS LÄN</t>
        </is>
      </c>
      <c r="E262" t="inlineStr">
        <is>
          <t>FALKÖPING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17260-2024</t>
        </is>
      </c>
      <c r="B263" s="1" t="n">
        <v>45414</v>
      </c>
      <c r="C263" s="1" t="n">
        <v>45947</v>
      </c>
      <c r="D263" t="inlineStr">
        <is>
          <t>VÄSTRA GÖTALANDS LÄN</t>
        </is>
      </c>
      <c r="E263" t="inlineStr">
        <is>
          <t>FALKÖPING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60524-2023</t>
        </is>
      </c>
      <c r="B264" s="1" t="n">
        <v>45259</v>
      </c>
      <c r="C264" s="1" t="n">
        <v>45947</v>
      </c>
      <c r="D264" t="inlineStr">
        <is>
          <t>VÄSTRA GÖTALANDS LÄN</t>
        </is>
      </c>
      <c r="E264" t="inlineStr">
        <is>
          <t>FALKÖPING</t>
        </is>
      </c>
      <c r="G264" t="n">
        <v>15.8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1388-2024</t>
        </is>
      </c>
      <c r="B265" s="1" t="n">
        <v>45303</v>
      </c>
      <c r="C265" s="1" t="n">
        <v>45947</v>
      </c>
      <c r="D265" t="inlineStr">
        <is>
          <t>VÄSTRA GÖTALANDS LÄN</t>
        </is>
      </c>
      <c r="E265" t="inlineStr">
        <is>
          <t>FALKÖPING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31611-2025</t>
        </is>
      </c>
      <c r="B266" s="1" t="n">
        <v>45833</v>
      </c>
      <c r="C266" s="1" t="n">
        <v>45947</v>
      </c>
      <c r="D266" t="inlineStr">
        <is>
          <t>VÄSTRA GÖTALANDS LÄN</t>
        </is>
      </c>
      <c r="E266" t="inlineStr">
        <is>
          <t>FALKÖPING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32276-2025</t>
        </is>
      </c>
      <c r="B267" s="1" t="n">
        <v>45835.66128472222</v>
      </c>
      <c r="C267" s="1" t="n">
        <v>45947</v>
      </c>
      <c r="D267" t="inlineStr">
        <is>
          <t>VÄSTRA GÖTALANDS LÄN</t>
        </is>
      </c>
      <c r="E267" t="inlineStr">
        <is>
          <t>FALKÖPING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23710-2024</t>
        </is>
      </c>
      <c r="B268" s="1" t="n">
        <v>45454</v>
      </c>
      <c r="C268" s="1" t="n">
        <v>45947</v>
      </c>
      <c r="D268" t="inlineStr">
        <is>
          <t>VÄSTRA GÖTALANDS LÄN</t>
        </is>
      </c>
      <c r="E268" t="inlineStr">
        <is>
          <t>FALKÖPING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10830-2022</t>
        </is>
      </c>
      <c r="B269" s="1" t="n">
        <v>44627.5578587963</v>
      </c>
      <c r="C269" s="1" t="n">
        <v>45947</v>
      </c>
      <c r="D269" t="inlineStr">
        <is>
          <t>VÄSTRA GÖTALANDS LÄN</t>
        </is>
      </c>
      <c r="E269" t="inlineStr">
        <is>
          <t>FALKÖPING</t>
        </is>
      </c>
      <c r="F269" t="inlineStr">
        <is>
          <t>Kommuner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32270-2025</t>
        </is>
      </c>
      <c r="B270" s="1" t="n">
        <v>45835.65546296296</v>
      </c>
      <c r="C270" s="1" t="n">
        <v>45947</v>
      </c>
      <c r="D270" t="inlineStr">
        <is>
          <t>VÄSTRA GÖTALANDS LÄN</t>
        </is>
      </c>
      <c r="E270" t="inlineStr">
        <is>
          <t>FALKÖPING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32261-2025</t>
        </is>
      </c>
      <c r="B271" s="1" t="n">
        <v>45835.64762731481</v>
      </c>
      <c r="C271" s="1" t="n">
        <v>45947</v>
      </c>
      <c r="D271" t="inlineStr">
        <is>
          <t>VÄSTRA GÖTALANDS LÄN</t>
        </is>
      </c>
      <c r="E271" t="inlineStr">
        <is>
          <t>FALKÖPING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38320-2023</t>
        </is>
      </c>
      <c r="B272" s="1" t="n">
        <v>45161</v>
      </c>
      <c r="C272" s="1" t="n">
        <v>45947</v>
      </c>
      <c r="D272" t="inlineStr">
        <is>
          <t>VÄSTRA GÖTALANDS LÄN</t>
        </is>
      </c>
      <c r="E272" t="inlineStr">
        <is>
          <t>FALKÖPING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56761-2023</t>
        </is>
      </c>
      <c r="B273" s="1" t="n">
        <v>45238</v>
      </c>
      <c r="C273" s="1" t="n">
        <v>45947</v>
      </c>
      <c r="D273" t="inlineStr">
        <is>
          <t>VÄSTRA GÖTALANDS LÄN</t>
        </is>
      </c>
      <c r="E273" t="inlineStr">
        <is>
          <t>FALKÖPING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59936-2024</t>
        </is>
      </c>
      <c r="B274" s="1" t="n">
        <v>45642.32462962963</v>
      </c>
      <c r="C274" s="1" t="n">
        <v>45947</v>
      </c>
      <c r="D274" t="inlineStr">
        <is>
          <t>VÄSTRA GÖTALANDS LÄN</t>
        </is>
      </c>
      <c r="E274" t="inlineStr">
        <is>
          <t>FALKÖPING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54102-2024</t>
        </is>
      </c>
      <c r="B275" s="1" t="n">
        <v>45616.52491898148</v>
      </c>
      <c r="C275" s="1" t="n">
        <v>45947</v>
      </c>
      <c r="D275" t="inlineStr">
        <is>
          <t>VÄSTRA GÖTALANDS LÄN</t>
        </is>
      </c>
      <c r="E275" t="inlineStr">
        <is>
          <t>FALKÖPING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32998-2025</t>
        </is>
      </c>
      <c r="B276" s="1" t="n">
        <v>45840.33878472223</v>
      </c>
      <c r="C276" s="1" t="n">
        <v>45947</v>
      </c>
      <c r="D276" t="inlineStr">
        <is>
          <t>VÄSTRA GÖTALANDS LÄN</t>
        </is>
      </c>
      <c r="E276" t="inlineStr">
        <is>
          <t>FALKÖPING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55714-2024</t>
        </is>
      </c>
      <c r="B277" s="1" t="n">
        <v>45622.70282407408</v>
      </c>
      <c r="C277" s="1" t="n">
        <v>45947</v>
      </c>
      <c r="D277" t="inlineStr">
        <is>
          <t>VÄSTRA GÖTALANDS LÄN</t>
        </is>
      </c>
      <c r="E277" t="inlineStr">
        <is>
          <t>FALKÖPING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38394-2023</t>
        </is>
      </c>
      <c r="B278" s="1" t="n">
        <v>45162.31151620371</v>
      </c>
      <c r="C278" s="1" t="n">
        <v>45947</v>
      </c>
      <c r="D278" t="inlineStr">
        <is>
          <t>VÄSTRA GÖTALANDS LÄN</t>
        </is>
      </c>
      <c r="E278" t="inlineStr">
        <is>
          <t>FALKÖPING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43732-2021</t>
        </is>
      </c>
      <c r="B279" s="1" t="n">
        <v>44433.63525462963</v>
      </c>
      <c r="C279" s="1" t="n">
        <v>45947</v>
      </c>
      <c r="D279" t="inlineStr">
        <is>
          <t>VÄSTRA GÖTALANDS LÄN</t>
        </is>
      </c>
      <c r="E279" t="inlineStr">
        <is>
          <t>FALKÖPING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48660-2024</t>
        </is>
      </c>
      <c r="B280" s="1" t="n">
        <v>45593</v>
      </c>
      <c r="C280" s="1" t="n">
        <v>45947</v>
      </c>
      <c r="D280" t="inlineStr">
        <is>
          <t>VÄSTRA GÖTALANDS LÄN</t>
        </is>
      </c>
      <c r="E280" t="inlineStr">
        <is>
          <t>FALKÖPING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29012-2024</t>
        </is>
      </c>
      <c r="B281" s="1" t="n">
        <v>45478</v>
      </c>
      <c r="C281" s="1" t="n">
        <v>45947</v>
      </c>
      <c r="D281" t="inlineStr">
        <is>
          <t>VÄSTRA GÖTALANDS LÄN</t>
        </is>
      </c>
      <c r="E281" t="inlineStr">
        <is>
          <t>FALKÖPING</t>
        </is>
      </c>
      <c r="G281" t="n">
        <v>3.8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46381-2025</t>
        </is>
      </c>
      <c r="B282" s="1" t="n">
        <v>45925.52607638889</v>
      </c>
      <c r="C282" s="1" t="n">
        <v>45947</v>
      </c>
      <c r="D282" t="inlineStr">
        <is>
          <t>VÄSTRA GÖTALANDS LÄN</t>
        </is>
      </c>
      <c r="E282" t="inlineStr">
        <is>
          <t>FALKÖPING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6750-2024</t>
        </is>
      </c>
      <c r="B283" s="1" t="n">
        <v>45342.45185185185</v>
      </c>
      <c r="C283" s="1" t="n">
        <v>45947</v>
      </c>
      <c r="D283" t="inlineStr">
        <is>
          <t>VÄSTRA GÖTALANDS LÄN</t>
        </is>
      </c>
      <c r="E283" t="inlineStr">
        <is>
          <t>FALKÖPING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50178-2024</t>
        </is>
      </c>
      <c r="B284" s="1" t="n">
        <v>45600</v>
      </c>
      <c r="C284" s="1" t="n">
        <v>45947</v>
      </c>
      <c r="D284" t="inlineStr">
        <is>
          <t>VÄSTRA GÖTALANDS LÄN</t>
        </is>
      </c>
      <c r="E284" t="inlineStr">
        <is>
          <t>FALKÖPING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54100-2024</t>
        </is>
      </c>
      <c r="B285" s="1" t="n">
        <v>45616.5225</v>
      </c>
      <c r="C285" s="1" t="n">
        <v>45947</v>
      </c>
      <c r="D285" t="inlineStr">
        <is>
          <t>VÄSTRA GÖTALANDS LÄN</t>
        </is>
      </c>
      <c r="E285" t="inlineStr">
        <is>
          <t>FALKÖPING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34198-2025</t>
        </is>
      </c>
      <c r="B286" s="1" t="n">
        <v>45845.63146990741</v>
      </c>
      <c r="C286" s="1" t="n">
        <v>45947</v>
      </c>
      <c r="D286" t="inlineStr">
        <is>
          <t>VÄSTRA GÖTALANDS LÄN</t>
        </is>
      </c>
      <c r="E286" t="inlineStr">
        <is>
          <t>FALKÖPING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11440-2022</t>
        </is>
      </c>
      <c r="B287" s="1" t="n">
        <v>44630</v>
      </c>
      <c r="C287" s="1" t="n">
        <v>45947</v>
      </c>
      <c r="D287" t="inlineStr">
        <is>
          <t>VÄSTRA GÖTALANDS LÄN</t>
        </is>
      </c>
      <c r="E287" t="inlineStr">
        <is>
          <t>FALKÖPING</t>
        </is>
      </c>
      <c r="G287" t="n">
        <v>3.3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6337-2025</t>
        </is>
      </c>
      <c r="B288" s="1" t="n">
        <v>45698.99592592593</v>
      </c>
      <c r="C288" s="1" t="n">
        <v>45947</v>
      </c>
      <c r="D288" t="inlineStr">
        <is>
          <t>VÄSTRA GÖTALANDS LÄN</t>
        </is>
      </c>
      <c r="E288" t="inlineStr">
        <is>
          <t>FALKÖPING</t>
        </is>
      </c>
      <c r="G288" t="n">
        <v>6.8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50400-2024</t>
        </is>
      </c>
      <c r="B289" s="1" t="n">
        <v>45601</v>
      </c>
      <c r="C289" s="1" t="n">
        <v>45947</v>
      </c>
      <c r="D289" t="inlineStr">
        <is>
          <t>VÄSTRA GÖTALANDS LÄN</t>
        </is>
      </c>
      <c r="E289" t="inlineStr">
        <is>
          <t>FALKÖPING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3948-2023</t>
        </is>
      </c>
      <c r="B290" s="1" t="n">
        <v>44952</v>
      </c>
      <c r="C290" s="1" t="n">
        <v>45947</v>
      </c>
      <c r="D290" t="inlineStr">
        <is>
          <t>VÄSTRA GÖTALANDS LÄN</t>
        </is>
      </c>
      <c r="E290" t="inlineStr">
        <is>
          <t>FALKÖPING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42900-2021</t>
        </is>
      </c>
      <c r="B291" s="1" t="n">
        <v>44428</v>
      </c>
      <c r="C291" s="1" t="n">
        <v>45947</v>
      </c>
      <c r="D291" t="inlineStr">
        <is>
          <t>VÄSTRA GÖTALANDS LÄN</t>
        </is>
      </c>
      <c r="E291" t="inlineStr">
        <is>
          <t>FALKÖPING</t>
        </is>
      </c>
      <c r="G291" t="n">
        <v>8.699999999999999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30601-2025</t>
        </is>
      </c>
      <c r="B292" s="1" t="n">
        <v>45831.45100694444</v>
      </c>
      <c r="C292" s="1" t="n">
        <v>45947</v>
      </c>
      <c r="D292" t="inlineStr">
        <is>
          <t>VÄSTRA GÖTALANDS LÄN</t>
        </is>
      </c>
      <c r="E292" t="inlineStr">
        <is>
          <t>FALKÖPING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54971-2020</t>
        </is>
      </c>
      <c r="B293" s="1" t="n">
        <v>44125</v>
      </c>
      <c r="C293" s="1" t="n">
        <v>45947</v>
      </c>
      <c r="D293" t="inlineStr">
        <is>
          <t>VÄSTRA GÖTALANDS LÄN</t>
        </is>
      </c>
      <c r="E293" t="inlineStr">
        <is>
          <t>FALKÖPING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49390-2022</t>
        </is>
      </c>
      <c r="B294" s="1" t="n">
        <v>44861</v>
      </c>
      <c r="C294" s="1" t="n">
        <v>45947</v>
      </c>
      <c r="D294" t="inlineStr">
        <is>
          <t>VÄSTRA GÖTALANDS LÄN</t>
        </is>
      </c>
      <c r="E294" t="inlineStr">
        <is>
          <t>FALKÖPING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47373-2025</t>
        </is>
      </c>
      <c r="B295" s="1" t="n">
        <v>45930.59353009259</v>
      </c>
      <c r="C295" s="1" t="n">
        <v>45947</v>
      </c>
      <c r="D295" t="inlineStr">
        <is>
          <t>VÄSTRA GÖTALANDS LÄN</t>
        </is>
      </c>
      <c r="E295" t="inlineStr">
        <is>
          <t>FALKÖPING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18126-2023</t>
        </is>
      </c>
      <c r="B296" s="1" t="n">
        <v>45040.8387962963</v>
      </c>
      <c r="C296" s="1" t="n">
        <v>45947</v>
      </c>
      <c r="D296" t="inlineStr">
        <is>
          <t>VÄSTRA GÖTALANDS LÄN</t>
        </is>
      </c>
      <c r="E296" t="inlineStr">
        <is>
          <t>FALKÖPING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46338-2025</t>
        </is>
      </c>
      <c r="B297" s="1" t="n">
        <v>45925</v>
      </c>
      <c r="C297" s="1" t="n">
        <v>45947</v>
      </c>
      <c r="D297" t="inlineStr">
        <is>
          <t>VÄSTRA GÖTALANDS LÄN</t>
        </is>
      </c>
      <c r="E297" t="inlineStr">
        <is>
          <t>FALKÖPING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48681-2024</t>
        </is>
      </c>
      <c r="B298" s="1" t="n">
        <v>45593</v>
      </c>
      <c r="C298" s="1" t="n">
        <v>45947</v>
      </c>
      <c r="D298" t="inlineStr">
        <is>
          <t>VÄSTRA GÖTALANDS LÄN</t>
        </is>
      </c>
      <c r="E298" t="inlineStr">
        <is>
          <t>FALKÖPING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16803-2023</t>
        </is>
      </c>
      <c r="B299" s="1" t="n">
        <v>45033.35427083333</v>
      </c>
      <c r="C299" s="1" t="n">
        <v>45947</v>
      </c>
      <c r="D299" t="inlineStr">
        <is>
          <t>VÄSTRA GÖTALANDS LÄN</t>
        </is>
      </c>
      <c r="E299" t="inlineStr">
        <is>
          <t>FALKÖPING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15684-2025</t>
        </is>
      </c>
      <c r="B300" s="1" t="n">
        <v>45748.45770833334</v>
      </c>
      <c r="C300" s="1" t="n">
        <v>45947</v>
      </c>
      <c r="D300" t="inlineStr">
        <is>
          <t>VÄSTRA GÖTALANDS LÄN</t>
        </is>
      </c>
      <c r="E300" t="inlineStr">
        <is>
          <t>FALKÖPING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47048-2025</t>
        </is>
      </c>
      <c r="B301" s="1" t="n">
        <v>45929.60807870371</v>
      </c>
      <c r="C301" s="1" t="n">
        <v>45947</v>
      </c>
      <c r="D301" t="inlineStr">
        <is>
          <t>VÄSTRA GÖTALANDS LÄN</t>
        </is>
      </c>
      <c r="E301" t="inlineStr">
        <is>
          <t>FALKÖPING</t>
        </is>
      </c>
      <c r="F301" t="inlineStr">
        <is>
          <t>Kyrkan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12765-2024</t>
        </is>
      </c>
      <c r="B302" s="1" t="n">
        <v>45384.58055555556</v>
      </c>
      <c r="C302" s="1" t="n">
        <v>45947</v>
      </c>
      <c r="D302" t="inlineStr">
        <is>
          <t>VÄSTRA GÖTALANDS LÄN</t>
        </is>
      </c>
      <c r="E302" t="inlineStr">
        <is>
          <t>FALKÖPING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12081-2025</t>
        </is>
      </c>
      <c r="B303" s="1" t="n">
        <v>45728.90636574074</v>
      </c>
      <c r="C303" s="1" t="n">
        <v>45947</v>
      </c>
      <c r="D303" t="inlineStr">
        <is>
          <t>VÄSTRA GÖTALANDS LÄN</t>
        </is>
      </c>
      <c r="E303" t="inlineStr">
        <is>
          <t>FALKÖPING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46339-2025</t>
        </is>
      </c>
      <c r="B304" s="1" t="n">
        <v>45925</v>
      </c>
      <c r="C304" s="1" t="n">
        <v>45947</v>
      </c>
      <c r="D304" t="inlineStr">
        <is>
          <t>VÄSTRA GÖTALANDS LÄN</t>
        </is>
      </c>
      <c r="E304" t="inlineStr">
        <is>
          <t>FALKÖPING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11525-2025</t>
        </is>
      </c>
      <c r="B305" s="1" t="n">
        <v>45727.2896875</v>
      </c>
      <c r="C305" s="1" t="n">
        <v>45947</v>
      </c>
      <c r="D305" t="inlineStr">
        <is>
          <t>VÄSTRA GÖTALANDS LÄN</t>
        </is>
      </c>
      <c r="E305" t="inlineStr">
        <is>
          <t>FALKÖPING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33924-2021</t>
        </is>
      </c>
      <c r="B306" s="1" t="n">
        <v>44378.73106481481</v>
      </c>
      <c r="C306" s="1" t="n">
        <v>45947</v>
      </c>
      <c r="D306" t="inlineStr">
        <is>
          <t>VÄSTRA GÖTALANDS LÄN</t>
        </is>
      </c>
      <c r="E306" t="inlineStr">
        <is>
          <t>FALKÖPING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11502-2025</t>
        </is>
      </c>
      <c r="B307" s="1" t="n">
        <v>45726.8008912037</v>
      </c>
      <c r="C307" s="1" t="n">
        <v>45947</v>
      </c>
      <c r="D307" t="inlineStr">
        <is>
          <t>VÄSTRA GÖTALANDS LÄN</t>
        </is>
      </c>
      <c r="E307" t="inlineStr">
        <is>
          <t>FALKÖPING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17055-2025</t>
        </is>
      </c>
      <c r="B308" s="1" t="n">
        <v>45755.60289351852</v>
      </c>
      <c r="C308" s="1" t="n">
        <v>45947</v>
      </c>
      <c r="D308" t="inlineStr">
        <is>
          <t>VÄSTRA GÖTALANDS LÄN</t>
        </is>
      </c>
      <c r="E308" t="inlineStr">
        <is>
          <t>FALKÖPING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16942-2023</t>
        </is>
      </c>
      <c r="B309" s="1" t="n">
        <v>45033</v>
      </c>
      <c r="C309" s="1" t="n">
        <v>45947</v>
      </c>
      <c r="D309" t="inlineStr">
        <is>
          <t>VÄSTRA GÖTALANDS LÄN</t>
        </is>
      </c>
      <c r="E309" t="inlineStr">
        <is>
          <t>FALKÖPING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39563-2025</t>
        </is>
      </c>
      <c r="B310" s="1" t="n">
        <v>45890.48255787037</v>
      </c>
      <c r="C310" s="1" t="n">
        <v>45947</v>
      </c>
      <c r="D310" t="inlineStr">
        <is>
          <t>VÄSTRA GÖTALANDS LÄN</t>
        </is>
      </c>
      <c r="E310" t="inlineStr">
        <is>
          <t>FALKÖPING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40065-2021</t>
        </is>
      </c>
      <c r="B311" s="1" t="n">
        <v>44418</v>
      </c>
      <c r="C311" s="1" t="n">
        <v>45947</v>
      </c>
      <c r="D311" t="inlineStr">
        <is>
          <t>VÄSTRA GÖTALANDS LÄN</t>
        </is>
      </c>
      <c r="E311" t="inlineStr">
        <is>
          <t>FALKÖPING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9008-2023</t>
        </is>
      </c>
      <c r="B312" s="1" t="n">
        <v>44979</v>
      </c>
      <c r="C312" s="1" t="n">
        <v>45947</v>
      </c>
      <c r="D312" t="inlineStr">
        <is>
          <t>VÄSTRA GÖTALANDS LÄN</t>
        </is>
      </c>
      <c r="E312" t="inlineStr">
        <is>
          <t>FALKÖPING</t>
        </is>
      </c>
      <c r="F312" t="inlineStr">
        <is>
          <t>Övriga Aktiebolag</t>
        </is>
      </c>
      <c r="G312" t="n">
        <v>3.5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39294-2025</t>
        </is>
      </c>
      <c r="B313" s="1" t="n">
        <v>45889.42077546296</v>
      </c>
      <c r="C313" s="1" t="n">
        <v>45947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38111-2023</t>
        </is>
      </c>
      <c r="B314" s="1" t="n">
        <v>45161.3239699074</v>
      </c>
      <c r="C314" s="1" t="n">
        <v>45947</v>
      </c>
      <c r="D314" t="inlineStr">
        <is>
          <t>VÄSTRA GÖTALANDS LÄN</t>
        </is>
      </c>
      <c r="E314" t="inlineStr">
        <is>
          <t>FALKÖPING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42877-2025</t>
        </is>
      </c>
      <c r="B315" s="1" t="n">
        <v>45908.63545138889</v>
      </c>
      <c r="C315" s="1" t="n">
        <v>45947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47855-2025</t>
        </is>
      </c>
      <c r="B316" s="1" t="n">
        <v>45932.39648148148</v>
      </c>
      <c r="C316" s="1" t="n">
        <v>45947</v>
      </c>
      <c r="D316" t="inlineStr">
        <is>
          <t>VÄSTRA GÖTALANDS LÄN</t>
        </is>
      </c>
      <c r="E316" t="inlineStr">
        <is>
          <t>FALKÖPING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38246-2022</t>
        </is>
      </c>
      <c r="B317" s="1" t="n">
        <v>44812.48083333333</v>
      </c>
      <c r="C317" s="1" t="n">
        <v>45947</v>
      </c>
      <c r="D317" t="inlineStr">
        <is>
          <t>VÄSTRA GÖTALANDS LÄN</t>
        </is>
      </c>
      <c r="E317" t="inlineStr">
        <is>
          <t>FALKÖPING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22843-2021</t>
        </is>
      </c>
      <c r="B318" s="1" t="n">
        <v>44328.4104050926</v>
      </c>
      <c r="C318" s="1" t="n">
        <v>45947</v>
      </c>
      <c r="D318" t="inlineStr">
        <is>
          <t>VÄSTRA GÖTALANDS LÄN</t>
        </is>
      </c>
      <c r="E318" t="inlineStr">
        <is>
          <t>FALKÖPING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4765-2022</t>
        </is>
      </c>
      <c r="B319" s="1" t="n">
        <v>44592.60259259259</v>
      </c>
      <c r="C319" s="1" t="n">
        <v>45947</v>
      </c>
      <c r="D319" t="inlineStr">
        <is>
          <t>VÄSTRA GÖTALANDS LÄN</t>
        </is>
      </c>
      <c r="E319" t="inlineStr">
        <is>
          <t>FALKÖPING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22848-2021</t>
        </is>
      </c>
      <c r="B320" s="1" t="n">
        <v>44328.4183449074</v>
      </c>
      <c r="C320" s="1" t="n">
        <v>45947</v>
      </c>
      <c r="D320" t="inlineStr">
        <is>
          <t>VÄSTRA GÖTALANDS LÄN</t>
        </is>
      </c>
      <c r="E320" t="inlineStr">
        <is>
          <t>FALKÖPING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48016-2023</t>
        </is>
      </c>
      <c r="B321" s="1" t="n">
        <v>45204.66226851852</v>
      </c>
      <c r="C321" s="1" t="n">
        <v>45947</v>
      </c>
      <c r="D321" t="inlineStr">
        <is>
          <t>VÄSTRA GÖTALANDS LÄN</t>
        </is>
      </c>
      <c r="E321" t="inlineStr">
        <is>
          <t>FALKÖPING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40834-2024</t>
        </is>
      </c>
      <c r="B322" s="1" t="n">
        <v>45558.56859953704</v>
      </c>
      <c r="C322" s="1" t="n">
        <v>45947</v>
      </c>
      <c r="D322" t="inlineStr">
        <is>
          <t>VÄSTRA GÖTALANDS LÄN</t>
        </is>
      </c>
      <c r="E322" t="inlineStr">
        <is>
          <t>FALKÖPING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5264-2022</t>
        </is>
      </c>
      <c r="B323" s="1" t="n">
        <v>44594</v>
      </c>
      <c r="C323" s="1" t="n">
        <v>45947</v>
      </c>
      <c r="D323" t="inlineStr">
        <is>
          <t>VÄSTRA GÖTALANDS LÄN</t>
        </is>
      </c>
      <c r="E323" t="inlineStr">
        <is>
          <t>FALKÖPING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55312-2022</t>
        </is>
      </c>
      <c r="B324" s="1" t="n">
        <v>44882</v>
      </c>
      <c r="C324" s="1" t="n">
        <v>45947</v>
      </c>
      <c r="D324" t="inlineStr">
        <is>
          <t>VÄSTRA GÖTALANDS LÄN</t>
        </is>
      </c>
      <c r="E324" t="inlineStr">
        <is>
          <t>FALKÖPING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35968-2025</t>
        </is>
      </c>
      <c r="B325" s="1" t="n">
        <v>45863.40622685185</v>
      </c>
      <c r="C325" s="1" t="n">
        <v>45947</v>
      </c>
      <c r="D325" t="inlineStr">
        <is>
          <t>VÄSTRA GÖTALANDS LÄN</t>
        </is>
      </c>
      <c r="E325" t="inlineStr">
        <is>
          <t>FALKÖPING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36185-2025</t>
        </is>
      </c>
      <c r="B326" s="1" t="n">
        <v>45867</v>
      </c>
      <c r="C326" s="1" t="n">
        <v>45947</v>
      </c>
      <c r="D326" t="inlineStr">
        <is>
          <t>VÄSTRA GÖTALANDS LÄN</t>
        </is>
      </c>
      <c r="E326" t="inlineStr">
        <is>
          <t>FALKÖPING</t>
        </is>
      </c>
      <c r="G326" t="n">
        <v>6.7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34501-2023</t>
        </is>
      </c>
      <c r="B327" s="1" t="n">
        <v>45133</v>
      </c>
      <c r="C327" s="1" t="n">
        <v>45947</v>
      </c>
      <c r="D327" t="inlineStr">
        <is>
          <t>VÄSTRA GÖTALANDS LÄN</t>
        </is>
      </c>
      <c r="E327" t="inlineStr">
        <is>
          <t>FALKÖPING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36181-2025</t>
        </is>
      </c>
      <c r="B328" s="1" t="n">
        <v>45867</v>
      </c>
      <c r="C328" s="1" t="n">
        <v>45947</v>
      </c>
      <c r="D328" t="inlineStr">
        <is>
          <t>VÄSTRA GÖTALANDS LÄN</t>
        </is>
      </c>
      <c r="E328" t="inlineStr">
        <is>
          <t>FALKÖPING</t>
        </is>
      </c>
      <c r="G328" t="n">
        <v>8.699999999999999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15854-2025</t>
        </is>
      </c>
      <c r="B329" s="1" t="n">
        <v>45749.31451388889</v>
      </c>
      <c r="C329" s="1" t="n">
        <v>45947</v>
      </c>
      <c r="D329" t="inlineStr">
        <is>
          <t>VÄSTRA GÖTALANDS LÄN</t>
        </is>
      </c>
      <c r="E329" t="inlineStr">
        <is>
          <t>FALKÖPING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39857-2025</t>
        </is>
      </c>
      <c r="B330" s="1" t="n">
        <v>45891.59125</v>
      </c>
      <c r="C330" s="1" t="n">
        <v>45947</v>
      </c>
      <c r="D330" t="inlineStr">
        <is>
          <t>VÄSTRA GÖTALANDS LÄN</t>
        </is>
      </c>
      <c r="E330" t="inlineStr">
        <is>
          <t>FALKÖPING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48415-2025</t>
        </is>
      </c>
      <c r="B331" s="1" t="n">
        <v>45934.50327546296</v>
      </c>
      <c r="C331" s="1" t="n">
        <v>45947</v>
      </c>
      <c r="D331" t="inlineStr">
        <is>
          <t>VÄSTRA GÖTALANDS LÄN</t>
        </is>
      </c>
      <c r="E331" t="inlineStr">
        <is>
          <t>FALKÖPING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39835-2025</t>
        </is>
      </c>
      <c r="B332" s="1" t="n">
        <v>45891</v>
      </c>
      <c r="C332" s="1" t="n">
        <v>45947</v>
      </c>
      <c r="D332" t="inlineStr">
        <is>
          <t>VÄSTRA GÖTALANDS LÄN</t>
        </is>
      </c>
      <c r="E332" t="inlineStr">
        <is>
          <t>FALKÖPING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7590-2025</t>
        </is>
      </c>
      <c r="B333" s="1" t="n">
        <v>45705.64208333333</v>
      </c>
      <c r="C333" s="1" t="n">
        <v>45947</v>
      </c>
      <c r="D333" t="inlineStr">
        <is>
          <t>VÄSTRA GÖTALANDS LÄN</t>
        </is>
      </c>
      <c r="E333" t="inlineStr">
        <is>
          <t>FALKÖPING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48414-2025</t>
        </is>
      </c>
      <c r="B334" s="1" t="n">
        <v>45934.49616898148</v>
      </c>
      <c r="C334" s="1" t="n">
        <v>45947</v>
      </c>
      <c r="D334" t="inlineStr">
        <is>
          <t>VÄSTRA GÖTALANDS LÄN</t>
        </is>
      </c>
      <c r="E334" t="inlineStr">
        <is>
          <t>FALKÖPING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48708-2025</t>
        </is>
      </c>
      <c r="B335" s="1" t="n">
        <v>45936.6285300926</v>
      </c>
      <c r="C335" s="1" t="n">
        <v>45947</v>
      </c>
      <c r="D335" t="inlineStr">
        <is>
          <t>VÄSTRA GÖTALANDS LÄN</t>
        </is>
      </c>
      <c r="E335" t="inlineStr">
        <is>
          <t>FALKÖPING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4585-2025</t>
        </is>
      </c>
      <c r="B336" s="1" t="n">
        <v>45687</v>
      </c>
      <c r="C336" s="1" t="n">
        <v>45947</v>
      </c>
      <c r="D336" t="inlineStr">
        <is>
          <t>VÄSTRA GÖTALANDS LÄN</t>
        </is>
      </c>
      <c r="E336" t="inlineStr">
        <is>
          <t>FALKÖPING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50976-2024</t>
        </is>
      </c>
      <c r="B337" s="1" t="n">
        <v>45603.35425925926</v>
      </c>
      <c r="C337" s="1" t="n">
        <v>45947</v>
      </c>
      <c r="D337" t="inlineStr">
        <is>
          <t>VÄSTRA GÖTALANDS LÄN</t>
        </is>
      </c>
      <c r="E337" t="inlineStr">
        <is>
          <t>FALKÖPING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36187-2025</t>
        </is>
      </c>
      <c r="B338" s="1" t="n">
        <v>45867</v>
      </c>
      <c r="C338" s="1" t="n">
        <v>45947</v>
      </c>
      <c r="D338" t="inlineStr">
        <is>
          <t>VÄSTRA GÖTALANDS LÄN</t>
        </is>
      </c>
      <c r="E338" t="inlineStr">
        <is>
          <t>FALKÖPING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20348-2025</t>
        </is>
      </c>
      <c r="B339" s="1" t="n">
        <v>45775.38278935185</v>
      </c>
      <c r="C339" s="1" t="n">
        <v>45947</v>
      </c>
      <c r="D339" t="inlineStr">
        <is>
          <t>VÄSTRA GÖTALANDS LÄN</t>
        </is>
      </c>
      <c r="E339" t="inlineStr">
        <is>
          <t>FALKÖPING</t>
        </is>
      </c>
      <c r="G339" t="n">
        <v>7.3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20360-2025</t>
        </is>
      </c>
      <c r="B340" s="1" t="n">
        <v>45775.39715277778</v>
      </c>
      <c r="C340" s="1" t="n">
        <v>45947</v>
      </c>
      <c r="D340" t="inlineStr">
        <is>
          <t>VÄSTRA GÖTALANDS LÄN</t>
        </is>
      </c>
      <c r="E340" t="inlineStr">
        <is>
          <t>FALKÖPING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42997-2025</t>
        </is>
      </c>
      <c r="B341" s="1" t="n">
        <v>45909.45751157407</v>
      </c>
      <c r="C341" s="1" t="n">
        <v>45947</v>
      </c>
      <c r="D341" t="inlineStr">
        <is>
          <t>VÄSTRA GÖTALANDS LÄN</t>
        </is>
      </c>
      <c r="E341" t="inlineStr">
        <is>
          <t>FALKÖPING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16359-2021</t>
        </is>
      </c>
      <c r="B342" s="1" t="n">
        <v>44293</v>
      </c>
      <c r="C342" s="1" t="n">
        <v>45947</v>
      </c>
      <c r="D342" t="inlineStr">
        <is>
          <t>VÄSTRA GÖTALANDS LÄN</t>
        </is>
      </c>
      <c r="E342" t="inlineStr">
        <is>
          <t>FALKÖPING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40589-2025</t>
        </is>
      </c>
      <c r="B343" s="1" t="n">
        <v>45896.53821759259</v>
      </c>
      <c r="C343" s="1" t="n">
        <v>45947</v>
      </c>
      <c r="D343" t="inlineStr">
        <is>
          <t>VÄSTRA GÖTALANDS LÄN</t>
        </is>
      </c>
      <c r="E343" t="inlineStr">
        <is>
          <t>FALKÖPING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29229-2021</t>
        </is>
      </c>
      <c r="B344" s="1" t="n">
        <v>44360</v>
      </c>
      <c r="C344" s="1" t="n">
        <v>45947</v>
      </c>
      <c r="D344" t="inlineStr">
        <is>
          <t>VÄSTRA GÖTALANDS LÄN</t>
        </is>
      </c>
      <c r="E344" t="inlineStr">
        <is>
          <t>FALKÖPING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40555-2025</t>
        </is>
      </c>
      <c r="B345" s="1" t="n">
        <v>45896</v>
      </c>
      <c r="C345" s="1" t="n">
        <v>45947</v>
      </c>
      <c r="D345" t="inlineStr">
        <is>
          <t>VÄSTRA GÖTALANDS LÄN</t>
        </is>
      </c>
      <c r="E345" t="inlineStr">
        <is>
          <t>FALKÖPING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36631-2025</t>
        </is>
      </c>
      <c r="B346" s="1" t="n">
        <v>45870</v>
      </c>
      <c r="C346" s="1" t="n">
        <v>45947</v>
      </c>
      <c r="D346" t="inlineStr">
        <is>
          <t>VÄSTRA GÖTALANDS LÄN</t>
        </is>
      </c>
      <c r="E346" t="inlineStr">
        <is>
          <t>FALKÖPING</t>
        </is>
      </c>
      <c r="G346" t="n">
        <v>5.8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36628-2025</t>
        </is>
      </c>
      <c r="B347" s="1" t="n">
        <v>45870</v>
      </c>
      <c r="C347" s="1" t="n">
        <v>45947</v>
      </c>
      <c r="D347" t="inlineStr">
        <is>
          <t>VÄSTRA GÖTALANDS LÄN</t>
        </is>
      </c>
      <c r="E347" t="inlineStr">
        <is>
          <t>FALKÖPING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49278-2023</t>
        </is>
      </c>
      <c r="B348" s="1" t="n">
        <v>45210.69572916667</v>
      </c>
      <c r="C348" s="1" t="n">
        <v>45947</v>
      </c>
      <c r="D348" t="inlineStr">
        <is>
          <t>VÄSTRA GÖTALANDS LÄN</t>
        </is>
      </c>
      <c r="E348" t="inlineStr">
        <is>
          <t>FALKÖPING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55434-2024</t>
        </is>
      </c>
      <c r="B349" s="1" t="n">
        <v>45622.39576388889</v>
      </c>
      <c r="C349" s="1" t="n">
        <v>45947</v>
      </c>
      <c r="D349" t="inlineStr">
        <is>
          <t>VÄSTRA GÖTALANDS LÄN</t>
        </is>
      </c>
      <c r="E349" t="inlineStr">
        <is>
          <t>FALKÖPING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27515-2021</t>
        </is>
      </c>
      <c r="B350" s="1" t="n">
        <v>44351</v>
      </c>
      <c r="C350" s="1" t="n">
        <v>45947</v>
      </c>
      <c r="D350" t="inlineStr">
        <is>
          <t>VÄSTRA GÖTALANDS LÄN</t>
        </is>
      </c>
      <c r="E350" t="inlineStr">
        <is>
          <t>FALKÖPING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49416-2021</t>
        </is>
      </c>
      <c r="B351" s="1" t="n">
        <v>44454.6478587963</v>
      </c>
      <c r="C351" s="1" t="n">
        <v>45947</v>
      </c>
      <c r="D351" t="inlineStr">
        <is>
          <t>VÄSTRA GÖTALANDS LÄN</t>
        </is>
      </c>
      <c r="E351" t="inlineStr">
        <is>
          <t>FALKÖPING</t>
        </is>
      </c>
      <c r="G351" t="n">
        <v>5.5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6246-2025</t>
        </is>
      </c>
      <c r="B352" s="1" t="n">
        <v>45698.57233796296</v>
      </c>
      <c r="C352" s="1" t="n">
        <v>45947</v>
      </c>
      <c r="D352" t="inlineStr">
        <is>
          <t>VÄSTRA GÖTALANDS LÄN</t>
        </is>
      </c>
      <c r="E352" t="inlineStr">
        <is>
          <t>FALKÖPING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54774-2023</t>
        </is>
      </c>
      <c r="B353" s="1" t="n">
        <v>45236.4627662037</v>
      </c>
      <c r="C353" s="1" t="n">
        <v>45947</v>
      </c>
      <c r="D353" t="inlineStr">
        <is>
          <t>VÄSTRA GÖTALANDS LÄN</t>
        </is>
      </c>
      <c r="E353" t="inlineStr">
        <is>
          <t>FALKÖPING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63470-2023</t>
        </is>
      </c>
      <c r="B354" s="1" t="n">
        <v>45274</v>
      </c>
      <c r="C354" s="1" t="n">
        <v>45947</v>
      </c>
      <c r="D354" t="inlineStr">
        <is>
          <t>VÄSTRA GÖTALANDS LÄN</t>
        </is>
      </c>
      <c r="E354" t="inlineStr">
        <is>
          <t>FALKÖPING</t>
        </is>
      </c>
      <c r="G354" t="n">
        <v>4.5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23846-2022</t>
        </is>
      </c>
      <c r="B355" s="1" t="n">
        <v>44722</v>
      </c>
      <c r="C355" s="1" t="n">
        <v>45947</v>
      </c>
      <c r="D355" t="inlineStr">
        <is>
          <t>VÄSTRA GÖTALANDS LÄN</t>
        </is>
      </c>
      <c r="E355" t="inlineStr">
        <is>
          <t>FALKÖPING</t>
        </is>
      </c>
      <c r="G355" t="n">
        <v>9.1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36665-2025</t>
        </is>
      </c>
      <c r="B356" s="1" t="n">
        <v>45873</v>
      </c>
      <c r="C356" s="1" t="n">
        <v>45947</v>
      </c>
      <c r="D356" t="inlineStr">
        <is>
          <t>VÄSTRA GÖTALANDS LÄN</t>
        </is>
      </c>
      <c r="E356" t="inlineStr">
        <is>
          <t>FALKÖPING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7365-2025</t>
        </is>
      </c>
      <c r="B357" s="1" t="n">
        <v>45704.69732638889</v>
      </c>
      <c r="C357" s="1" t="n">
        <v>45947</v>
      </c>
      <c r="D357" t="inlineStr">
        <is>
          <t>VÄSTRA GÖTALANDS LÄN</t>
        </is>
      </c>
      <c r="E357" t="inlineStr">
        <is>
          <t>FALKÖPING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18131-2023</t>
        </is>
      </c>
      <c r="B358" s="1" t="n">
        <v>45040.86141203704</v>
      </c>
      <c r="C358" s="1" t="n">
        <v>45947</v>
      </c>
      <c r="D358" t="inlineStr">
        <is>
          <t>VÄSTRA GÖTALANDS LÄN</t>
        </is>
      </c>
      <c r="E358" t="inlineStr">
        <is>
          <t>FALKÖPING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32203-2024</t>
        </is>
      </c>
      <c r="B359" s="1" t="n">
        <v>45511.67099537037</v>
      </c>
      <c r="C359" s="1" t="n">
        <v>45947</v>
      </c>
      <c r="D359" t="inlineStr">
        <is>
          <t>VÄSTRA GÖTALANDS LÄN</t>
        </is>
      </c>
      <c r="E359" t="inlineStr">
        <is>
          <t>FALKÖPING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44810-2025</t>
        </is>
      </c>
      <c r="B360" s="1" t="n">
        <v>45918.37016203703</v>
      </c>
      <c r="C360" s="1" t="n">
        <v>45947</v>
      </c>
      <c r="D360" t="inlineStr">
        <is>
          <t>VÄSTRA GÖTALANDS LÄN</t>
        </is>
      </c>
      <c r="E360" t="inlineStr">
        <is>
          <t>FALKÖPING</t>
        </is>
      </c>
      <c r="F360" t="inlineStr">
        <is>
          <t>Kyrkan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49824-2025</t>
        </is>
      </c>
      <c r="B361" s="1" t="n">
        <v>45940.44650462963</v>
      </c>
      <c r="C361" s="1" t="n">
        <v>45947</v>
      </c>
      <c r="D361" t="inlineStr">
        <is>
          <t>VÄSTRA GÖTALANDS LÄN</t>
        </is>
      </c>
      <c r="E361" t="inlineStr">
        <is>
          <t>FALKÖPING</t>
        </is>
      </c>
      <c r="G361" t="n">
        <v>5.7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6495-2025</t>
        </is>
      </c>
      <c r="B362" s="1" t="n">
        <v>45699.63547453703</v>
      </c>
      <c r="C362" s="1" t="n">
        <v>45947</v>
      </c>
      <c r="D362" t="inlineStr">
        <is>
          <t>VÄSTRA GÖTALANDS LÄN</t>
        </is>
      </c>
      <c r="E362" t="inlineStr">
        <is>
          <t>FALKÖPING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17028-2025</t>
        </is>
      </c>
      <c r="B363" s="1" t="n">
        <v>45755.57172453704</v>
      </c>
      <c r="C363" s="1" t="n">
        <v>45947</v>
      </c>
      <c r="D363" t="inlineStr">
        <is>
          <t>VÄSTRA GÖTALANDS LÄN</t>
        </is>
      </c>
      <c r="E363" t="inlineStr">
        <is>
          <t>FALKÖPING</t>
        </is>
      </c>
      <c r="G363" t="n">
        <v>7.3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35450-2023</t>
        </is>
      </c>
      <c r="B364" s="1" t="n">
        <v>45146</v>
      </c>
      <c r="C364" s="1" t="n">
        <v>45947</v>
      </c>
      <c r="D364" t="inlineStr">
        <is>
          <t>VÄSTRA GÖTALANDS LÄN</t>
        </is>
      </c>
      <c r="E364" t="inlineStr">
        <is>
          <t>FALKÖPING</t>
        </is>
      </c>
      <c r="G364" t="n">
        <v>4.3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45908-2021</t>
        </is>
      </c>
      <c r="B365" s="1" t="n">
        <v>44441.60664351852</v>
      </c>
      <c r="C365" s="1" t="n">
        <v>45947</v>
      </c>
      <c r="D365" t="inlineStr">
        <is>
          <t>VÄSTRA GÖTALANDS LÄN</t>
        </is>
      </c>
      <c r="E365" t="inlineStr">
        <is>
          <t>FALKÖPING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6718-2025</t>
        </is>
      </c>
      <c r="B366" s="1" t="n">
        <v>45700.57475694444</v>
      </c>
      <c r="C366" s="1" t="n">
        <v>45947</v>
      </c>
      <c r="D366" t="inlineStr">
        <is>
          <t>VÄSTRA GÖTALANDS LÄN</t>
        </is>
      </c>
      <c r="E366" t="inlineStr">
        <is>
          <t>FALKÖPING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6720-2025</t>
        </is>
      </c>
      <c r="B367" s="1" t="n">
        <v>45700.57809027778</v>
      </c>
      <c r="C367" s="1" t="n">
        <v>45947</v>
      </c>
      <c r="D367" t="inlineStr">
        <is>
          <t>VÄSTRA GÖTALANDS LÄN</t>
        </is>
      </c>
      <c r="E367" t="inlineStr">
        <is>
          <t>FALKÖPING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16939-2023</t>
        </is>
      </c>
      <c r="B368" s="1" t="n">
        <v>45033.63331018519</v>
      </c>
      <c r="C368" s="1" t="n">
        <v>45947</v>
      </c>
      <c r="D368" t="inlineStr">
        <is>
          <t>VÄSTRA GÖTALANDS LÄN</t>
        </is>
      </c>
      <c r="E368" t="inlineStr">
        <is>
          <t>FALKÖPING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30441-2023</t>
        </is>
      </c>
      <c r="B369" s="1" t="n">
        <v>45111.56012731481</v>
      </c>
      <c r="C369" s="1" t="n">
        <v>45947</v>
      </c>
      <c r="D369" t="inlineStr">
        <is>
          <t>VÄSTRA GÖTALANDS LÄN</t>
        </is>
      </c>
      <c r="E369" t="inlineStr">
        <is>
          <t>FALKÖPING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44004-2022</t>
        </is>
      </c>
      <c r="B370" s="1" t="n">
        <v>44838.70366898148</v>
      </c>
      <c r="C370" s="1" t="n">
        <v>45947</v>
      </c>
      <c r="D370" t="inlineStr">
        <is>
          <t>VÄSTRA GÖTALANDS LÄN</t>
        </is>
      </c>
      <c r="E370" t="inlineStr">
        <is>
          <t>FALKÖPING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23731-2021</t>
        </is>
      </c>
      <c r="B371" s="1" t="n">
        <v>44334</v>
      </c>
      <c r="C371" s="1" t="n">
        <v>45947</v>
      </c>
      <c r="D371" t="inlineStr">
        <is>
          <t>VÄSTRA GÖTALANDS LÄN</t>
        </is>
      </c>
      <c r="E371" t="inlineStr">
        <is>
          <t>FALKÖPING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42838-2022</t>
        </is>
      </c>
      <c r="B372" s="1" t="n">
        <v>44832.65980324074</v>
      </c>
      <c r="C372" s="1" t="n">
        <v>45947</v>
      </c>
      <c r="D372" t="inlineStr">
        <is>
          <t>VÄSTRA GÖTALANDS LÄN</t>
        </is>
      </c>
      <c r="E372" t="inlineStr">
        <is>
          <t>FALKÖPING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30443-2023</t>
        </is>
      </c>
      <c r="B373" s="1" t="n">
        <v>45111.56303240741</v>
      </c>
      <c r="C373" s="1" t="n">
        <v>45947</v>
      </c>
      <c r="D373" t="inlineStr">
        <is>
          <t>VÄSTRA GÖTALANDS LÄN</t>
        </is>
      </c>
      <c r="E373" t="inlineStr">
        <is>
          <t>FALKÖPING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26319-2023</t>
        </is>
      </c>
      <c r="B374" s="1" t="n">
        <v>45091</v>
      </c>
      <c r="C374" s="1" t="n">
        <v>45947</v>
      </c>
      <c r="D374" t="inlineStr">
        <is>
          <t>VÄSTRA GÖTALANDS LÄN</t>
        </is>
      </c>
      <c r="E374" t="inlineStr">
        <is>
          <t>FALKÖPING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17629-2023</t>
        </is>
      </c>
      <c r="B375" s="1" t="n">
        <v>45036.66107638889</v>
      </c>
      <c r="C375" s="1" t="n">
        <v>45947</v>
      </c>
      <c r="D375" t="inlineStr">
        <is>
          <t>VÄSTRA GÖTALANDS LÄN</t>
        </is>
      </c>
      <c r="E375" t="inlineStr">
        <is>
          <t>FALKÖPING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50960-2025</t>
        </is>
      </c>
      <c r="B376" s="1" t="n">
        <v>45946.84063657407</v>
      </c>
      <c r="C376" s="1" t="n">
        <v>45947</v>
      </c>
      <c r="D376" t="inlineStr">
        <is>
          <t>VÄSTRA GÖTALANDS LÄN</t>
        </is>
      </c>
      <c r="E376" t="inlineStr">
        <is>
          <t>FALKÖPING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29719-2024</t>
        </is>
      </c>
      <c r="B377" s="1" t="n">
        <v>45485.36423611111</v>
      </c>
      <c r="C377" s="1" t="n">
        <v>45947</v>
      </c>
      <c r="D377" t="inlineStr">
        <is>
          <t>VÄSTRA GÖTALANDS LÄN</t>
        </is>
      </c>
      <c r="E377" t="inlineStr">
        <is>
          <t>FALKÖPING</t>
        </is>
      </c>
      <c r="F377" t="inlineStr">
        <is>
          <t>Sveaskog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51416-2021</t>
        </is>
      </c>
      <c r="B378" s="1" t="n">
        <v>44461.86927083333</v>
      </c>
      <c r="C378" s="1" t="n">
        <v>45947</v>
      </c>
      <c r="D378" t="inlineStr">
        <is>
          <t>VÄSTRA GÖTALANDS LÄN</t>
        </is>
      </c>
      <c r="E378" t="inlineStr">
        <is>
          <t>FALKÖPING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45836-2025</t>
        </is>
      </c>
      <c r="B379" s="1" t="n">
        <v>45923.61116898148</v>
      </c>
      <c r="C379" s="1" t="n">
        <v>45947</v>
      </c>
      <c r="D379" t="inlineStr">
        <is>
          <t>VÄSTRA GÖTALANDS LÄN</t>
        </is>
      </c>
      <c r="E379" t="inlineStr">
        <is>
          <t>FALKÖPING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28473-2022</t>
        </is>
      </c>
      <c r="B380" s="1" t="n">
        <v>44747.82956018519</v>
      </c>
      <c r="C380" s="1" t="n">
        <v>45947</v>
      </c>
      <c r="D380" t="inlineStr">
        <is>
          <t>VÄSTRA GÖTALANDS LÄN</t>
        </is>
      </c>
      <c r="E380" t="inlineStr">
        <is>
          <t>FALKÖPING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62179-2022</t>
        </is>
      </c>
      <c r="B381" s="1" t="n">
        <v>44922.53709490741</v>
      </c>
      <c r="C381" s="1" t="n">
        <v>45947</v>
      </c>
      <c r="D381" t="inlineStr">
        <is>
          <t>VÄSTRA GÖTALANDS LÄN</t>
        </is>
      </c>
      <c r="E381" t="inlineStr">
        <is>
          <t>FALKÖPING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16347-2023</t>
        </is>
      </c>
      <c r="B382" s="1" t="n">
        <v>45028.67302083333</v>
      </c>
      <c r="C382" s="1" t="n">
        <v>45947</v>
      </c>
      <c r="D382" t="inlineStr">
        <is>
          <t>VÄSTRA GÖTALANDS LÄN</t>
        </is>
      </c>
      <c r="E382" t="inlineStr">
        <is>
          <t>FALKÖPING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28310-2022</t>
        </is>
      </c>
      <c r="B383" s="1" t="n">
        <v>44747.358125</v>
      </c>
      <c r="C383" s="1" t="n">
        <v>45947</v>
      </c>
      <c r="D383" t="inlineStr">
        <is>
          <t>VÄSTRA GÖTALANDS LÄN</t>
        </is>
      </c>
      <c r="E383" t="inlineStr">
        <is>
          <t>FALKÖPING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50616-2025</t>
        </is>
      </c>
      <c r="B384" s="1" t="n">
        <v>45945.62936342593</v>
      </c>
      <c r="C384" s="1" t="n">
        <v>45947</v>
      </c>
      <c r="D384" t="inlineStr">
        <is>
          <t>VÄSTRA GÖTALANDS LÄN</t>
        </is>
      </c>
      <c r="E384" t="inlineStr">
        <is>
          <t>FALKÖPING</t>
        </is>
      </c>
      <c r="F384" t="inlineStr">
        <is>
          <t>Sveaskog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45999-2025</t>
        </is>
      </c>
      <c r="B385" s="1" t="n">
        <v>45924.40596064815</v>
      </c>
      <c r="C385" s="1" t="n">
        <v>45947</v>
      </c>
      <c r="D385" t="inlineStr">
        <is>
          <t>VÄSTRA GÖTALANDS LÄN</t>
        </is>
      </c>
      <c r="E385" t="inlineStr">
        <is>
          <t>FALKÖPING</t>
        </is>
      </c>
      <c r="G385" t="n">
        <v>10.3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25071-2024</t>
        </is>
      </c>
      <c r="B386" s="1" t="n">
        <v>45462</v>
      </c>
      <c r="C386" s="1" t="n">
        <v>45947</v>
      </c>
      <c r="D386" t="inlineStr">
        <is>
          <t>VÄSTRA GÖTALANDS LÄN</t>
        </is>
      </c>
      <c r="E386" t="inlineStr">
        <is>
          <t>FALKÖPING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25075-2024</t>
        </is>
      </c>
      <c r="B387" s="1" t="n">
        <v>45462</v>
      </c>
      <c r="C387" s="1" t="n">
        <v>45947</v>
      </c>
      <c r="D387" t="inlineStr">
        <is>
          <t>VÄSTRA GÖTALANDS LÄN</t>
        </is>
      </c>
      <c r="E387" t="inlineStr">
        <is>
          <t>FALKÖPING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46071-2025</t>
        </is>
      </c>
      <c r="B388" s="1" t="n">
        <v>45924.49282407408</v>
      </c>
      <c r="C388" s="1" t="n">
        <v>45947</v>
      </c>
      <c r="D388" t="inlineStr">
        <is>
          <t>VÄSTRA GÖTALANDS LÄN</t>
        </is>
      </c>
      <c r="E388" t="inlineStr">
        <is>
          <t>FALKÖPING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50618-2025</t>
        </is>
      </c>
      <c r="B389" s="1" t="n">
        <v>45945.62994212963</v>
      </c>
      <c r="C389" s="1" t="n">
        <v>45947</v>
      </c>
      <c r="D389" t="inlineStr">
        <is>
          <t>VÄSTRA GÖTALANDS LÄN</t>
        </is>
      </c>
      <c r="E389" t="inlineStr">
        <is>
          <t>FALKÖPING</t>
        </is>
      </c>
      <c r="F389" t="inlineStr">
        <is>
          <t>Sveaskog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5228-2024</t>
        </is>
      </c>
      <c r="B390" s="1" t="n">
        <v>45330.7070949074</v>
      </c>
      <c r="C390" s="1" t="n">
        <v>45947</v>
      </c>
      <c r="D390" t="inlineStr">
        <is>
          <t>VÄSTRA GÖTALANDS LÄN</t>
        </is>
      </c>
      <c r="E390" t="inlineStr">
        <is>
          <t>FALKÖPING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50959-2025</t>
        </is>
      </c>
      <c r="B391" s="1" t="n">
        <v>45946.83520833333</v>
      </c>
      <c r="C391" s="1" t="n">
        <v>45947</v>
      </c>
      <c r="D391" t="inlineStr">
        <is>
          <t>VÄSTRA GÖTALANDS LÄN</t>
        </is>
      </c>
      <c r="E391" t="inlineStr">
        <is>
          <t>FALKÖPING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4396-2023</t>
        </is>
      </c>
      <c r="B392" s="1" t="n">
        <v>44956.29600694445</v>
      </c>
      <c r="C392" s="1" t="n">
        <v>45947</v>
      </c>
      <c r="D392" t="inlineStr">
        <is>
          <t>VÄSTRA GÖTALANDS LÄN</t>
        </is>
      </c>
      <c r="E392" t="inlineStr">
        <is>
          <t>FALKÖPING</t>
        </is>
      </c>
      <c r="G392" t="n">
        <v>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58998-2022</t>
        </is>
      </c>
      <c r="B393" s="1" t="n">
        <v>44903.72783564815</v>
      </c>
      <c r="C393" s="1" t="n">
        <v>45947</v>
      </c>
      <c r="D393" t="inlineStr">
        <is>
          <t>VÄSTRA GÖTALANDS LÄN</t>
        </is>
      </c>
      <c r="E393" t="inlineStr">
        <is>
          <t>FALKÖPING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26563-2023</t>
        </is>
      </c>
      <c r="B394" s="1" t="n">
        <v>45092</v>
      </c>
      <c r="C394" s="1" t="n">
        <v>45947</v>
      </c>
      <c r="D394" t="inlineStr">
        <is>
          <t>VÄSTRA GÖTALANDS LÄN</t>
        </is>
      </c>
      <c r="E394" t="inlineStr">
        <is>
          <t>FALKÖPING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29225-2023</t>
        </is>
      </c>
      <c r="B395" s="1" t="n">
        <v>45105</v>
      </c>
      <c r="C395" s="1" t="n">
        <v>45947</v>
      </c>
      <c r="D395" t="inlineStr">
        <is>
          <t>VÄSTRA GÖTALANDS LÄN</t>
        </is>
      </c>
      <c r="E395" t="inlineStr">
        <is>
          <t>FALKÖPING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29750-2023</t>
        </is>
      </c>
      <c r="B396" s="1" t="n">
        <v>45107</v>
      </c>
      <c r="C396" s="1" t="n">
        <v>45947</v>
      </c>
      <c r="D396" t="inlineStr">
        <is>
          <t>VÄSTRA GÖTALANDS LÄN</t>
        </is>
      </c>
      <c r="E396" t="inlineStr">
        <is>
          <t>FALKÖPING</t>
        </is>
      </c>
      <c r="G396" t="n">
        <v>6.6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50720-2023</t>
        </is>
      </c>
      <c r="B397" s="1" t="n">
        <v>45217</v>
      </c>
      <c r="C397" s="1" t="n">
        <v>45947</v>
      </c>
      <c r="D397" t="inlineStr">
        <is>
          <t>VÄSTRA GÖTALANDS LÄN</t>
        </is>
      </c>
      <c r="E397" t="inlineStr">
        <is>
          <t>FALKÖPING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50722-2023</t>
        </is>
      </c>
      <c r="B398" s="1" t="n">
        <v>45217.57265046296</v>
      </c>
      <c r="C398" s="1" t="n">
        <v>45947</v>
      </c>
      <c r="D398" t="inlineStr">
        <is>
          <t>VÄSTRA GÖTALANDS LÄN</t>
        </is>
      </c>
      <c r="E398" t="inlineStr">
        <is>
          <t>FALKÖPING</t>
        </is>
      </c>
      <c r="G398" t="n">
        <v>0.3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43728-2021</t>
        </is>
      </c>
      <c r="B399" s="1" t="n">
        <v>44433</v>
      </c>
      <c r="C399" s="1" t="n">
        <v>45947</v>
      </c>
      <c r="D399" t="inlineStr">
        <is>
          <t>VÄSTRA GÖTALANDS LÄN</t>
        </is>
      </c>
      <c r="E399" t="inlineStr">
        <is>
          <t>FALKÖPING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44285-2023</t>
        </is>
      </c>
      <c r="B400" s="1" t="n">
        <v>45188.62711805556</v>
      </c>
      <c r="C400" s="1" t="n">
        <v>45947</v>
      </c>
      <c r="D400" t="inlineStr">
        <is>
          <t>VÄSTRA GÖTALANDS LÄN</t>
        </is>
      </c>
      <c r="E400" t="inlineStr">
        <is>
          <t>FALKÖPING</t>
        </is>
      </c>
      <c r="G400" t="n">
        <v>8.1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24349-2022</t>
        </is>
      </c>
      <c r="B401" s="1" t="n">
        <v>44726</v>
      </c>
      <c r="C401" s="1" t="n">
        <v>45947</v>
      </c>
      <c r="D401" t="inlineStr">
        <is>
          <t>VÄSTRA GÖTALANDS LÄN</t>
        </is>
      </c>
      <c r="E401" t="inlineStr">
        <is>
          <t>FALKÖPING</t>
        </is>
      </c>
      <c r="G401" t="n">
        <v>5.9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20355-2025</t>
        </is>
      </c>
      <c r="B402" s="1" t="n">
        <v>45775.39359953703</v>
      </c>
      <c r="C402" s="1" t="n">
        <v>45947</v>
      </c>
      <c r="D402" t="inlineStr">
        <is>
          <t>VÄSTRA GÖTALANDS LÄN</t>
        </is>
      </c>
      <c r="E402" t="inlineStr">
        <is>
          <t>FALKÖPING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2639-2025</t>
        </is>
      </c>
      <c r="B403" s="1" t="n">
        <v>45675</v>
      </c>
      <c r="C403" s="1" t="n">
        <v>45947</v>
      </c>
      <c r="D403" t="inlineStr">
        <is>
          <t>VÄSTRA GÖTALANDS LÄN</t>
        </is>
      </c>
      <c r="E403" t="inlineStr">
        <is>
          <t>FALKÖPING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40375-2023</t>
        </is>
      </c>
      <c r="B404" s="1" t="n">
        <v>45169.74657407407</v>
      </c>
      <c r="C404" s="1" t="n">
        <v>45947</v>
      </c>
      <c r="D404" t="inlineStr">
        <is>
          <t>VÄSTRA GÖTALANDS LÄN</t>
        </is>
      </c>
      <c r="E404" t="inlineStr">
        <is>
          <t>FALKÖPING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19009-2025</t>
        </is>
      </c>
      <c r="B405" s="1" t="n">
        <v>45764</v>
      </c>
      <c r="C405" s="1" t="n">
        <v>45947</v>
      </c>
      <c r="D405" t="inlineStr">
        <is>
          <t>VÄSTRA GÖTALANDS LÄN</t>
        </is>
      </c>
      <c r="E405" t="inlineStr">
        <is>
          <t>FALKÖPING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30137-2023</t>
        </is>
      </c>
      <c r="B406" s="1" t="n">
        <v>45110.51828703703</v>
      </c>
      <c r="C406" s="1" t="n">
        <v>45947</v>
      </c>
      <c r="D406" t="inlineStr">
        <is>
          <t>VÄSTRA GÖTALANDS LÄN</t>
        </is>
      </c>
      <c r="E406" t="inlineStr">
        <is>
          <t>FALKÖPING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21332-2023</t>
        </is>
      </c>
      <c r="B407" s="1" t="n">
        <v>45062.91006944444</v>
      </c>
      <c r="C407" s="1" t="n">
        <v>45947</v>
      </c>
      <c r="D407" t="inlineStr">
        <is>
          <t>VÄSTRA GÖTALANDS LÄN</t>
        </is>
      </c>
      <c r="E407" t="inlineStr">
        <is>
          <t>FALKÖPING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44878-2023</t>
        </is>
      </c>
      <c r="B408" s="1" t="n">
        <v>45187</v>
      </c>
      <c r="C408" s="1" t="n">
        <v>45947</v>
      </c>
      <c r="D408" t="inlineStr">
        <is>
          <t>VÄSTRA GÖTALANDS LÄN</t>
        </is>
      </c>
      <c r="E408" t="inlineStr">
        <is>
          <t>FALKÖPING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59935-2024</t>
        </is>
      </c>
      <c r="B409" s="1" t="n">
        <v>45642.32403935185</v>
      </c>
      <c r="C409" s="1" t="n">
        <v>45947</v>
      </c>
      <c r="D409" t="inlineStr">
        <is>
          <t>VÄSTRA GÖTALANDS LÄN</t>
        </is>
      </c>
      <c r="E409" t="inlineStr">
        <is>
          <t>FALKÖPING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15503-2025</t>
        </is>
      </c>
      <c r="B410" s="1" t="n">
        <v>45747.59469907408</v>
      </c>
      <c r="C410" s="1" t="n">
        <v>45947</v>
      </c>
      <c r="D410" t="inlineStr">
        <is>
          <t>VÄSTRA GÖTALANDS LÄN</t>
        </is>
      </c>
      <c r="E410" t="inlineStr">
        <is>
          <t>FALKÖPING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22808-2023</t>
        </is>
      </c>
      <c r="B411" s="1" t="n">
        <v>45072</v>
      </c>
      <c r="C411" s="1" t="n">
        <v>45947</v>
      </c>
      <c r="D411" t="inlineStr">
        <is>
          <t>VÄSTRA GÖTALANDS LÄN</t>
        </is>
      </c>
      <c r="E411" t="inlineStr">
        <is>
          <t>FALKÖPING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37257-2024</t>
        </is>
      </c>
      <c r="B412" s="1" t="n">
        <v>45540.36935185185</v>
      </c>
      <c r="C412" s="1" t="n">
        <v>45947</v>
      </c>
      <c r="D412" t="inlineStr">
        <is>
          <t>VÄSTRA GÖTALANDS LÄN</t>
        </is>
      </c>
      <c r="E412" t="inlineStr">
        <is>
          <t>FALKÖPING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49332-2024</t>
        </is>
      </c>
      <c r="B413" s="1" t="n">
        <v>45595.58311342593</v>
      </c>
      <c r="C413" s="1" t="n">
        <v>45947</v>
      </c>
      <c r="D413" t="inlineStr">
        <is>
          <t>VÄSTRA GÖTALANDS LÄN</t>
        </is>
      </c>
      <c r="E413" t="inlineStr">
        <is>
          <t>FALKÖPING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47922-2023</t>
        </is>
      </c>
      <c r="B414" s="1" t="n">
        <v>45204</v>
      </c>
      <c r="C414" s="1" t="n">
        <v>45947</v>
      </c>
      <c r="D414" t="inlineStr">
        <is>
          <t>VÄSTRA GÖTALANDS LÄN</t>
        </is>
      </c>
      <c r="E414" t="inlineStr">
        <is>
          <t>FALKÖPING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61266-2024</t>
        </is>
      </c>
      <c r="B415" s="1" t="n">
        <v>45645.73471064815</v>
      </c>
      <c r="C415" s="1" t="n">
        <v>45947</v>
      </c>
      <c r="D415" t="inlineStr">
        <is>
          <t>VÄSTRA GÖTALANDS LÄN</t>
        </is>
      </c>
      <c r="E415" t="inlineStr">
        <is>
          <t>FALKÖPING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37958-2022</t>
        </is>
      </c>
      <c r="B416" s="1" t="n">
        <v>44811.49701388889</v>
      </c>
      <c r="C416" s="1" t="n">
        <v>45947</v>
      </c>
      <c r="D416" t="inlineStr">
        <is>
          <t>VÄSTRA GÖTALANDS LÄN</t>
        </is>
      </c>
      <c r="E416" t="inlineStr">
        <is>
          <t>FALKÖPING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4675-2023</t>
        </is>
      </c>
      <c r="B417" s="1" t="n">
        <v>44957</v>
      </c>
      <c r="C417" s="1" t="n">
        <v>45947</v>
      </c>
      <c r="D417" t="inlineStr">
        <is>
          <t>VÄSTRA GÖTALANDS LÄN</t>
        </is>
      </c>
      <c r="E417" t="inlineStr">
        <is>
          <t>FALKÖPING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32774-2023</t>
        </is>
      </c>
      <c r="B418" s="1" t="n">
        <v>45123.83592592592</v>
      </c>
      <c r="C418" s="1" t="n">
        <v>45947</v>
      </c>
      <c r="D418" t="inlineStr">
        <is>
          <t>VÄSTRA GÖTALANDS LÄN</t>
        </is>
      </c>
      <c r="E418" t="inlineStr">
        <is>
          <t>FALKÖPING</t>
        </is>
      </c>
      <c r="G418" t="n">
        <v>5.9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8345-2024</t>
        </is>
      </c>
      <c r="B419" s="1" t="n">
        <v>45352.54994212963</v>
      </c>
      <c r="C419" s="1" t="n">
        <v>45947</v>
      </c>
      <c r="D419" t="inlineStr">
        <is>
          <t>VÄSTRA GÖTALANDS LÄN</t>
        </is>
      </c>
      <c r="E419" t="inlineStr">
        <is>
          <t>FALKÖPING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61457-2024</t>
        </is>
      </c>
      <c r="B420" s="1" t="n">
        <v>45646.49675925926</v>
      </c>
      <c r="C420" s="1" t="n">
        <v>45947</v>
      </c>
      <c r="D420" t="inlineStr">
        <is>
          <t>VÄSTRA GÖTALANDS LÄN</t>
        </is>
      </c>
      <c r="E420" t="inlineStr">
        <is>
          <t>FALKÖPING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18927-2022</t>
        </is>
      </c>
      <c r="B421" s="1" t="n">
        <v>44690.64334490741</v>
      </c>
      <c r="C421" s="1" t="n">
        <v>45947</v>
      </c>
      <c r="D421" t="inlineStr">
        <is>
          <t>VÄSTRA GÖTALANDS LÄN</t>
        </is>
      </c>
      <c r="E421" t="inlineStr">
        <is>
          <t>FALKÖPING</t>
        </is>
      </c>
      <c r="F421" t="inlineStr">
        <is>
          <t>Kommuner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27606-2023</t>
        </is>
      </c>
      <c r="B422" s="1" t="n">
        <v>45097</v>
      </c>
      <c r="C422" s="1" t="n">
        <v>45947</v>
      </c>
      <c r="D422" t="inlineStr">
        <is>
          <t>VÄSTRA GÖTALANDS LÄN</t>
        </is>
      </c>
      <c r="E422" t="inlineStr">
        <is>
          <t>FALKÖPING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4214-2024</t>
        </is>
      </c>
      <c r="B423" s="1" t="n">
        <v>45324</v>
      </c>
      <c r="C423" s="1" t="n">
        <v>45947</v>
      </c>
      <c r="D423" t="inlineStr">
        <is>
          <t>VÄSTRA GÖTALANDS LÄN</t>
        </is>
      </c>
      <c r="E423" t="inlineStr">
        <is>
          <t>FALKÖPING</t>
        </is>
      </c>
      <c r="G423" t="n">
        <v>6.2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60559-2024</t>
        </is>
      </c>
      <c r="B424" s="1" t="n">
        <v>45643.99405092592</v>
      </c>
      <c r="C424" s="1" t="n">
        <v>45947</v>
      </c>
      <c r="D424" t="inlineStr">
        <is>
          <t>VÄSTRA GÖTALANDS LÄN</t>
        </is>
      </c>
      <c r="E424" t="inlineStr">
        <is>
          <t>FALKÖPING</t>
        </is>
      </c>
      <c r="G424" t="n">
        <v>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30626-2023</t>
        </is>
      </c>
      <c r="B425" s="1" t="n">
        <v>45112</v>
      </c>
      <c r="C425" s="1" t="n">
        <v>45947</v>
      </c>
      <c r="D425" t="inlineStr">
        <is>
          <t>VÄSTRA GÖTALANDS LÄN</t>
        </is>
      </c>
      <c r="E425" t="inlineStr">
        <is>
          <t>FALKÖPING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15313-2025</t>
        </is>
      </c>
      <c r="B426" s="1" t="n">
        <v>45746</v>
      </c>
      <c r="C426" s="1" t="n">
        <v>45947</v>
      </c>
      <c r="D426" t="inlineStr">
        <is>
          <t>VÄSTRA GÖTALANDS LÄN</t>
        </is>
      </c>
      <c r="E426" t="inlineStr">
        <is>
          <t>FALKÖPING</t>
        </is>
      </c>
      <c r="G426" t="n">
        <v>10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29974-2024</t>
        </is>
      </c>
      <c r="B427" s="1" t="n">
        <v>45488</v>
      </c>
      <c r="C427" s="1" t="n">
        <v>45947</v>
      </c>
      <c r="D427" t="inlineStr">
        <is>
          <t>VÄSTRA GÖTALANDS LÄN</t>
        </is>
      </c>
      <c r="E427" t="inlineStr">
        <is>
          <t>FALKÖPING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15971-2024</t>
        </is>
      </c>
      <c r="B428" s="1" t="n">
        <v>45405.56321759259</v>
      </c>
      <c r="C428" s="1" t="n">
        <v>45947</v>
      </c>
      <c r="D428" t="inlineStr">
        <is>
          <t>VÄSTRA GÖTALANDS LÄN</t>
        </is>
      </c>
      <c r="E428" t="inlineStr">
        <is>
          <t>FALKÖPING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54090-2024</t>
        </is>
      </c>
      <c r="B429" s="1" t="n">
        <v>45616.50922453704</v>
      </c>
      <c r="C429" s="1" t="n">
        <v>45947</v>
      </c>
      <c r="D429" t="inlineStr">
        <is>
          <t>VÄSTRA GÖTALANDS LÄN</t>
        </is>
      </c>
      <c r="E429" t="inlineStr">
        <is>
          <t>FALKÖPING</t>
        </is>
      </c>
      <c r="G429" t="n">
        <v>7.8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12750-2024</t>
        </is>
      </c>
      <c r="B430" s="1" t="n">
        <v>45384</v>
      </c>
      <c r="C430" s="1" t="n">
        <v>45947</v>
      </c>
      <c r="D430" t="inlineStr">
        <is>
          <t>VÄSTRA GÖTALANDS LÄN</t>
        </is>
      </c>
      <c r="E430" t="inlineStr">
        <is>
          <t>FALKÖPING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12754-2024</t>
        </is>
      </c>
      <c r="B431" s="1" t="n">
        <v>45384</v>
      </c>
      <c r="C431" s="1" t="n">
        <v>45947</v>
      </c>
      <c r="D431" t="inlineStr">
        <is>
          <t>VÄSTRA GÖTALANDS LÄN</t>
        </is>
      </c>
      <c r="E431" t="inlineStr">
        <is>
          <t>FALKÖPING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9168-2023</t>
        </is>
      </c>
      <c r="B432" s="1" t="n">
        <v>44980.40984953703</v>
      </c>
      <c r="C432" s="1" t="n">
        <v>45947</v>
      </c>
      <c r="D432" t="inlineStr">
        <is>
          <t>VÄSTRA GÖTALANDS LÄN</t>
        </is>
      </c>
      <c r="E432" t="inlineStr">
        <is>
          <t>FALKÖPING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26731-2023</t>
        </is>
      </c>
      <c r="B433" s="1" t="n">
        <v>45093</v>
      </c>
      <c r="C433" s="1" t="n">
        <v>45947</v>
      </c>
      <c r="D433" t="inlineStr">
        <is>
          <t>VÄSTRA GÖTALANDS LÄN</t>
        </is>
      </c>
      <c r="E433" t="inlineStr">
        <is>
          <t>FALKÖPING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52317-2024</t>
        </is>
      </c>
      <c r="B434" s="1" t="n">
        <v>45608.95311342592</v>
      </c>
      <c r="C434" s="1" t="n">
        <v>45947</v>
      </c>
      <c r="D434" t="inlineStr">
        <is>
          <t>VÄSTRA GÖTALANDS LÄN</t>
        </is>
      </c>
      <c r="E434" t="inlineStr">
        <is>
          <t>FALKÖPING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20468-2025</t>
        </is>
      </c>
      <c r="B435" s="1" t="n">
        <v>45775.54140046296</v>
      </c>
      <c r="C435" s="1" t="n">
        <v>45947</v>
      </c>
      <c r="D435" t="inlineStr">
        <is>
          <t>VÄSTRA GÖTALANDS LÄN</t>
        </is>
      </c>
      <c r="E435" t="inlineStr">
        <is>
          <t>FALKÖPING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39515-2024</t>
        </is>
      </c>
      <c r="B436" s="1" t="n">
        <v>45551.69797453703</v>
      </c>
      <c r="C436" s="1" t="n">
        <v>45947</v>
      </c>
      <c r="D436" t="inlineStr">
        <is>
          <t>VÄSTRA GÖTALANDS LÄN</t>
        </is>
      </c>
      <c r="E436" t="inlineStr">
        <is>
          <t>FALKÖPING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21690-2024</t>
        </is>
      </c>
      <c r="B437" s="1" t="n">
        <v>45442.44256944444</v>
      </c>
      <c r="C437" s="1" t="n">
        <v>45947</v>
      </c>
      <c r="D437" t="inlineStr">
        <is>
          <t>VÄSTRA GÖTALANDS LÄN</t>
        </is>
      </c>
      <c r="E437" t="inlineStr">
        <is>
          <t>FALKÖPING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19341-2023</t>
        </is>
      </c>
      <c r="B438" s="1" t="n">
        <v>45049.58232638889</v>
      </c>
      <c r="C438" s="1" t="n">
        <v>45947</v>
      </c>
      <c r="D438" t="inlineStr">
        <is>
          <t>VÄSTRA GÖTALANDS LÄN</t>
        </is>
      </c>
      <c r="E438" t="inlineStr">
        <is>
          <t>FALKÖPING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52704-2023</t>
        </is>
      </c>
      <c r="B439" s="1" t="n">
        <v>45225.81679398148</v>
      </c>
      <c r="C439" s="1" t="n">
        <v>45947</v>
      </c>
      <c r="D439" t="inlineStr">
        <is>
          <t>VÄSTRA GÖTALANDS LÄN</t>
        </is>
      </c>
      <c r="E439" t="inlineStr">
        <is>
          <t>FALKÖPING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10511-2023</t>
        </is>
      </c>
      <c r="B440" s="1" t="n">
        <v>44987.74418981482</v>
      </c>
      <c r="C440" s="1" t="n">
        <v>45947</v>
      </c>
      <c r="D440" t="inlineStr">
        <is>
          <t>VÄSTRA GÖTALANDS LÄN</t>
        </is>
      </c>
      <c r="E440" t="inlineStr">
        <is>
          <t>FALKÖPING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23475-2023</t>
        </is>
      </c>
      <c r="B441" s="1" t="n">
        <v>45076</v>
      </c>
      <c r="C441" s="1" t="n">
        <v>45947</v>
      </c>
      <c r="D441" t="inlineStr">
        <is>
          <t>VÄSTRA GÖTALANDS LÄN</t>
        </is>
      </c>
      <c r="E441" t="inlineStr">
        <is>
          <t>FALKÖPING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21001-2025</t>
        </is>
      </c>
      <c r="B442" s="1" t="n">
        <v>45777.48964120371</v>
      </c>
      <c r="C442" s="1" t="n">
        <v>45947</v>
      </c>
      <c r="D442" t="inlineStr">
        <is>
          <t>VÄSTRA GÖTALANDS LÄN</t>
        </is>
      </c>
      <c r="E442" t="inlineStr">
        <is>
          <t>FALKÖPING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14416-2025</t>
        </is>
      </c>
      <c r="B443" s="1" t="n">
        <v>45741.47922453703</v>
      </c>
      <c r="C443" s="1" t="n">
        <v>45947</v>
      </c>
      <c r="D443" t="inlineStr">
        <is>
          <t>VÄSTRA GÖTALANDS LÄN</t>
        </is>
      </c>
      <c r="E443" t="inlineStr">
        <is>
          <t>FALKÖPING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21003-2025</t>
        </is>
      </c>
      <c r="B444" s="1" t="n">
        <v>45777.49116898148</v>
      </c>
      <c r="C444" s="1" t="n">
        <v>45947</v>
      </c>
      <c r="D444" t="inlineStr">
        <is>
          <t>VÄSTRA GÖTALANDS LÄN</t>
        </is>
      </c>
      <c r="E444" t="inlineStr">
        <is>
          <t>FALKÖPING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21031-2025</t>
        </is>
      </c>
      <c r="B445" s="1" t="n">
        <v>45777.52524305556</v>
      </c>
      <c r="C445" s="1" t="n">
        <v>45947</v>
      </c>
      <c r="D445" t="inlineStr">
        <is>
          <t>VÄSTRA GÖTALANDS LÄN</t>
        </is>
      </c>
      <c r="E445" t="inlineStr">
        <is>
          <t>FALKÖPING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21030-2025</t>
        </is>
      </c>
      <c r="B446" s="1" t="n">
        <v>45777.52393518519</v>
      </c>
      <c r="C446" s="1" t="n">
        <v>45947</v>
      </c>
      <c r="D446" t="inlineStr">
        <is>
          <t>VÄSTRA GÖTALANDS LÄN</t>
        </is>
      </c>
      <c r="E446" t="inlineStr">
        <is>
          <t>FALKÖPING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35842-2023</t>
        </is>
      </c>
      <c r="B447" s="1" t="n">
        <v>45148.49081018518</v>
      </c>
      <c r="C447" s="1" t="n">
        <v>45947</v>
      </c>
      <c r="D447" t="inlineStr">
        <is>
          <t>VÄSTRA GÖTALANDS LÄN</t>
        </is>
      </c>
      <c r="E447" t="inlineStr">
        <is>
          <t>FALKÖPING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37058-2024</t>
        </is>
      </c>
      <c r="B448" s="1" t="n">
        <v>45539.44940972222</v>
      </c>
      <c r="C448" s="1" t="n">
        <v>45947</v>
      </c>
      <c r="D448" t="inlineStr">
        <is>
          <t>VÄSTRA GÖTALANDS LÄN</t>
        </is>
      </c>
      <c r="E448" t="inlineStr">
        <is>
          <t>FALKÖPING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15928-2023</t>
        </is>
      </c>
      <c r="B449" s="1" t="n">
        <v>45022</v>
      </c>
      <c r="C449" s="1" t="n">
        <v>45947</v>
      </c>
      <c r="D449" t="inlineStr">
        <is>
          <t>VÄSTRA GÖTALANDS LÄN</t>
        </is>
      </c>
      <c r="E449" t="inlineStr">
        <is>
          <t>FALKÖPING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21706-2025</t>
        </is>
      </c>
      <c r="B450" s="1" t="n">
        <v>45783.5255787037</v>
      </c>
      <c r="C450" s="1" t="n">
        <v>45947</v>
      </c>
      <c r="D450" t="inlineStr">
        <is>
          <t>VÄSTRA GÖTALANDS LÄN</t>
        </is>
      </c>
      <c r="E450" t="inlineStr">
        <is>
          <t>FALKÖPING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21735-2025</t>
        </is>
      </c>
      <c r="B451" s="1" t="n">
        <v>45783.58949074074</v>
      </c>
      <c r="C451" s="1" t="n">
        <v>45947</v>
      </c>
      <c r="D451" t="inlineStr">
        <is>
          <t>VÄSTRA GÖTALANDS LÄN</t>
        </is>
      </c>
      <c r="E451" t="inlineStr">
        <is>
          <t>FALKÖPING</t>
        </is>
      </c>
      <c r="G451" t="n">
        <v>3.9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47067-2024</t>
        </is>
      </c>
      <c r="B452" s="1" t="n">
        <v>45586.47738425926</v>
      </c>
      <c r="C452" s="1" t="n">
        <v>45947</v>
      </c>
      <c r="D452" t="inlineStr">
        <is>
          <t>VÄSTRA GÖTALANDS LÄN</t>
        </is>
      </c>
      <c r="E452" t="inlineStr">
        <is>
          <t>FALKÖPING</t>
        </is>
      </c>
      <c r="G452" t="n">
        <v>6.9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60239-2024</t>
        </is>
      </c>
      <c r="B453" s="1" t="n">
        <v>45642.78518518519</v>
      </c>
      <c r="C453" s="1" t="n">
        <v>45947</v>
      </c>
      <c r="D453" t="inlineStr">
        <is>
          <t>VÄSTRA GÖTALANDS LÄN</t>
        </is>
      </c>
      <c r="E453" t="inlineStr">
        <is>
          <t>FALKÖPING</t>
        </is>
      </c>
      <c r="G453" t="n">
        <v>0.3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60240-2024</t>
        </is>
      </c>
      <c r="B454" s="1" t="n">
        <v>45642.79180555556</v>
      </c>
      <c r="C454" s="1" t="n">
        <v>45947</v>
      </c>
      <c r="D454" t="inlineStr">
        <is>
          <t>VÄSTRA GÖTALANDS LÄN</t>
        </is>
      </c>
      <c r="E454" t="inlineStr">
        <is>
          <t>FALKÖPING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23014-2023</t>
        </is>
      </c>
      <c r="B455" s="1" t="n">
        <v>45073</v>
      </c>
      <c r="C455" s="1" t="n">
        <v>45947</v>
      </c>
      <c r="D455" t="inlineStr">
        <is>
          <t>VÄSTRA GÖTALANDS LÄN</t>
        </is>
      </c>
      <c r="E455" t="inlineStr">
        <is>
          <t>FALKÖPING</t>
        </is>
      </c>
      <c r="G455" t="n">
        <v>0.3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>
      <c r="A456" t="inlineStr">
        <is>
          <t>A 5487-2024</t>
        </is>
      </c>
      <c r="B456" s="1" t="n">
        <v>45334.28350694444</v>
      </c>
      <c r="C456" s="1" t="n">
        <v>45947</v>
      </c>
      <c r="D456" t="inlineStr">
        <is>
          <t>VÄSTRA GÖTALANDS LÄN</t>
        </is>
      </c>
      <c r="E456" t="inlineStr">
        <is>
          <t>FALKÖPING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2025-10-17T14:24:27Z</dcterms:created>
  <dcterms:modified xmlns:dcterms="http://purl.org/dc/terms/" xmlns:xsi="http://www.w3.org/2001/XMLSchema-instance" xsi:type="dcterms:W3CDTF">2025-10-17T14:24:27Z</dcterms:modified>
</cp:coreProperties>
</file>