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45962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45962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45962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45962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45962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45962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40441-2022</t>
        </is>
      </c>
      <c r="B8" s="1" t="n">
        <v>44819</v>
      </c>
      <c r="C8" s="1" t="n">
        <v>45962</v>
      </c>
      <c r="D8" t="inlineStr">
        <is>
          <t>VÄRMLANDS LÄN</t>
        </is>
      </c>
      <c r="E8" t="inlineStr">
        <is>
          <t>GRUMS</t>
        </is>
      </c>
      <c r="F8" t="inlineStr">
        <is>
          <t>Bergvik skog väst AB</t>
        </is>
      </c>
      <c r="G8" t="n">
        <v>9.199999999999999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HYPERLINK("https://klasma.github.io/Logging_1764/artfynd/A 40441-2022 artfynd.xlsx", "A 40441-2022")</f>
        <v/>
      </c>
      <c r="T8">
        <f>HYPERLINK("https://klasma.github.io/Logging_1764/kartor/A 40441-2022 karta.png", "A 40441-2022")</f>
        <v/>
      </c>
      <c r="V8">
        <f>HYPERLINK("https://klasma.github.io/Logging_1764/klagomål/A 40441-2022 FSC-klagomål.docx", "A 40441-2022")</f>
        <v/>
      </c>
      <c r="W8">
        <f>HYPERLINK("https://klasma.github.io/Logging_1764/klagomålsmail/A 40441-2022 FSC-klagomål mail.docx", "A 40441-2022")</f>
        <v/>
      </c>
      <c r="X8">
        <f>HYPERLINK("https://klasma.github.io/Logging_1764/tillsyn/A 40441-2022 tillsynsbegäran.docx", "A 40441-2022")</f>
        <v/>
      </c>
      <c r="Y8">
        <f>HYPERLINK("https://klasma.github.io/Logging_1764/tillsynsmail/A 40441-2022 tillsynsbegäran mail.docx", "A 40441-2022")</f>
        <v/>
      </c>
      <c r="Z8">
        <f>HYPERLINK("https://klasma.github.io/Logging_1764/fåglar/A 40441-2022 prioriterade fågelarter.docx", "A 40441-2022")</f>
        <v/>
      </c>
    </row>
    <row r="9" ht="15" customHeight="1">
      <c r="A9" t="inlineStr">
        <is>
          <t>A 34357-2022</t>
        </is>
      </c>
      <c r="B9" s="1" t="n">
        <v>44792</v>
      </c>
      <c r="C9" s="1" t="n">
        <v>45962</v>
      </c>
      <c r="D9" t="inlineStr">
        <is>
          <t>VÄRMLANDS LÄN</t>
        </is>
      </c>
      <c r="E9" t="inlineStr">
        <is>
          <t>GRUMS</t>
        </is>
      </c>
      <c r="G9" t="n">
        <v>15.3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HYPERLINK("https://klasma.github.io/Logging_1764/artfynd/A 34357-2022 artfynd.xlsx", "A 34357-2022")</f>
        <v/>
      </c>
      <c r="T9">
        <f>HYPERLINK("https://klasma.github.io/Logging_1764/kartor/A 34357-2022 karta.png", "A 34357-2022")</f>
        <v/>
      </c>
      <c r="V9">
        <f>HYPERLINK("https://klasma.github.io/Logging_1764/klagomål/A 34357-2022 FSC-klagomål.docx", "A 34357-2022")</f>
        <v/>
      </c>
      <c r="W9">
        <f>HYPERLINK("https://klasma.github.io/Logging_1764/klagomålsmail/A 34357-2022 FSC-klagomål mail.docx", "A 34357-2022")</f>
        <v/>
      </c>
      <c r="X9">
        <f>HYPERLINK("https://klasma.github.io/Logging_1764/tillsyn/A 34357-2022 tillsynsbegäran.docx", "A 34357-2022")</f>
        <v/>
      </c>
      <c r="Y9">
        <f>HYPERLINK("https://klasma.github.io/Logging_1764/tillsynsmail/A 34357-2022 tillsynsbegäran mail.docx", "A 34357-2022")</f>
        <v/>
      </c>
    </row>
    <row r="10" ht="15" customHeight="1">
      <c r="A10" t="inlineStr">
        <is>
          <t>A 35077-2024</t>
        </is>
      </c>
      <c r="B10" s="1" t="n">
        <v>45527</v>
      </c>
      <c r="C10" s="1" t="n">
        <v>45962</v>
      </c>
      <c r="D10" t="inlineStr">
        <is>
          <t>VÄRMLANDS LÄN</t>
        </is>
      </c>
      <c r="E10" t="inlineStr">
        <is>
          <t>GRUMS</t>
        </is>
      </c>
      <c r="G10" t="n">
        <v>2.1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HYPERLINK("https://klasma.github.io/Logging_1764/artfynd/A 35077-2024 artfynd.xlsx", "A 35077-2024")</f>
        <v/>
      </c>
      <c r="T10">
        <f>HYPERLINK("https://klasma.github.io/Logging_1764/kartor/A 35077-2024 karta.png", "A 35077-2024")</f>
        <v/>
      </c>
      <c r="U10">
        <f>HYPERLINK("https://klasma.github.io/Logging_1764/knärot/A 35077-2024 karta knärot.png", "A 35077-2024")</f>
        <v/>
      </c>
      <c r="V10">
        <f>HYPERLINK("https://klasma.github.io/Logging_1764/klagomål/A 35077-2024 FSC-klagomål.docx", "A 35077-2024")</f>
        <v/>
      </c>
      <c r="W10">
        <f>HYPERLINK("https://klasma.github.io/Logging_1764/klagomålsmail/A 35077-2024 FSC-klagomål mail.docx", "A 35077-2024")</f>
        <v/>
      </c>
      <c r="X10">
        <f>HYPERLINK("https://klasma.github.io/Logging_1764/tillsyn/A 35077-2024 tillsynsbegäran.docx", "A 35077-2024")</f>
        <v/>
      </c>
      <c r="Y10">
        <f>HYPERLINK("https://klasma.github.io/Logging_1764/tillsynsmail/A 35077-2024 tillsynsbegäran mail.docx", "A 35077-2024")</f>
        <v/>
      </c>
    </row>
    <row r="11" ht="15" customHeight="1">
      <c r="A11" t="inlineStr">
        <is>
          <t>A 66053-2021</t>
        </is>
      </c>
      <c r="B11" s="1" t="n">
        <v>44517.63174768518</v>
      </c>
      <c r="C11" s="1" t="n">
        <v>45962</v>
      </c>
      <c r="D11" t="inlineStr">
        <is>
          <t>VÄRMLANDS LÄN</t>
        </is>
      </c>
      <c r="E11" t="inlineStr">
        <is>
          <t>GRUMS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HYPERLINK("https://klasma.github.io/Logging_1764/artfynd/A 66053-2021 artfynd.xlsx", "A 66053-2021")</f>
        <v/>
      </c>
      <c r="T11">
        <f>HYPERLINK("https://klasma.github.io/Logging_1764/kartor/A 66053-2021 karta.png", "A 66053-2021")</f>
        <v/>
      </c>
      <c r="V11">
        <f>HYPERLINK("https://klasma.github.io/Logging_1764/klagomål/A 66053-2021 FSC-klagomål.docx", "A 66053-2021")</f>
        <v/>
      </c>
      <c r="W11">
        <f>HYPERLINK("https://klasma.github.io/Logging_1764/klagomålsmail/A 66053-2021 FSC-klagomål mail.docx", "A 66053-2021")</f>
        <v/>
      </c>
      <c r="X11">
        <f>HYPERLINK("https://klasma.github.io/Logging_1764/tillsyn/A 66053-2021 tillsynsbegäran.docx", "A 66053-2021")</f>
        <v/>
      </c>
      <c r="Y11">
        <f>HYPERLINK("https://klasma.github.io/Logging_1764/tillsynsmail/A 66053-2021 tillsynsbegäran mail.docx", "A 66053-2021")</f>
        <v/>
      </c>
    </row>
    <row r="12" ht="15" customHeight="1">
      <c r="A12" t="inlineStr">
        <is>
          <t>A 54042-2021</t>
        </is>
      </c>
      <c r="B12" s="1" t="n">
        <v>44470</v>
      </c>
      <c r="C12" s="1" t="n">
        <v>45962</v>
      </c>
      <c r="D12" t="inlineStr">
        <is>
          <t>VÄRMLANDS LÄN</t>
        </is>
      </c>
      <c r="E12" t="inlineStr">
        <is>
          <t>GRUMS</t>
        </is>
      </c>
      <c r="G12" t="n">
        <v>7.8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HYPERLINK("https://klasma.github.io/Logging_1764/artfynd/A 54042-2021 artfynd.xlsx", "A 54042-2021")</f>
        <v/>
      </c>
      <c r="T12">
        <f>HYPERLINK("https://klasma.github.io/Logging_1764/kartor/A 54042-2021 karta.png", "A 54042-2021")</f>
        <v/>
      </c>
      <c r="V12">
        <f>HYPERLINK("https://klasma.github.io/Logging_1764/klagomål/A 54042-2021 FSC-klagomål.docx", "A 54042-2021")</f>
        <v/>
      </c>
      <c r="W12">
        <f>HYPERLINK("https://klasma.github.io/Logging_1764/klagomålsmail/A 54042-2021 FSC-klagomål mail.docx", "A 54042-2021")</f>
        <v/>
      </c>
      <c r="X12">
        <f>HYPERLINK("https://klasma.github.io/Logging_1764/tillsyn/A 54042-2021 tillsynsbegäran.docx", "A 54042-2021")</f>
        <v/>
      </c>
      <c r="Y12">
        <f>HYPERLINK("https://klasma.github.io/Logging_1764/tillsynsmail/A 54042-2021 tillsynsbegäran mail.docx", "A 54042-2021")</f>
        <v/>
      </c>
      <c r="Z12">
        <f>HYPERLINK("https://klasma.github.io/Logging_1764/fåglar/A 54042-2021 prioriterade fågelarter.docx", "A 54042-2021")</f>
        <v/>
      </c>
    </row>
    <row r="13" ht="15" customHeight="1">
      <c r="A13" t="inlineStr">
        <is>
          <t>A 15321-2023</t>
        </is>
      </c>
      <c r="B13" s="1" t="n">
        <v>45019</v>
      </c>
      <c r="C13" s="1" t="n">
        <v>45962</v>
      </c>
      <c r="D13" t="inlineStr">
        <is>
          <t>VÄRMLANDS LÄN</t>
        </is>
      </c>
      <c r="E13" t="inlineStr">
        <is>
          <t>GRUMS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Vätteros</t>
        </is>
      </c>
      <c r="S13">
        <f>HYPERLINK("https://klasma.github.io/Logging_1764/artfynd/A 15321-2023 artfynd.xlsx", "A 15321-2023")</f>
        <v/>
      </c>
      <c r="T13">
        <f>HYPERLINK("https://klasma.github.io/Logging_1764/kartor/A 15321-2023 karta.png", "A 15321-2023")</f>
        <v/>
      </c>
      <c r="V13">
        <f>HYPERLINK("https://klasma.github.io/Logging_1764/klagomål/A 15321-2023 FSC-klagomål.docx", "A 15321-2023")</f>
        <v/>
      </c>
      <c r="W13">
        <f>HYPERLINK("https://klasma.github.io/Logging_1764/klagomålsmail/A 15321-2023 FSC-klagomål mail.docx", "A 15321-2023")</f>
        <v/>
      </c>
      <c r="X13">
        <f>HYPERLINK("https://klasma.github.io/Logging_1764/tillsyn/A 15321-2023 tillsynsbegäran.docx", "A 15321-2023")</f>
        <v/>
      </c>
      <c r="Y13">
        <f>HYPERLINK("https://klasma.github.io/Logging_1764/tillsynsmail/A 15321-2023 tillsynsbegäran mail.docx", "A 15321-2023")</f>
        <v/>
      </c>
    </row>
    <row r="14" ht="15" customHeight="1">
      <c r="A14" t="inlineStr">
        <is>
          <t>A 26662-2025</t>
        </is>
      </c>
      <c r="B14" s="1" t="n">
        <v>45810</v>
      </c>
      <c r="C14" s="1" t="n">
        <v>45962</v>
      </c>
      <c r="D14" t="inlineStr">
        <is>
          <t>VÄRMLANDS LÄN</t>
        </is>
      </c>
      <c r="E14" t="inlineStr">
        <is>
          <t>GRUMS</t>
        </is>
      </c>
      <c r="F14" t="inlineStr">
        <is>
          <t>Bergvik skog väst AB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HYPERLINK("https://klasma.github.io/Logging_1764/artfynd/A 26662-2025 artfynd.xlsx", "A 26662-2025")</f>
        <v/>
      </c>
      <c r="T14">
        <f>HYPERLINK("https://klasma.github.io/Logging_1764/kartor/A 26662-2025 karta.png", "A 26662-2025")</f>
        <v/>
      </c>
      <c r="V14">
        <f>HYPERLINK("https://klasma.github.io/Logging_1764/klagomål/A 26662-2025 FSC-klagomål.docx", "A 26662-2025")</f>
        <v/>
      </c>
      <c r="W14">
        <f>HYPERLINK("https://klasma.github.io/Logging_1764/klagomålsmail/A 26662-2025 FSC-klagomål mail.docx", "A 26662-2025")</f>
        <v/>
      </c>
      <c r="X14">
        <f>HYPERLINK("https://klasma.github.io/Logging_1764/tillsyn/A 26662-2025 tillsynsbegäran.docx", "A 26662-2025")</f>
        <v/>
      </c>
      <c r="Y14">
        <f>HYPERLINK("https://klasma.github.io/Logging_1764/tillsynsmail/A 26662-2025 tillsynsbegäran mail.docx", "A 26662-2025")</f>
        <v/>
      </c>
    </row>
    <row r="15" ht="15" customHeight="1">
      <c r="A15" t="inlineStr">
        <is>
          <t>A 23860-2023</t>
        </is>
      </c>
      <c r="B15" s="1" t="n">
        <v>45078</v>
      </c>
      <c r="C15" s="1" t="n">
        <v>45962</v>
      </c>
      <c r="D15" t="inlineStr">
        <is>
          <t>VÄRMLANDS LÄN</t>
        </is>
      </c>
      <c r="E15" t="inlineStr">
        <is>
          <t>GRUMS</t>
        </is>
      </c>
      <c r="G15" t="n">
        <v>3.5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HYPERLINK("https://klasma.github.io/Logging_1764/artfynd/A 23860-2023 artfynd.xlsx", "A 23860-2023")</f>
        <v/>
      </c>
      <c r="T15">
        <f>HYPERLINK("https://klasma.github.io/Logging_1764/kartor/A 23860-2023 karta.png", "A 23860-2023")</f>
        <v/>
      </c>
      <c r="V15">
        <f>HYPERLINK("https://klasma.github.io/Logging_1764/klagomål/A 23860-2023 FSC-klagomål.docx", "A 23860-2023")</f>
        <v/>
      </c>
      <c r="W15">
        <f>HYPERLINK("https://klasma.github.io/Logging_1764/klagomålsmail/A 23860-2023 FSC-klagomål mail.docx", "A 23860-2023")</f>
        <v/>
      </c>
      <c r="X15">
        <f>HYPERLINK("https://klasma.github.io/Logging_1764/tillsyn/A 23860-2023 tillsynsbegäran.docx", "A 23860-2023")</f>
        <v/>
      </c>
      <c r="Y15">
        <f>HYPERLINK("https://klasma.github.io/Logging_1764/tillsynsmail/A 23860-2023 tillsynsbegäran mail.docx", "A 23860-2023")</f>
        <v/>
      </c>
      <c r="Z15">
        <f>HYPERLINK("https://klasma.github.io/Logging_1764/fåglar/A 23860-2023 prioriterade fågelarter.docx", "A 23860-2023")</f>
        <v/>
      </c>
    </row>
    <row r="16" ht="15" customHeight="1">
      <c r="A16" t="inlineStr">
        <is>
          <t>A 47146-2025</t>
        </is>
      </c>
      <c r="B16" s="1" t="n">
        <v>45929</v>
      </c>
      <c r="C16" s="1" t="n">
        <v>45962</v>
      </c>
      <c r="D16" t="inlineStr">
        <is>
          <t>VÄRMLANDS LÄN</t>
        </is>
      </c>
      <c r="E16" t="inlineStr">
        <is>
          <t>GRUMS</t>
        </is>
      </c>
      <c r="F16" t="inlineStr">
        <is>
          <t>Bergvik skog väst AB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HYPERLINK("https://klasma.github.io/Logging_1764/artfynd/A 47146-2025 artfynd.xlsx", "A 47146-2025")</f>
        <v/>
      </c>
      <c r="T16">
        <f>HYPERLINK("https://klasma.github.io/Logging_1764/kartor/A 47146-2025 karta.png", "A 47146-2025")</f>
        <v/>
      </c>
      <c r="V16">
        <f>HYPERLINK("https://klasma.github.io/Logging_1764/klagomål/A 47146-2025 FSC-klagomål.docx", "A 47146-2025")</f>
        <v/>
      </c>
      <c r="W16">
        <f>HYPERLINK("https://klasma.github.io/Logging_1764/klagomålsmail/A 47146-2025 FSC-klagomål mail.docx", "A 47146-2025")</f>
        <v/>
      </c>
      <c r="X16">
        <f>HYPERLINK("https://klasma.github.io/Logging_1764/tillsyn/A 47146-2025 tillsynsbegäran.docx", "A 47146-2025")</f>
        <v/>
      </c>
      <c r="Y16">
        <f>HYPERLINK("https://klasma.github.io/Logging_1764/tillsynsmail/A 47146-2025 tillsynsbegäran mail.docx", "A 47146-2025")</f>
        <v/>
      </c>
      <c r="Z16">
        <f>HYPERLINK("https://klasma.github.io/Logging_1764/fåglar/A 47146-2025 prioriterade fågelarter.docx", "A 47146-2025")</f>
        <v/>
      </c>
    </row>
    <row r="17" ht="15" customHeight="1">
      <c r="A17" t="inlineStr">
        <is>
          <t>A 30406-2025</t>
        </is>
      </c>
      <c r="B17" s="1" t="n">
        <v>45827</v>
      </c>
      <c r="C17" s="1" t="n">
        <v>45962</v>
      </c>
      <c r="D17" t="inlineStr">
        <is>
          <t>VÄRMLANDS LÄN</t>
        </is>
      </c>
      <c r="E17" t="inlineStr">
        <is>
          <t>GRUMS</t>
        </is>
      </c>
      <c r="G17" t="n">
        <v>1.9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HYPERLINK("https://klasma.github.io/Logging_1764/artfynd/A 30406-2025 artfynd.xlsx", "A 30406-2025")</f>
        <v/>
      </c>
      <c r="T17">
        <f>HYPERLINK("https://klasma.github.io/Logging_1764/kartor/A 30406-2025 karta.png", "A 30406-2025")</f>
        <v/>
      </c>
      <c r="V17">
        <f>HYPERLINK("https://klasma.github.io/Logging_1764/klagomål/A 30406-2025 FSC-klagomål.docx", "A 30406-2025")</f>
        <v/>
      </c>
      <c r="W17">
        <f>HYPERLINK("https://klasma.github.io/Logging_1764/klagomålsmail/A 30406-2025 FSC-klagomål mail.docx", "A 30406-2025")</f>
        <v/>
      </c>
      <c r="X17">
        <f>HYPERLINK("https://klasma.github.io/Logging_1764/tillsyn/A 30406-2025 tillsynsbegäran.docx", "A 30406-2025")</f>
        <v/>
      </c>
      <c r="Y17">
        <f>HYPERLINK("https://klasma.github.io/Logging_1764/tillsynsmail/A 30406-2025 tillsynsbegäran mail.docx", "A 30406-2025")</f>
        <v/>
      </c>
      <c r="Z17">
        <f>HYPERLINK("https://klasma.github.io/Logging_1764/fåglar/A 30406-2025 prioriterade fågelarter.docx", "A 30406-2025")</f>
        <v/>
      </c>
    </row>
    <row r="18" ht="15" customHeight="1">
      <c r="A18" t="inlineStr">
        <is>
          <t>A 37700-2025</t>
        </is>
      </c>
      <c r="B18" s="1" t="n">
        <v>45880</v>
      </c>
      <c r="C18" s="1" t="n">
        <v>45962</v>
      </c>
      <c r="D18" t="inlineStr">
        <is>
          <t>VÄRMLANDS LÄN</t>
        </is>
      </c>
      <c r="E18" t="inlineStr">
        <is>
          <t>GRUMS</t>
        </is>
      </c>
      <c r="G18" t="n">
        <v>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HYPERLINK("https://klasma.github.io/Logging_1764/artfynd/A 37700-2025 artfynd.xlsx", "A 37700-2025")</f>
        <v/>
      </c>
      <c r="T18">
        <f>HYPERLINK("https://klasma.github.io/Logging_1764/kartor/A 37700-2025 karta.png", "A 37700-2025")</f>
        <v/>
      </c>
      <c r="V18">
        <f>HYPERLINK("https://klasma.github.io/Logging_1764/klagomål/A 37700-2025 FSC-klagomål.docx", "A 37700-2025")</f>
        <v/>
      </c>
      <c r="W18">
        <f>HYPERLINK("https://klasma.github.io/Logging_1764/klagomålsmail/A 37700-2025 FSC-klagomål mail.docx", "A 37700-2025")</f>
        <v/>
      </c>
      <c r="X18">
        <f>HYPERLINK("https://klasma.github.io/Logging_1764/tillsyn/A 37700-2025 tillsynsbegäran.docx", "A 37700-2025")</f>
        <v/>
      </c>
      <c r="Y18">
        <f>HYPERLINK("https://klasma.github.io/Logging_1764/tillsynsmail/A 37700-2025 tillsynsbegäran mail.docx", "A 37700-2025")</f>
        <v/>
      </c>
    </row>
    <row r="19" ht="15" customHeight="1">
      <c r="A19" t="inlineStr">
        <is>
          <t>A 40521-2025</t>
        </is>
      </c>
      <c r="B19" s="1" t="n">
        <v>45896</v>
      </c>
      <c r="C19" s="1" t="n">
        <v>45962</v>
      </c>
      <c r="D19" t="inlineStr">
        <is>
          <t>VÄRMLANDS LÄN</t>
        </is>
      </c>
      <c r="E19" t="inlineStr">
        <is>
          <t>GRUMS</t>
        </is>
      </c>
      <c r="G19" t="n">
        <v>2.6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HYPERLINK("https://klasma.github.io/Logging_1764/artfynd/A 40521-2025 artfynd.xlsx", "A 40521-2025")</f>
        <v/>
      </c>
      <c r="T19">
        <f>HYPERLINK("https://klasma.github.io/Logging_1764/kartor/A 40521-2025 karta.png", "A 40521-2025")</f>
        <v/>
      </c>
      <c r="V19">
        <f>HYPERLINK("https://klasma.github.io/Logging_1764/klagomål/A 40521-2025 FSC-klagomål.docx", "A 40521-2025")</f>
        <v/>
      </c>
      <c r="W19">
        <f>HYPERLINK("https://klasma.github.io/Logging_1764/klagomålsmail/A 40521-2025 FSC-klagomål mail.docx", "A 40521-2025")</f>
        <v/>
      </c>
      <c r="X19">
        <f>HYPERLINK("https://klasma.github.io/Logging_1764/tillsyn/A 40521-2025 tillsynsbegäran.docx", "A 40521-2025")</f>
        <v/>
      </c>
      <c r="Y19">
        <f>HYPERLINK("https://klasma.github.io/Logging_1764/tillsynsmail/A 40521-2025 tillsynsbegäran mail.docx", "A 40521-2025")</f>
        <v/>
      </c>
    </row>
    <row r="20" ht="15" customHeight="1">
      <c r="A20" t="inlineStr">
        <is>
          <t>A 8363-2025</t>
        </is>
      </c>
      <c r="B20" s="1" t="n">
        <v>45708</v>
      </c>
      <c r="C20" s="1" t="n">
        <v>45962</v>
      </c>
      <c r="D20" t="inlineStr">
        <is>
          <t>VÄRMLANDS LÄN</t>
        </is>
      </c>
      <c r="E20" t="inlineStr">
        <is>
          <t>GRUMS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Mandelriska</t>
        </is>
      </c>
      <c r="S20">
        <f>HYPERLINK("https://klasma.github.io/Logging_1764/artfynd/A 8363-2025 artfynd.xlsx", "A 8363-2025")</f>
        <v/>
      </c>
      <c r="T20">
        <f>HYPERLINK("https://klasma.github.io/Logging_1764/kartor/A 8363-2025 karta.png", "A 8363-2025")</f>
        <v/>
      </c>
      <c r="V20">
        <f>HYPERLINK("https://klasma.github.io/Logging_1764/klagomål/A 8363-2025 FSC-klagomål.docx", "A 8363-2025")</f>
        <v/>
      </c>
      <c r="W20">
        <f>HYPERLINK("https://klasma.github.io/Logging_1764/klagomålsmail/A 8363-2025 FSC-klagomål mail.docx", "A 8363-2025")</f>
        <v/>
      </c>
      <c r="X20">
        <f>HYPERLINK("https://klasma.github.io/Logging_1764/tillsyn/A 8363-2025 tillsynsbegäran.docx", "A 8363-2025")</f>
        <v/>
      </c>
      <c r="Y20">
        <f>HYPERLINK("https://klasma.github.io/Logging_1764/tillsynsmail/A 8363-2025 tillsynsbegäran mail.docx", "A 8363-2025")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45962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45962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45962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45962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45962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45962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45962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17664-2021</t>
        </is>
      </c>
      <c r="B28" s="1" t="n">
        <v>44299</v>
      </c>
      <c r="C28" s="1" t="n">
        <v>45962</v>
      </c>
      <c r="D28" t="inlineStr">
        <is>
          <t>VÄRMLANDS LÄN</t>
        </is>
      </c>
      <c r="E28" t="inlineStr">
        <is>
          <t>GRUMS</t>
        </is>
      </c>
      <c r="F28" t="inlineStr">
        <is>
          <t>Bergvik skog väst AB</t>
        </is>
      </c>
      <c r="G28" t="n">
        <v>17.3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57708-2020</t>
        </is>
      </c>
      <c r="B29" s="1" t="n">
        <v>44140</v>
      </c>
      <c r="C29" s="1" t="n">
        <v>45962</v>
      </c>
      <c r="D29" t="inlineStr">
        <is>
          <t>VÄRMLANDS LÄN</t>
        </is>
      </c>
      <c r="E29" t="inlineStr">
        <is>
          <t>GRUMS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45962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45962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45962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45962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45962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45962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45962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45052-2021</t>
        </is>
      </c>
      <c r="B37" s="1" t="n">
        <v>44439</v>
      </c>
      <c r="C37" s="1" t="n">
        <v>45962</v>
      </c>
      <c r="D37" t="inlineStr">
        <is>
          <t>VÄRMLANDS LÄN</t>
        </is>
      </c>
      <c r="E37" t="inlineStr">
        <is>
          <t>GRUMS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59863-2021</t>
        </is>
      </c>
      <c r="B38" s="1" t="n">
        <v>44494</v>
      </c>
      <c r="C38" s="1" t="n">
        <v>45962</v>
      </c>
      <c r="D38" t="inlineStr">
        <is>
          <t>VÄRMLANDS LÄN</t>
        </is>
      </c>
      <c r="E38" t="inlineStr">
        <is>
          <t>GRUMS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45962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45962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45962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45962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45962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45962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45962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45962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45962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45962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45962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45962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45962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45962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31488-2021</t>
        </is>
      </c>
      <c r="B53" s="1" t="n">
        <v>44369</v>
      </c>
      <c r="C53" s="1" t="n">
        <v>45962</v>
      </c>
      <c r="D53" t="inlineStr">
        <is>
          <t>VÄRMLANDS LÄN</t>
        </is>
      </c>
      <c r="E53" t="inlineStr">
        <is>
          <t>GRUMS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16467-2021</t>
        </is>
      </c>
      <c r="B54" s="1" t="n">
        <v>44292</v>
      </c>
      <c r="C54" s="1" t="n">
        <v>45962</v>
      </c>
      <c r="D54" t="inlineStr">
        <is>
          <t>VÄRMLANDS LÄN</t>
        </is>
      </c>
      <c r="E54" t="inlineStr">
        <is>
          <t>GRUMS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45962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45962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45962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45962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45962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45962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54444-2022</t>
        </is>
      </c>
      <c r="B61" s="1" t="n">
        <v>44882.59195601852</v>
      </c>
      <c r="C61" s="1" t="n">
        <v>45962</v>
      </c>
      <c r="D61" t="inlineStr">
        <is>
          <t>VÄRMLANDS LÄN</t>
        </is>
      </c>
      <c r="E61" t="inlineStr">
        <is>
          <t>GRUMS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13843-2022</t>
        </is>
      </c>
      <c r="B62" s="1" t="n">
        <v>44649.65836805556</v>
      </c>
      <c r="C62" s="1" t="n">
        <v>45962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11.8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12389-2021</t>
        </is>
      </c>
      <c r="B63" s="1" t="n">
        <v>44267</v>
      </c>
      <c r="C63" s="1" t="n">
        <v>45962</v>
      </c>
      <c r="D63" t="inlineStr">
        <is>
          <t>VÄRMLANDS LÄN</t>
        </is>
      </c>
      <c r="E63" t="inlineStr">
        <is>
          <t>GRUMS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64879-2020</t>
        </is>
      </c>
      <c r="B64" s="1" t="n">
        <v>44171</v>
      </c>
      <c r="C64" s="1" t="n">
        <v>45962</v>
      </c>
      <c r="D64" t="inlineStr">
        <is>
          <t>VÄRMLANDS LÄN</t>
        </is>
      </c>
      <c r="E64" t="inlineStr">
        <is>
          <t>GRUMS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37045-2022</t>
        </is>
      </c>
      <c r="B65" s="1" t="n">
        <v>44806</v>
      </c>
      <c r="C65" s="1" t="n">
        <v>45962</v>
      </c>
      <c r="D65" t="inlineStr">
        <is>
          <t>VÄRMLANDS LÄN</t>
        </is>
      </c>
      <c r="E65" t="inlineStr">
        <is>
          <t>GRUMS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11103-2022</t>
        </is>
      </c>
      <c r="B66" s="1" t="n">
        <v>44628</v>
      </c>
      <c r="C66" s="1" t="n">
        <v>45962</v>
      </c>
      <c r="D66" t="inlineStr">
        <is>
          <t>VÄRMLANDS LÄN</t>
        </is>
      </c>
      <c r="E66" t="inlineStr">
        <is>
          <t>GRUMS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43960-2021</t>
        </is>
      </c>
      <c r="B67" s="1" t="n">
        <v>44434</v>
      </c>
      <c r="C67" s="1" t="n">
        <v>45962</v>
      </c>
      <c r="D67" t="inlineStr">
        <is>
          <t>VÄRMLANDS LÄN</t>
        </is>
      </c>
      <c r="E67" t="inlineStr">
        <is>
          <t>GRUMS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59746-2021</t>
        </is>
      </c>
      <c r="B68" s="1" t="n">
        <v>44494.44803240741</v>
      </c>
      <c r="C68" s="1" t="n">
        <v>45962</v>
      </c>
      <c r="D68" t="inlineStr">
        <is>
          <t>VÄRMLANDS LÄN</t>
        </is>
      </c>
      <c r="E68" t="inlineStr">
        <is>
          <t>GRUMS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29515-2022</t>
        </is>
      </c>
      <c r="B69" s="1" t="n">
        <v>44753</v>
      </c>
      <c r="C69" s="1" t="n">
        <v>45962</v>
      </c>
      <c r="D69" t="inlineStr">
        <is>
          <t>VÄRMLANDS LÄN</t>
        </is>
      </c>
      <c r="E69" t="inlineStr">
        <is>
          <t>GRUMS</t>
        </is>
      </c>
      <c r="F69" t="inlineStr">
        <is>
          <t>Bergvik skog väst AB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7312-2021</t>
        </is>
      </c>
      <c r="B70" s="1" t="n">
        <v>44238</v>
      </c>
      <c r="C70" s="1" t="n">
        <v>45962</v>
      </c>
      <c r="D70" t="inlineStr">
        <is>
          <t>VÄRMLANDS LÄN</t>
        </is>
      </c>
      <c r="E70" t="inlineStr">
        <is>
          <t>GRUMS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30539-2022</t>
        </is>
      </c>
      <c r="B71" s="1" t="n">
        <v>44762.46194444445</v>
      </c>
      <c r="C71" s="1" t="n">
        <v>45962</v>
      </c>
      <c r="D71" t="inlineStr">
        <is>
          <t>VÄRMLANDS LÄN</t>
        </is>
      </c>
      <c r="E71" t="inlineStr">
        <is>
          <t>GRUMS</t>
        </is>
      </c>
      <c r="G71" t="n">
        <v>10.2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26362-2022</t>
        </is>
      </c>
      <c r="B72" s="1" t="n">
        <v>44735</v>
      </c>
      <c r="C72" s="1" t="n">
        <v>45962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9799-2022</t>
        </is>
      </c>
      <c r="B73" s="1" t="n">
        <v>44620</v>
      </c>
      <c r="C73" s="1" t="n">
        <v>45962</v>
      </c>
      <c r="D73" t="inlineStr">
        <is>
          <t>VÄRMLANDS LÄN</t>
        </is>
      </c>
      <c r="E73" t="inlineStr">
        <is>
          <t>GRUMS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4178-2022</t>
        </is>
      </c>
      <c r="B74" s="1" t="n">
        <v>44588</v>
      </c>
      <c r="C74" s="1" t="n">
        <v>45962</v>
      </c>
      <c r="D74" t="inlineStr">
        <is>
          <t>VÄRMLANDS LÄN</t>
        </is>
      </c>
      <c r="E74" t="inlineStr">
        <is>
          <t>GRUMS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56531-2020</t>
        </is>
      </c>
      <c r="B75" s="1" t="n">
        <v>44137</v>
      </c>
      <c r="C75" s="1" t="n">
        <v>45962</v>
      </c>
      <c r="D75" t="inlineStr">
        <is>
          <t>VÄRMLANDS LÄN</t>
        </is>
      </c>
      <c r="E75" t="inlineStr">
        <is>
          <t>GRUMS</t>
        </is>
      </c>
      <c r="G75" t="n">
        <v>15.3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10894-2022</t>
        </is>
      </c>
      <c r="B76" s="1" t="n">
        <v>44627</v>
      </c>
      <c r="C76" s="1" t="n">
        <v>45962</v>
      </c>
      <c r="D76" t="inlineStr">
        <is>
          <t>VÄRMLANDS LÄN</t>
        </is>
      </c>
      <c r="E76" t="inlineStr">
        <is>
          <t>GRUMS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10803-2021</t>
        </is>
      </c>
      <c r="B77" s="1" t="n">
        <v>44258</v>
      </c>
      <c r="C77" s="1" t="n">
        <v>45962</v>
      </c>
      <c r="D77" t="inlineStr">
        <is>
          <t>VÄRMLANDS LÄN</t>
        </is>
      </c>
      <c r="E77" t="inlineStr">
        <is>
          <t>GRUMS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34937-2021</t>
        </is>
      </c>
      <c r="B78" s="1" t="n">
        <v>44383</v>
      </c>
      <c r="C78" s="1" t="n">
        <v>45962</v>
      </c>
      <c r="D78" t="inlineStr">
        <is>
          <t>VÄRMLANDS LÄN</t>
        </is>
      </c>
      <c r="E78" t="inlineStr">
        <is>
          <t>GRUMS</t>
        </is>
      </c>
      <c r="F78" t="inlineStr">
        <is>
          <t>Bergvik skog väst AB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5841-2022</t>
        </is>
      </c>
      <c r="B79" s="1" t="n">
        <v>44596.6127662037</v>
      </c>
      <c r="C79" s="1" t="n">
        <v>45962</v>
      </c>
      <c r="D79" t="inlineStr">
        <is>
          <t>VÄRMLANDS LÄN</t>
        </is>
      </c>
      <c r="E79" t="inlineStr">
        <is>
          <t>GRUMS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5126-2023</t>
        </is>
      </c>
      <c r="B80" s="1" t="n">
        <v>44958</v>
      </c>
      <c r="C80" s="1" t="n">
        <v>45962</v>
      </c>
      <c r="D80" t="inlineStr">
        <is>
          <t>VÄRMLANDS LÄN</t>
        </is>
      </c>
      <c r="E80" t="inlineStr">
        <is>
          <t>GRUMS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61383-2020</t>
        </is>
      </c>
      <c r="B81" s="1" t="n">
        <v>44155</v>
      </c>
      <c r="C81" s="1" t="n">
        <v>45962</v>
      </c>
      <c r="D81" t="inlineStr">
        <is>
          <t>VÄRMLANDS LÄN</t>
        </is>
      </c>
      <c r="E81" t="inlineStr">
        <is>
          <t>GRUMS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32302-2024</t>
        </is>
      </c>
      <c r="B82" s="1" t="n">
        <v>45512</v>
      </c>
      <c r="C82" s="1" t="n">
        <v>45962</v>
      </c>
      <c r="D82" t="inlineStr">
        <is>
          <t>VÄRMLANDS LÄN</t>
        </is>
      </c>
      <c r="E82" t="inlineStr">
        <is>
          <t>GRUMS</t>
        </is>
      </c>
      <c r="F82" t="inlineStr">
        <is>
          <t>Bergvik skog väst AB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5025-2023</t>
        </is>
      </c>
      <c r="B83" s="1" t="n">
        <v>44958.56039351852</v>
      </c>
      <c r="C83" s="1" t="n">
        <v>45962</v>
      </c>
      <c r="D83" t="inlineStr">
        <is>
          <t>VÄRMLANDS LÄN</t>
        </is>
      </c>
      <c r="E83" t="inlineStr">
        <is>
          <t>GRUMS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73901-2021</t>
        </is>
      </c>
      <c r="B84" s="1" t="n">
        <v>44552</v>
      </c>
      <c r="C84" s="1" t="n">
        <v>45962</v>
      </c>
      <c r="D84" t="inlineStr">
        <is>
          <t>VÄRMLANDS LÄN</t>
        </is>
      </c>
      <c r="E84" t="inlineStr">
        <is>
          <t>GRUMS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28228-2024</t>
        </is>
      </c>
      <c r="B85" s="1" t="n">
        <v>45477</v>
      </c>
      <c r="C85" s="1" t="n">
        <v>45962</v>
      </c>
      <c r="D85" t="inlineStr">
        <is>
          <t>VÄRMLANDS LÄN</t>
        </is>
      </c>
      <c r="E85" t="inlineStr">
        <is>
          <t>GRUMS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17437-2025</t>
        </is>
      </c>
      <c r="B86" s="1" t="n">
        <v>45757</v>
      </c>
      <c r="C86" s="1" t="n">
        <v>45962</v>
      </c>
      <c r="D86" t="inlineStr">
        <is>
          <t>VÄRMLANDS LÄN</t>
        </is>
      </c>
      <c r="E86" t="inlineStr">
        <is>
          <t>GRUMS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17443-2025</t>
        </is>
      </c>
      <c r="B87" s="1" t="n">
        <v>45757.43275462963</v>
      </c>
      <c r="C87" s="1" t="n">
        <v>45962</v>
      </c>
      <c r="D87" t="inlineStr">
        <is>
          <t>VÄRMLANDS LÄN</t>
        </is>
      </c>
      <c r="E87" t="inlineStr">
        <is>
          <t>GRUMS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30527-2022</t>
        </is>
      </c>
      <c r="B88" s="1" t="n">
        <v>44762.44436342592</v>
      </c>
      <c r="C88" s="1" t="n">
        <v>45962</v>
      </c>
      <c r="D88" t="inlineStr">
        <is>
          <t>VÄRMLANDS LÄN</t>
        </is>
      </c>
      <c r="E88" t="inlineStr">
        <is>
          <t>GRUMS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52842-2021</t>
        </is>
      </c>
      <c r="B89" s="1" t="n">
        <v>44467</v>
      </c>
      <c r="C89" s="1" t="n">
        <v>45962</v>
      </c>
      <c r="D89" t="inlineStr">
        <is>
          <t>VÄRMLANDS LÄN</t>
        </is>
      </c>
      <c r="E89" t="inlineStr">
        <is>
          <t>GRUMS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3065-2024</t>
        </is>
      </c>
      <c r="B90" s="1" t="n">
        <v>45316.40590277778</v>
      </c>
      <c r="C90" s="1" t="n">
        <v>45962</v>
      </c>
      <c r="D90" t="inlineStr">
        <is>
          <t>VÄRMLANDS LÄN</t>
        </is>
      </c>
      <c r="E90" t="inlineStr">
        <is>
          <t>GRUMS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17573-2025</t>
        </is>
      </c>
      <c r="B91" s="1" t="n">
        <v>45757.65053240741</v>
      </c>
      <c r="C91" s="1" t="n">
        <v>45962</v>
      </c>
      <c r="D91" t="inlineStr">
        <is>
          <t>VÄRMLANDS LÄN</t>
        </is>
      </c>
      <c r="E91" t="inlineStr">
        <is>
          <t>GRUMS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17081-2024</t>
        </is>
      </c>
      <c r="B92" s="1" t="n">
        <v>45412</v>
      </c>
      <c r="C92" s="1" t="n">
        <v>45962</v>
      </c>
      <c r="D92" t="inlineStr">
        <is>
          <t>VÄRMLANDS LÄN</t>
        </is>
      </c>
      <c r="E92" t="inlineStr">
        <is>
          <t>GRUMS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73033-2021</t>
        </is>
      </c>
      <c r="B93" s="1" t="n">
        <v>44550</v>
      </c>
      <c r="C93" s="1" t="n">
        <v>45962</v>
      </c>
      <c r="D93" t="inlineStr">
        <is>
          <t>VÄRMLANDS LÄN</t>
        </is>
      </c>
      <c r="E93" t="inlineStr">
        <is>
          <t>GRUMS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13382-2024</t>
        </is>
      </c>
      <c r="B94" s="1" t="n">
        <v>45387</v>
      </c>
      <c r="C94" s="1" t="n">
        <v>45962</v>
      </c>
      <c r="D94" t="inlineStr">
        <is>
          <t>VÄRMLANDS LÄN</t>
        </is>
      </c>
      <c r="E94" t="inlineStr">
        <is>
          <t>GRUMS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7993-2024</t>
        </is>
      </c>
      <c r="B95" s="1" t="n">
        <v>45350.63241898148</v>
      </c>
      <c r="C95" s="1" t="n">
        <v>45962</v>
      </c>
      <c r="D95" t="inlineStr">
        <is>
          <t>VÄRMLANDS LÄN</t>
        </is>
      </c>
      <c r="E95" t="inlineStr">
        <is>
          <t>GRUMS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17122-2024</t>
        </is>
      </c>
      <c r="B96" s="1" t="n">
        <v>45412</v>
      </c>
      <c r="C96" s="1" t="n">
        <v>45962</v>
      </c>
      <c r="D96" t="inlineStr">
        <is>
          <t>VÄRMLANDS LÄN</t>
        </is>
      </c>
      <c r="E96" t="inlineStr">
        <is>
          <t>GRUMS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45467-2022</t>
        </is>
      </c>
      <c r="B97" s="1" t="n">
        <v>44845</v>
      </c>
      <c r="C97" s="1" t="n">
        <v>45962</v>
      </c>
      <c r="D97" t="inlineStr">
        <is>
          <t>VÄRMLANDS LÄN</t>
        </is>
      </c>
      <c r="E97" t="inlineStr">
        <is>
          <t>GRUMS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9837-2023</t>
        </is>
      </c>
      <c r="B98" s="1" t="n">
        <v>44984.85623842593</v>
      </c>
      <c r="C98" s="1" t="n">
        <v>45962</v>
      </c>
      <c r="D98" t="inlineStr">
        <is>
          <t>VÄRMLANDS LÄN</t>
        </is>
      </c>
      <c r="E98" t="inlineStr">
        <is>
          <t>GRUMS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41878-2024</t>
        </is>
      </c>
      <c r="B99" s="1" t="n">
        <v>45561</v>
      </c>
      <c r="C99" s="1" t="n">
        <v>45962</v>
      </c>
      <c r="D99" t="inlineStr">
        <is>
          <t>VÄRMLANDS LÄN</t>
        </is>
      </c>
      <c r="E99" t="inlineStr">
        <is>
          <t>GRUMS</t>
        </is>
      </c>
      <c r="F99" t="inlineStr">
        <is>
          <t>Bergvik skog väst AB</t>
        </is>
      </c>
      <c r="G99" t="n">
        <v>15.9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5011-2024</t>
        </is>
      </c>
      <c r="B100" s="1" t="n">
        <v>45329</v>
      </c>
      <c r="C100" s="1" t="n">
        <v>45962</v>
      </c>
      <c r="D100" t="inlineStr">
        <is>
          <t>VÄRMLANDS LÄN</t>
        </is>
      </c>
      <c r="E100" t="inlineStr">
        <is>
          <t>GRUMS</t>
        </is>
      </c>
      <c r="G100" t="n">
        <v>22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53137-2023</t>
        </is>
      </c>
      <c r="B101" s="1" t="n">
        <v>45229.33768518519</v>
      </c>
      <c r="C101" s="1" t="n">
        <v>45962</v>
      </c>
      <c r="D101" t="inlineStr">
        <is>
          <t>VÄRMLANDS LÄN</t>
        </is>
      </c>
      <c r="E101" t="inlineStr">
        <is>
          <t>GRUMS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19753-2024</t>
        </is>
      </c>
      <c r="B102" s="1" t="n">
        <v>45432</v>
      </c>
      <c r="C102" s="1" t="n">
        <v>45962</v>
      </c>
      <c r="D102" t="inlineStr">
        <is>
          <t>VÄRMLANDS LÄN</t>
        </is>
      </c>
      <c r="E102" t="inlineStr">
        <is>
          <t>GRUMS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57236-2023</t>
        </is>
      </c>
      <c r="B103" s="1" t="n">
        <v>45245.54427083334</v>
      </c>
      <c r="C103" s="1" t="n">
        <v>45962</v>
      </c>
      <c r="D103" t="inlineStr">
        <is>
          <t>VÄRMLANDS LÄN</t>
        </is>
      </c>
      <c r="E103" t="inlineStr">
        <is>
          <t>GRUMS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57237-2023</t>
        </is>
      </c>
      <c r="B104" s="1" t="n">
        <v>45245</v>
      </c>
      <c r="C104" s="1" t="n">
        <v>45962</v>
      </c>
      <c r="D104" t="inlineStr">
        <is>
          <t>VÄRMLANDS LÄN</t>
        </is>
      </c>
      <c r="E104" t="inlineStr">
        <is>
          <t>GRUMS</t>
        </is>
      </c>
      <c r="G104" t="n">
        <v>18.2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27443-2024</t>
        </is>
      </c>
      <c r="B105" s="1" t="n">
        <v>45474</v>
      </c>
      <c r="C105" s="1" t="n">
        <v>45962</v>
      </c>
      <c r="D105" t="inlineStr">
        <is>
          <t>VÄRMLANDS LÄN</t>
        </is>
      </c>
      <c r="E105" t="inlineStr">
        <is>
          <t>GRUMS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25694-2022</t>
        </is>
      </c>
      <c r="B106" s="1" t="n">
        <v>44732</v>
      </c>
      <c r="C106" s="1" t="n">
        <v>45962</v>
      </c>
      <c r="D106" t="inlineStr">
        <is>
          <t>VÄRMLANDS LÄN</t>
        </is>
      </c>
      <c r="E106" t="inlineStr">
        <is>
          <t>GRUMS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32959-2022</t>
        </is>
      </c>
      <c r="B107" s="1" t="n">
        <v>44784</v>
      </c>
      <c r="C107" s="1" t="n">
        <v>45962</v>
      </c>
      <c r="D107" t="inlineStr">
        <is>
          <t>VÄRMLANDS LÄN</t>
        </is>
      </c>
      <c r="E107" t="inlineStr">
        <is>
          <t>GRUMS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30914-2023</t>
        </is>
      </c>
      <c r="B108" s="1" t="n">
        <v>45113</v>
      </c>
      <c r="C108" s="1" t="n">
        <v>45962</v>
      </c>
      <c r="D108" t="inlineStr">
        <is>
          <t>VÄRMLANDS LÄN</t>
        </is>
      </c>
      <c r="E108" t="inlineStr">
        <is>
          <t>GRUMS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5810-2023</t>
        </is>
      </c>
      <c r="B109" s="1" t="n">
        <v>44963.48369212963</v>
      </c>
      <c r="C109" s="1" t="n">
        <v>45962</v>
      </c>
      <c r="D109" t="inlineStr">
        <is>
          <t>VÄRMLANDS LÄN</t>
        </is>
      </c>
      <c r="E109" t="inlineStr">
        <is>
          <t>GRUMS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57233-2023</t>
        </is>
      </c>
      <c r="B110" s="1" t="n">
        <v>45245.54103009259</v>
      </c>
      <c r="C110" s="1" t="n">
        <v>45962</v>
      </c>
      <c r="D110" t="inlineStr">
        <is>
          <t>VÄRMLANDS LÄN</t>
        </is>
      </c>
      <c r="E110" t="inlineStr">
        <is>
          <t>GRUMS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20369-2024</t>
        </is>
      </c>
      <c r="B111" s="1" t="n">
        <v>45435</v>
      </c>
      <c r="C111" s="1" t="n">
        <v>45962</v>
      </c>
      <c r="D111" t="inlineStr">
        <is>
          <t>VÄRMLANDS LÄN</t>
        </is>
      </c>
      <c r="E111" t="inlineStr">
        <is>
          <t>GRUMS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9144-2024</t>
        </is>
      </c>
      <c r="B112" s="1" t="n">
        <v>45358.37327546296</v>
      </c>
      <c r="C112" s="1" t="n">
        <v>45962</v>
      </c>
      <c r="D112" t="inlineStr">
        <is>
          <t>VÄRMLANDS LÄN</t>
        </is>
      </c>
      <c r="E112" t="inlineStr">
        <is>
          <t>GRUMS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47152-2023</t>
        </is>
      </c>
      <c r="B113" s="1" t="n">
        <v>45201</v>
      </c>
      <c r="C113" s="1" t="n">
        <v>45962</v>
      </c>
      <c r="D113" t="inlineStr">
        <is>
          <t>VÄRMLANDS LÄN</t>
        </is>
      </c>
      <c r="E113" t="inlineStr">
        <is>
          <t>GRUMS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7272-2022</t>
        </is>
      </c>
      <c r="B114" s="1" t="n">
        <v>44606.4540625</v>
      </c>
      <c r="C114" s="1" t="n">
        <v>45962</v>
      </c>
      <c r="D114" t="inlineStr">
        <is>
          <t>VÄRMLANDS LÄN</t>
        </is>
      </c>
      <c r="E114" t="inlineStr">
        <is>
          <t>GRUMS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62675-2023</t>
        </is>
      </c>
      <c r="B115" s="1" t="n">
        <v>45271</v>
      </c>
      <c r="C115" s="1" t="n">
        <v>45962</v>
      </c>
      <c r="D115" t="inlineStr">
        <is>
          <t>VÄRMLANDS LÄN</t>
        </is>
      </c>
      <c r="E115" t="inlineStr">
        <is>
          <t>GRUMS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62682-2023</t>
        </is>
      </c>
      <c r="B116" s="1" t="n">
        <v>45271</v>
      </c>
      <c r="C116" s="1" t="n">
        <v>45962</v>
      </c>
      <c r="D116" t="inlineStr">
        <is>
          <t>VÄRMLANDS LÄN</t>
        </is>
      </c>
      <c r="E116" t="inlineStr">
        <is>
          <t>GRUMS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2089-2022</t>
        </is>
      </c>
      <c r="B117" s="1" t="n">
        <v>44577.00778935185</v>
      </c>
      <c r="C117" s="1" t="n">
        <v>45962</v>
      </c>
      <c r="D117" t="inlineStr">
        <is>
          <t>VÄRMLANDS LÄN</t>
        </is>
      </c>
      <c r="E117" t="inlineStr">
        <is>
          <t>GRUMS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51203-2021</t>
        </is>
      </c>
      <c r="B118" s="1" t="n">
        <v>44460</v>
      </c>
      <c r="C118" s="1" t="n">
        <v>45962</v>
      </c>
      <c r="D118" t="inlineStr">
        <is>
          <t>VÄRMLANDS LÄN</t>
        </is>
      </c>
      <c r="E118" t="inlineStr">
        <is>
          <t>GRUMS</t>
        </is>
      </c>
      <c r="F118" t="inlineStr">
        <is>
          <t>Bergvik skog väst AB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5214-2025</t>
        </is>
      </c>
      <c r="B119" s="1" t="n">
        <v>45691</v>
      </c>
      <c r="C119" s="1" t="n">
        <v>45962</v>
      </c>
      <c r="D119" t="inlineStr">
        <is>
          <t>VÄRMLANDS LÄN</t>
        </is>
      </c>
      <c r="E119" t="inlineStr">
        <is>
          <t>GRUMS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26829-2023</t>
        </is>
      </c>
      <c r="B120" s="1" t="n">
        <v>45093.54527777778</v>
      </c>
      <c r="C120" s="1" t="n">
        <v>45962</v>
      </c>
      <c r="D120" t="inlineStr">
        <is>
          <t>VÄRMLANDS LÄN</t>
        </is>
      </c>
      <c r="E120" t="inlineStr">
        <is>
          <t>GRUMS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29582-2024</t>
        </is>
      </c>
      <c r="B121" s="1" t="n">
        <v>45484</v>
      </c>
      <c r="C121" s="1" t="n">
        <v>45962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26840-2023</t>
        </is>
      </c>
      <c r="B122" s="1" t="n">
        <v>45093.5540625</v>
      </c>
      <c r="C122" s="1" t="n">
        <v>45962</v>
      </c>
      <c r="D122" t="inlineStr">
        <is>
          <t>VÄRMLANDS LÄN</t>
        </is>
      </c>
      <c r="E122" t="inlineStr">
        <is>
          <t>GRUMS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18341-2025</t>
        </is>
      </c>
      <c r="B123" s="1" t="n">
        <v>45762.51554398148</v>
      </c>
      <c r="C123" s="1" t="n">
        <v>45962</v>
      </c>
      <c r="D123" t="inlineStr">
        <is>
          <t>VÄRMLANDS LÄN</t>
        </is>
      </c>
      <c r="E123" t="inlineStr">
        <is>
          <t>GRUMS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38517-2024</t>
        </is>
      </c>
      <c r="B124" s="1" t="n">
        <v>45546.56068287037</v>
      </c>
      <c r="C124" s="1" t="n">
        <v>45962</v>
      </c>
      <c r="D124" t="inlineStr">
        <is>
          <t>VÄRMLANDS LÄN</t>
        </is>
      </c>
      <c r="E124" t="inlineStr">
        <is>
          <t>GRUMS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1880-2021</t>
        </is>
      </c>
      <c r="B125" s="1" t="n">
        <v>44210</v>
      </c>
      <c r="C125" s="1" t="n">
        <v>45962</v>
      </c>
      <c r="D125" t="inlineStr">
        <is>
          <t>VÄRMLANDS LÄN</t>
        </is>
      </c>
      <c r="E125" t="inlineStr">
        <is>
          <t>GRUMS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4982-2024</t>
        </is>
      </c>
      <c r="B126" s="1" t="n">
        <v>45329</v>
      </c>
      <c r="C126" s="1" t="n">
        <v>45962</v>
      </c>
      <c r="D126" t="inlineStr">
        <is>
          <t>VÄRMLANDS LÄN</t>
        </is>
      </c>
      <c r="E126" t="inlineStr">
        <is>
          <t>GRUMS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16574-2025</t>
        </is>
      </c>
      <c r="B127" s="1" t="n">
        <v>45752.50203703704</v>
      </c>
      <c r="C127" s="1" t="n">
        <v>45962</v>
      </c>
      <c r="D127" t="inlineStr">
        <is>
          <t>VÄRMLANDS LÄN</t>
        </is>
      </c>
      <c r="E127" t="inlineStr">
        <is>
          <t>GRUMS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18184-2024</t>
        </is>
      </c>
      <c r="B128" s="1" t="n">
        <v>45420</v>
      </c>
      <c r="C128" s="1" t="n">
        <v>45962</v>
      </c>
      <c r="D128" t="inlineStr">
        <is>
          <t>VÄRMLANDS LÄN</t>
        </is>
      </c>
      <c r="E128" t="inlineStr">
        <is>
          <t>GRUMS</t>
        </is>
      </c>
      <c r="F128" t="inlineStr">
        <is>
          <t>Bergvik skog väst AB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62947-2023</t>
        </is>
      </c>
      <c r="B129" s="1" t="n">
        <v>45272.54398148148</v>
      </c>
      <c r="C129" s="1" t="n">
        <v>45962</v>
      </c>
      <c r="D129" t="inlineStr">
        <is>
          <t>VÄRMLANDS LÄN</t>
        </is>
      </c>
      <c r="E129" t="inlineStr">
        <is>
          <t>GRUMS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31930-2024</t>
        </is>
      </c>
      <c r="B130" s="1" t="n">
        <v>45510</v>
      </c>
      <c r="C130" s="1" t="n">
        <v>45962</v>
      </c>
      <c r="D130" t="inlineStr">
        <is>
          <t>VÄRMLANDS LÄN</t>
        </is>
      </c>
      <c r="E130" t="inlineStr">
        <is>
          <t>GRUMS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19524-2024</t>
        </is>
      </c>
      <c r="B131" s="1" t="n">
        <v>45429.6306712963</v>
      </c>
      <c r="C131" s="1" t="n">
        <v>45962</v>
      </c>
      <c r="D131" t="inlineStr">
        <is>
          <t>VÄRMLANDS LÄN</t>
        </is>
      </c>
      <c r="E131" t="inlineStr">
        <is>
          <t>GRUMS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58514-2022</t>
        </is>
      </c>
      <c r="B132" s="1" t="n">
        <v>44902.40304398148</v>
      </c>
      <c r="C132" s="1" t="n">
        <v>45962</v>
      </c>
      <c r="D132" t="inlineStr">
        <is>
          <t>VÄRMLANDS LÄN</t>
        </is>
      </c>
      <c r="E132" t="inlineStr">
        <is>
          <t>GRUMS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31561-2023</t>
        </is>
      </c>
      <c r="B133" s="1" t="n">
        <v>45117.39696759259</v>
      </c>
      <c r="C133" s="1" t="n">
        <v>45962</v>
      </c>
      <c r="D133" t="inlineStr">
        <is>
          <t>VÄRMLANDS LÄN</t>
        </is>
      </c>
      <c r="E133" t="inlineStr">
        <is>
          <t>GRUMS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3779-2025</t>
        </is>
      </c>
      <c r="B134" s="1" t="n">
        <v>45681</v>
      </c>
      <c r="C134" s="1" t="n">
        <v>45962</v>
      </c>
      <c r="D134" t="inlineStr">
        <is>
          <t>VÄRMLANDS LÄN</t>
        </is>
      </c>
      <c r="E134" t="inlineStr">
        <is>
          <t>GRUMS</t>
        </is>
      </c>
      <c r="F134" t="inlineStr">
        <is>
          <t>BillerudKorsnäs AB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13121-2023</t>
        </is>
      </c>
      <c r="B135" s="1" t="n">
        <v>45002</v>
      </c>
      <c r="C135" s="1" t="n">
        <v>45962</v>
      </c>
      <c r="D135" t="inlineStr">
        <is>
          <t>VÄRMLANDS LÄN</t>
        </is>
      </c>
      <c r="E135" t="inlineStr">
        <is>
          <t>GRUMS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71706-2021</t>
        </is>
      </c>
      <c r="B136" s="1" t="n">
        <v>44543.44349537037</v>
      </c>
      <c r="C136" s="1" t="n">
        <v>45962</v>
      </c>
      <c r="D136" t="inlineStr">
        <is>
          <t>VÄRMLANDS LÄN</t>
        </is>
      </c>
      <c r="E136" t="inlineStr">
        <is>
          <t>GRUMS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11597-2025</t>
        </is>
      </c>
      <c r="B137" s="1" t="n">
        <v>45727</v>
      </c>
      <c r="C137" s="1" t="n">
        <v>45962</v>
      </c>
      <c r="D137" t="inlineStr">
        <is>
          <t>VÄRMLANDS LÄN</t>
        </is>
      </c>
      <c r="E137" t="inlineStr">
        <is>
          <t>GRUMS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40935-2022</t>
        </is>
      </c>
      <c r="B138" s="1" t="n">
        <v>44823</v>
      </c>
      <c r="C138" s="1" t="n">
        <v>45962</v>
      </c>
      <c r="D138" t="inlineStr">
        <is>
          <t>VÄRMLANDS LÄN</t>
        </is>
      </c>
      <c r="E138" t="inlineStr">
        <is>
          <t>GRUMS</t>
        </is>
      </c>
      <c r="F138" t="inlineStr">
        <is>
          <t>Bergvik skog väst AB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53209-2021</t>
        </is>
      </c>
      <c r="B139" s="1" t="n">
        <v>44468</v>
      </c>
      <c r="C139" s="1" t="n">
        <v>45962</v>
      </c>
      <c r="D139" t="inlineStr">
        <is>
          <t>VÄRMLANDS LÄN</t>
        </is>
      </c>
      <c r="E139" t="inlineStr">
        <is>
          <t>GRUMS</t>
        </is>
      </c>
      <c r="G139" t="n">
        <v>11.6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37119-2024</t>
        </is>
      </c>
      <c r="B140" s="1" t="n">
        <v>45539.53746527778</v>
      </c>
      <c r="C140" s="1" t="n">
        <v>45962</v>
      </c>
      <c r="D140" t="inlineStr">
        <is>
          <t>VÄRMLANDS LÄN</t>
        </is>
      </c>
      <c r="E140" t="inlineStr">
        <is>
          <t>GRUMS</t>
        </is>
      </c>
      <c r="G140" t="n">
        <v>6.7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63919-2021</t>
        </is>
      </c>
      <c r="B141" s="1" t="n">
        <v>44509</v>
      </c>
      <c r="C141" s="1" t="n">
        <v>45962</v>
      </c>
      <c r="D141" t="inlineStr">
        <is>
          <t>VÄRMLANDS LÄN</t>
        </is>
      </c>
      <c r="E141" t="inlineStr">
        <is>
          <t>GRUMS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4870-2024</t>
        </is>
      </c>
      <c r="B142" s="1" t="n">
        <v>45329</v>
      </c>
      <c r="C142" s="1" t="n">
        <v>45962</v>
      </c>
      <c r="D142" t="inlineStr">
        <is>
          <t>VÄRMLANDS LÄN</t>
        </is>
      </c>
      <c r="E142" t="inlineStr">
        <is>
          <t>GRUMS</t>
        </is>
      </c>
      <c r="G142" t="n">
        <v>8.4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36646-2023</t>
        </is>
      </c>
      <c r="B143" s="1" t="n">
        <v>45153.55540509259</v>
      </c>
      <c r="C143" s="1" t="n">
        <v>45962</v>
      </c>
      <c r="D143" t="inlineStr">
        <is>
          <t>VÄRMLANDS LÄN</t>
        </is>
      </c>
      <c r="E143" t="inlineStr">
        <is>
          <t>GRUMS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6938-2024</t>
        </is>
      </c>
      <c r="B144" s="1" t="n">
        <v>45343</v>
      </c>
      <c r="C144" s="1" t="n">
        <v>45962</v>
      </c>
      <c r="D144" t="inlineStr">
        <is>
          <t>VÄRMLANDS LÄN</t>
        </is>
      </c>
      <c r="E144" t="inlineStr">
        <is>
          <t>GRUMS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17910-2024</t>
        </is>
      </c>
      <c r="B145" s="1" t="n">
        <v>45419</v>
      </c>
      <c r="C145" s="1" t="n">
        <v>45962</v>
      </c>
      <c r="D145" t="inlineStr">
        <is>
          <t>VÄRMLANDS LÄN</t>
        </is>
      </c>
      <c r="E145" t="inlineStr">
        <is>
          <t>GRUMS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2253-2024</t>
        </is>
      </c>
      <c r="B146" s="1" t="n">
        <v>45310.30798611111</v>
      </c>
      <c r="C146" s="1" t="n">
        <v>45962</v>
      </c>
      <c r="D146" t="inlineStr">
        <is>
          <t>VÄRMLANDS LÄN</t>
        </is>
      </c>
      <c r="E146" t="inlineStr">
        <is>
          <t>GRUMS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22822-2024</t>
        </is>
      </c>
      <c r="B147" s="1" t="n">
        <v>45448</v>
      </c>
      <c r="C147" s="1" t="n">
        <v>45962</v>
      </c>
      <c r="D147" t="inlineStr">
        <is>
          <t>VÄRMLANDS LÄN</t>
        </is>
      </c>
      <c r="E147" t="inlineStr">
        <is>
          <t>GRUMS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19053-2024</t>
        </is>
      </c>
      <c r="B148" s="1" t="n">
        <v>45427</v>
      </c>
      <c r="C148" s="1" t="n">
        <v>45962</v>
      </c>
      <c r="D148" t="inlineStr">
        <is>
          <t>VÄRMLANDS LÄN</t>
        </is>
      </c>
      <c r="E148" t="inlineStr">
        <is>
          <t>GRUMS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4603-2025</t>
        </is>
      </c>
      <c r="B149" s="1" t="n">
        <v>45687</v>
      </c>
      <c r="C149" s="1" t="n">
        <v>45962</v>
      </c>
      <c r="D149" t="inlineStr">
        <is>
          <t>VÄRMLANDS LÄN</t>
        </is>
      </c>
      <c r="E149" t="inlineStr">
        <is>
          <t>GRUMS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11601-2025</t>
        </is>
      </c>
      <c r="B150" s="1" t="n">
        <v>45727</v>
      </c>
      <c r="C150" s="1" t="n">
        <v>45962</v>
      </c>
      <c r="D150" t="inlineStr">
        <is>
          <t>VÄRMLANDS LÄN</t>
        </is>
      </c>
      <c r="E150" t="inlineStr">
        <is>
          <t>GRUMS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12175-2024</t>
        </is>
      </c>
      <c r="B151" s="1" t="n">
        <v>45377</v>
      </c>
      <c r="C151" s="1" t="n">
        <v>45962</v>
      </c>
      <c r="D151" t="inlineStr">
        <is>
          <t>VÄRMLANDS LÄN</t>
        </is>
      </c>
      <c r="E151" t="inlineStr">
        <is>
          <t>GRUMS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14306-2023</t>
        </is>
      </c>
      <c r="B152" s="1" t="n">
        <v>45011</v>
      </c>
      <c r="C152" s="1" t="n">
        <v>45962</v>
      </c>
      <c r="D152" t="inlineStr">
        <is>
          <t>VÄRMLANDS LÄN</t>
        </is>
      </c>
      <c r="E152" t="inlineStr">
        <is>
          <t>GRUMS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18321-2025</t>
        </is>
      </c>
      <c r="B153" s="1" t="n">
        <v>45762</v>
      </c>
      <c r="C153" s="1" t="n">
        <v>45962</v>
      </c>
      <c r="D153" t="inlineStr">
        <is>
          <t>VÄRMLANDS LÄN</t>
        </is>
      </c>
      <c r="E153" t="inlineStr">
        <is>
          <t>GRUMS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6721-2025</t>
        </is>
      </c>
      <c r="B154" s="1" t="n">
        <v>45700</v>
      </c>
      <c r="C154" s="1" t="n">
        <v>45962</v>
      </c>
      <c r="D154" t="inlineStr">
        <is>
          <t>VÄRMLANDS LÄN</t>
        </is>
      </c>
      <c r="E154" t="inlineStr">
        <is>
          <t>GRUMS</t>
        </is>
      </c>
      <c r="F154" t="inlineStr">
        <is>
          <t>Bergvik skog väst AB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49300-2022</t>
        </is>
      </c>
      <c r="B155" s="1" t="n">
        <v>44861.47716435185</v>
      </c>
      <c r="C155" s="1" t="n">
        <v>45962</v>
      </c>
      <c r="D155" t="inlineStr">
        <is>
          <t>VÄRMLANDS LÄN</t>
        </is>
      </c>
      <c r="E155" t="inlineStr">
        <is>
          <t>GRUMS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39145-2021</t>
        </is>
      </c>
      <c r="B156" s="1" t="n">
        <v>44412</v>
      </c>
      <c r="C156" s="1" t="n">
        <v>45962</v>
      </c>
      <c r="D156" t="inlineStr">
        <is>
          <t>VÄRMLANDS LÄN</t>
        </is>
      </c>
      <c r="E156" t="inlineStr">
        <is>
          <t>GRUMS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17972-2025</t>
        </is>
      </c>
      <c r="B157" s="1" t="n">
        <v>45761.36483796296</v>
      </c>
      <c r="C157" s="1" t="n">
        <v>45962</v>
      </c>
      <c r="D157" t="inlineStr">
        <is>
          <t>VÄRMLANDS LÄN</t>
        </is>
      </c>
      <c r="E157" t="inlineStr">
        <is>
          <t>GRUMS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5957-2024</t>
        </is>
      </c>
      <c r="B158" s="1" t="n">
        <v>45336</v>
      </c>
      <c r="C158" s="1" t="n">
        <v>45962</v>
      </c>
      <c r="D158" t="inlineStr">
        <is>
          <t>VÄRMLANDS LÄN</t>
        </is>
      </c>
      <c r="E158" t="inlineStr">
        <is>
          <t>GRUMS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27222-2023</t>
        </is>
      </c>
      <c r="B159" s="1" t="n">
        <v>45096.58590277778</v>
      </c>
      <c r="C159" s="1" t="n">
        <v>45962</v>
      </c>
      <c r="D159" t="inlineStr">
        <is>
          <t>VÄRMLANDS LÄN</t>
        </is>
      </c>
      <c r="E159" t="inlineStr">
        <is>
          <t>GRUMS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29577-2024</t>
        </is>
      </c>
      <c r="B160" s="1" t="n">
        <v>45484</v>
      </c>
      <c r="C160" s="1" t="n">
        <v>45962</v>
      </c>
      <c r="D160" t="inlineStr">
        <is>
          <t>VÄRMLANDS LÄN</t>
        </is>
      </c>
      <c r="E160" t="inlineStr">
        <is>
          <t>GRUMS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36644-2023</t>
        </is>
      </c>
      <c r="B161" s="1" t="n">
        <v>45153.55092592593</v>
      </c>
      <c r="C161" s="1" t="n">
        <v>45962</v>
      </c>
      <c r="D161" t="inlineStr">
        <is>
          <t>VÄRMLANDS LÄN</t>
        </is>
      </c>
      <c r="E161" t="inlineStr">
        <is>
          <t>GRUMS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20784-2025</t>
        </is>
      </c>
      <c r="B162" s="1" t="n">
        <v>45776.61640046296</v>
      </c>
      <c r="C162" s="1" t="n">
        <v>45962</v>
      </c>
      <c r="D162" t="inlineStr">
        <is>
          <t>VÄRMLANDS LÄN</t>
        </is>
      </c>
      <c r="E162" t="inlineStr">
        <is>
          <t>GRUMS</t>
        </is>
      </c>
      <c r="G162" t="n">
        <v>9.5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8788-2024</t>
        </is>
      </c>
      <c r="B163" s="1" t="n">
        <v>45356</v>
      </c>
      <c r="C163" s="1" t="n">
        <v>45962</v>
      </c>
      <c r="D163" t="inlineStr">
        <is>
          <t>VÄRMLANDS LÄN</t>
        </is>
      </c>
      <c r="E163" t="inlineStr">
        <is>
          <t>GRUMS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7931-2025</t>
        </is>
      </c>
      <c r="B164" s="1" t="n">
        <v>45706</v>
      </c>
      <c r="C164" s="1" t="n">
        <v>45962</v>
      </c>
      <c r="D164" t="inlineStr">
        <is>
          <t>VÄRMLANDS LÄN</t>
        </is>
      </c>
      <c r="E164" t="inlineStr">
        <is>
          <t>GRUMS</t>
        </is>
      </c>
      <c r="F164" t="inlineStr">
        <is>
          <t>Bergvik skog väst AB</t>
        </is>
      </c>
      <c r="G164" t="n">
        <v>13.8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61327-2021</t>
        </is>
      </c>
      <c r="B165" s="1" t="n">
        <v>44498.66922453704</v>
      </c>
      <c r="C165" s="1" t="n">
        <v>45962</v>
      </c>
      <c r="D165" t="inlineStr">
        <is>
          <t>VÄRMLANDS LÄN</t>
        </is>
      </c>
      <c r="E165" t="inlineStr">
        <is>
          <t>GRUMS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62554-2022</t>
        </is>
      </c>
      <c r="B166" s="1" t="n">
        <v>44924</v>
      </c>
      <c r="C166" s="1" t="n">
        <v>45962</v>
      </c>
      <c r="D166" t="inlineStr">
        <is>
          <t>VÄRMLANDS LÄN</t>
        </is>
      </c>
      <c r="E166" t="inlineStr">
        <is>
          <t>GRUMS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8370-2023</t>
        </is>
      </c>
      <c r="B167" s="1" t="n">
        <v>44977.38424768519</v>
      </c>
      <c r="C167" s="1" t="n">
        <v>45962</v>
      </c>
      <c r="D167" t="inlineStr">
        <is>
          <t>VÄRMLANDS LÄN</t>
        </is>
      </c>
      <c r="E167" t="inlineStr">
        <is>
          <t>GRUMS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12217-2025</t>
        </is>
      </c>
      <c r="B168" s="1" t="n">
        <v>45729.5358912037</v>
      </c>
      <c r="C168" s="1" t="n">
        <v>45962</v>
      </c>
      <c r="D168" t="inlineStr">
        <is>
          <t>VÄRMLANDS LÄN</t>
        </is>
      </c>
      <c r="E168" t="inlineStr">
        <is>
          <t>GRUMS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21528-2024</t>
        </is>
      </c>
      <c r="B169" s="1" t="n">
        <v>45441.59262731481</v>
      </c>
      <c r="C169" s="1" t="n">
        <v>45962</v>
      </c>
      <c r="D169" t="inlineStr">
        <is>
          <t>VÄRMLANDS LÄN</t>
        </is>
      </c>
      <c r="E169" t="inlineStr">
        <is>
          <t>GRUMS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20238-2024</t>
        </is>
      </c>
      <c r="B170" s="1" t="n">
        <v>45434</v>
      </c>
      <c r="C170" s="1" t="n">
        <v>45962</v>
      </c>
      <c r="D170" t="inlineStr">
        <is>
          <t>VÄRMLANDS LÄN</t>
        </is>
      </c>
      <c r="E170" t="inlineStr">
        <is>
          <t>GRUMS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20954-2023</t>
        </is>
      </c>
      <c r="B171" s="1" t="n">
        <v>45061</v>
      </c>
      <c r="C171" s="1" t="n">
        <v>45962</v>
      </c>
      <c r="D171" t="inlineStr">
        <is>
          <t>VÄRMLANDS LÄN</t>
        </is>
      </c>
      <c r="E171" t="inlineStr">
        <is>
          <t>GRUMS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22133-2025</t>
        </is>
      </c>
      <c r="B172" s="1" t="n">
        <v>45785</v>
      </c>
      <c r="C172" s="1" t="n">
        <v>45962</v>
      </c>
      <c r="D172" t="inlineStr">
        <is>
          <t>VÄRMLANDS LÄN</t>
        </is>
      </c>
      <c r="E172" t="inlineStr">
        <is>
          <t>GRUMS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19052-2024</t>
        </is>
      </c>
      <c r="B173" s="1" t="n">
        <v>45427.76670138889</v>
      </c>
      <c r="C173" s="1" t="n">
        <v>45962</v>
      </c>
      <c r="D173" t="inlineStr">
        <is>
          <t>VÄRMLANDS LÄN</t>
        </is>
      </c>
      <c r="E173" t="inlineStr">
        <is>
          <t>GRUMS</t>
        </is>
      </c>
      <c r="G173" t="n">
        <v>7.7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22537-2025</t>
        </is>
      </c>
      <c r="B174" s="1" t="n">
        <v>45787</v>
      </c>
      <c r="C174" s="1" t="n">
        <v>45962</v>
      </c>
      <c r="D174" t="inlineStr">
        <is>
          <t>VÄRMLANDS LÄN</t>
        </is>
      </c>
      <c r="E174" t="inlineStr">
        <is>
          <t>GRUMS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56219-2023</t>
        </is>
      </c>
      <c r="B175" s="1" t="n">
        <v>45240.77920138889</v>
      </c>
      <c r="C175" s="1" t="n">
        <v>45962</v>
      </c>
      <c r="D175" t="inlineStr">
        <is>
          <t>VÄRMLANDS LÄN</t>
        </is>
      </c>
      <c r="E175" t="inlineStr">
        <is>
          <t>GRUMS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680-2024</t>
        </is>
      </c>
      <c r="B176" s="1" t="n">
        <v>45300</v>
      </c>
      <c r="C176" s="1" t="n">
        <v>45962</v>
      </c>
      <c r="D176" t="inlineStr">
        <is>
          <t>VÄRMLANDS LÄN</t>
        </is>
      </c>
      <c r="E176" t="inlineStr">
        <is>
          <t>GRUMS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30339-2022</t>
        </is>
      </c>
      <c r="B177" s="1" t="n">
        <v>44760.47674768518</v>
      </c>
      <c r="C177" s="1" t="n">
        <v>45962</v>
      </c>
      <c r="D177" t="inlineStr">
        <is>
          <t>VÄRMLANDS LÄN</t>
        </is>
      </c>
      <c r="E177" t="inlineStr">
        <is>
          <t>GRUMS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10892-2022</t>
        </is>
      </c>
      <c r="B178" s="1" t="n">
        <v>44627.77988425926</v>
      </c>
      <c r="C178" s="1" t="n">
        <v>45962</v>
      </c>
      <c r="D178" t="inlineStr">
        <is>
          <t>VÄRMLANDS LÄN</t>
        </is>
      </c>
      <c r="E178" t="inlineStr">
        <is>
          <t>GRUMS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29426-2022</t>
        </is>
      </c>
      <c r="B179" s="1" t="n">
        <v>44753</v>
      </c>
      <c r="C179" s="1" t="n">
        <v>45962</v>
      </c>
      <c r="D179" t="inlineStr">
        <is>
          <t>VÄRMLANDS LÄN</t>
        </is>
      </c>
      <c r="E179" t="inlineStr">
        <is>
          <t>GRUMS</t>
        </is>
      </c>
      <c r="F179" t="inlineStr">
        <is>
          <t>Bergvik skog väst AB</t>
        </is>
      </c>
      <c r="G179" t="n">
        <v>14.4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12350-2023</t>
        </is>
      </c>
      <c r="B180" s="1" t="n">
        <v>44998</v>
      </c>
      <c r="C180" s="1" t="n">
        <v>45962</v>
      </c>
      <c r="D180" t="inlineStr">
        <is>
          <t>VÄRMLANDS LÄN</t>
        </is>
      </c>
      <c r="E180" t="inlineStr">
        <is>
          <t>GRUMS</t>
        </is>
      </c>
      <c r="F180" t="inlineStr">
        <is>
          <t>Bergvik skog väst AB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24543-2024</t>
        </is>
      </c>
      <c r="B181" s="1" t="n">
        <v>45460</v>
      </c>
      <c r="C181" s="1" t="n">
        <v>45962</v>
      </c>
      <c r="D181" t="inlineStr">
        <is>
          <t>VÄRMLANDS LÄN</t>
        </is>
      </c>
      <c r="E181" t="inlineStr">
        <is>
          <t>GRUMS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12416-2023</t>
        </is>
      </c>
      <c r="B182" s="1" t="n">
        <v>44998</v>
      </c>
      <c r="C182" s="1" t="n">
        <v>45962</v>
      </c>
      <c r="D182" t="inlineStr">
        <is>
          <t>VÄRMLANDS LÄN</t>
        </is>
      </c>
      <c r="E182" t="inlineStr">
        <is>
          <t>GRUMS</t>
        </is>
      </c>
      <c r="F182" t="inlineStr">
        <is>
          <t>Bergvik skog väst AB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44048-2023</t>
        </is>
      </c>
      <c r="B183" s="1" t="n">
        <v>45188.38348379629</v>
      </c>
      <c r="C183" s="1" t="n">
        <v>45962</v>
      </c>
      <c r="D183" t="inlineStr">
        <is>
          <t>VÄRMLANDS LÄN</t>
        </is>
      </c>
      <c r="E183" t="inlineStr">
        <is>
          <t>GRUMS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975-2025</t>
        </is>
      </c>
      <c r="B184" s="1" t="n">
        <v>45665</v>
      </c>
      <c r="C184" s="1" t="n">
        <v>45962</v>
      </c>
      <c r="D184" t="inlineStr">
        <is>
          <t>VÄRMLANDS LÄN</t>
        </is>
      </c>
      <c r="E184" t="inlineStr">
        <is>
          <t>GRUMS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62557-2022</t>
        </is>
      </c>
      <c r="B185" s="1" t="n">
        <v>44924.77230324074</v>
      </c>
      <c r="C185" s="1" t="n">
        <v>45962</v>
      </c>
      <c r="D185" t="inlineStr">
        <is>
          <t>VÄRMLANDS LÄN</t>
        </is>
      </c>
      <c r="E185" t="inlineStr">
        <is>
          <t>GRUMS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43242-2021</t>
        </is>
      </c>
      <c r="B186" s="1" t="n">
        <v>44432</v>
      </c>
      <c r="C186" s="1" t="n">
        <v>45962</v>
      </c>
      <c r="D186" t="inlineStr">
        <is>
          <t>VÄRMLANDS LÄN</t>
        </is>
      </c>
      <c r="E186" t="inlineStr">
        <is>
          <t>GRUMS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62905-2023</t>
        </is>
      </c>
      <c r="B187" s="1" t="n">
        <v>45272</v>
      </c>
      <c r="C187" s="1" t="n">
        <v>45962</v>
      </c>
      <c r="D187" t="inlineStr">
        <is>
          <t>VÄRMLANDS LÄN</t>
        </is>
      </c>
      <c r="E187" t="inlineStr">
        <is>
          <t>GRUMS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21402-2024</t>
        </is>
      </c>
      <c r="B188" s="1" t="n">
        <v>45441</v>
      </c>
      <c r="C188" s="1" t="n">
        <v>45962</v>
      </c>
      <c r="D188" t="inlineStr">
        <is>
          <t>VÄRMLANDS LÄN</t>
        </is>
      </c>
      <c r="E188" t="inlineStr">
        <is>
          <t>GRUMS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29699-2022</t>
        </is>
      </c>
      <c r="B189" s="1" t="n">
        <v>44755</v>
      </c>
      <c r="C189" s="1" t="n">
        <v>45962</v>
      </c>
      <c r="D189" t="inlineStr">
        <is>
          <t>VÄRMLANDS LÄN</t>
        </is>
      </c>
      <c r="E189" t="inlineStr">
        <is>
          <t>GRUMS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21311-2024</t>
        </is>
      </c>
      <c r="B190" s="1" t="n">
        <v>45440</v>
      </c>
      <c r="C190" s="1" t="n">
        <v>45962</v>
      </c>
      <c r="D190" t="inlineStr">
        <is>
          <t>VÄRMLANDS LÄN</t>
        </is>
      </c>
      <c r="E190" t="inlineStr">
        <is>
          <t>GRUMS</t>
        </is>
      </c>
      <c r="F190" t="inlineStr">
        <is>
          <t>Bergvik skog väst AB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16466-2021</t>
        </is>
      </c>
      <c r="B191" s="1" t="n">
        <v>44292</v>
      </c>
      <c r="C191" s="1" t="n">
        <v>45962</v>
      </c>
      <c r="D191" t="inlineStr">
        <is>
          <t>VÄRMLANDS LÄN</t>
        </is>
      </c>
      <c r="E191" t="inlineStr">
        <is>
          <t>GRUMS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13289-2025</t>
        </is>
      </c>
      <c r="B192" s="1" t="n">
        <v>45735</v>
      </c>
      <c r="C192" s="1" t="n">
        <v>45962</v>
      </c>
      <c r="D192" t="inlineStr">
        <is>
          <t>VÄRMLANDS LÄN</t>
        </is>
      </c>
      <c r="E192" t="inlineStr">
        <is>
          <t>GRUMS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29736-2023</t>
        </is>
      </c>
      <c r="B193" s="1" t="n">
        <v>45107.45405092592</v>
      </c>
      <c r="C193" s="1" t="n">
        <v>45962</v>
      </c>
      <c r="D193" t="inlineStr">
        <is>
          <t>VÄRMLANDS LÄN</t>
        </is>
      </c>
      <c r="E193" t="inlineStr">
        <is>
          <t>GRUMS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37486-2022</t>
        </is>
      </c>
      <c r="B194" s="1" t="n">
        <v>44809.55424768518</v>
      </c>
      <c r="C194" s="1" t="n">
        <v>45962</v>
      </c>
      <c r="D194" t="inlineStr">
        <is>
          <t>VÄRMLANDS LÄN</t>
        </is>
      </c>
      <c r="E194" t="inlineStr">
        <is>
          <t>GRUMS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53138-2023</t>
        </is>
      </c>
      <c r="B195" s="1" t="n">
        <v>45229.34055555556</v>
      </c>
      <c r="C195" s="1" t="n">
        <v>45962</v>
      </c>
      <c r="D195" t="inlineStr">
        <is>
          <t>VÄRMLANDS LÄN</t>
        </is>
      </c>
      <c r="E195" t="inlineStr">
        <is>
          <t>GRUMS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46299-2022</t>
        </is>
      </c>
      <c r="B196" s="1" t="n">
        <v>44847.75081018519</v>
      </c>
      <c r="C196" s="1" t="n">
        <v>45962</v>
      </c>
      <c r="D196" t="inlineStr">
        <is>
          <t>VÄRMLANDS LÄN</t>
        </is>
      </c>
      <c r="E196" t="inlineStr">
        <is>
          <t>GRUMS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19566-2023</t>
        </is>
      </c>
      <c r="B197" s="1" t="n">
        <v>45049</v>
      </c>
      <c r="C197" s="1" t="n">
        <v>45962</v>
      </c>
      <c r="D197" t="inlineStr">
        <is>
          <t>VÄRMLANDS LÄN</t>
        </is>
      </c>
      <c r="E197" t="inlineStr">
        <is>
          <t>GRUMS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29762-2023</t>
        </is>
      </c>
      <c r="B198" s="1" t="n">
        <v>45107.47733796296</v>
      </c>
      <c r="C198" s="1" t="n">
        <v>45962</v>
      </c>
      <c r="D198" t="inlineStr">
        <is>
          <t>VÄRMLANDS LÄN</t>
        </is>
      </c>
      <c r="E198" t="inlineStr">
        <is>
          <t>GRUMS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41810-2021</t>
        </is>
      </c>
      <c r="B199" s="1" t="n">
        <v>44425</v>
      </c>
      <c r="C199" s="1" t="n">
        <v>45962</v>
      </c>
      <c r="D199" t="inlineStr">
        <is>
          <t>VÄRMLANDS LÄN</t>
        </is>
      </c>
      <c r="E199" t="inlineStr">
        <is>
          <t>GRUMS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16092-2021</t>
        </is>
      </c>
      <c r="B200" s="1" t="n">
        <v>44289</v>
      </c>
      <c r="C200" s="1" t="n">
        <v>45962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5236-2023</t>
        </is>
      </c>
      <c r="B201" s="1" t="n">
        <v>44956</v>
      </c>
      <c r="C201" s="1" t="n">
        <v>45962</v>
      </c>
      <c r="D201" t="inlineStr">
        <is>
          <t>VÄRMLANDS LÄN</t>
        </is>
      </c>
      <c r="E201" t="inlineStr">
        <is>
          <t>GRUMS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19508-2021</t>
        </is>
      </c>
      <c r="B202" s="1" t="n">
        <v>44312.36194444444</v>
      </c>
      <c r="C202" s="1" t="n">
        <v>45962</v>
      </c>
      <c r="D202" t="inlineStr">
        <is>
          <t>VÄRMLANDS LÄN</t>
        </is>
      </c>
      <c r="E202" t="inlineStr">
        <is>
          <t>GRUMS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30334-2022</t>
        </is>
      </c>
      <c r="B203" s="1" t="n">
        <v>44760.46356481482</v>
      </c>
      <c r="C203" s="1" t="n">
        <v>45962</v>
      </c>
      <c r="D203" t="inlineStr">
        <is>
          <t>VÄRMLANDS LÄN</t>
        </is>
      </c>
      <c r="E203" t="inlineStr">
        <is>
          <t>GRUMS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56220-2023</t>
        </is>
      </c>
      <c r="B204" s="1" t="n">
        <v>45240.78313657407</v>
      </c>
      <c r="C204" s="1" t="n">
        <v>45962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53755-2024</t>
        </is>
      </c>
      <c r="B205" s="1" t="n">
        <v>45615.49748842593</v>
      </c>
      <c r="C205" s="1" t="n">
        <v>45962</v>
      </c>
      <c r="D205" t="inlineStr">
        <is>
          <t>VÄRMLANDS LÄN</t>
        </is>
      </c>
      <c r="E205" t="inlineStr">
        <is>
          <t>GRUMS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972-2025</t>
        </is>
      </c>
      <c r="B206" s="1" t="n">
        <v>45665</v>
      </c>
      <c r="C206" s="1" t="n">
        <v>45962</v>
      </c>
      <c r="D206" t="inlineStr">
        <is>
          <t>VÄRMLANDS LÄN</t>
        </is>
      </c>
      <c r="E206" t="inlineStr">
        <is>
          <t>GRUMS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27218-2023</t>
        </is>
      </c>
      <c r="B207" s="1" t="n">
        <v>45096.58238425926</v>
      </c>
      <c r="C207" s="1" t="n">
        <v>45962</v>
      </c>
      <c r="D207" t="inlineStr">
        <is>
          <t>VÄRMLANDS LÄN</t>
        </is>
      </c>
      <c r="E207" t="inlineStr">
        <is>
          <t>GRUMS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8364-2025</t>
        </is>
      </c>
      <c r="B208" s="1" t="n">
        <v>45708</v>
      </c>
      <c r="C208" s="1" t="n">
        <v>45962</v>
      </c>
      <c r="D208" t="inlineStr">
        <is>
          <t>VÄRMLANDS LÄN</t>
        </is>
      </c>
      <c r="E208" t="inlineStr">
        <is>
          <t>GRUMS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909-2025</t>
        </is>
      </c>
      <c r="B209" s="1" t="n">
        <v>45664</v>
      </c>
      <c r="C209" s="1" t="n">
        <v>45962</v>
      </c>
      <c r="D209" t="inlineStr">
        <is>
          <t>VÄRMLANDS LÄN</t>
        </is>
      </c>
      <c r="E209" t="inlineStr">
        <is>
          <t>GRUMS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62896-2023</t>
        </is>
      </c>
      <c r="B210" s="1" t="n">
        <v>45272.42737268518</v>
      </c>
      <c r="C210" s="1" t="n">
        <v>45962</v>
      </c>
      <c r="D210" t="inlineStr">
        <is>
          <t>VÄRMLANDS LÄN</t>
        </is>
      </c>
      <c r="E210" t="inlineStr">
        <is>
          <t>GRUMS</t>
        </is>
      </c>
      <c r="G210" t="n">
        <v>13.8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36420-2023</t>
        </is>
      </c>
      <c r="B211" s="1" t="n">
        <v>45152</v>
      </c>
      <c r="C211" s="1" t="n">
        <v>45962</v>
      </c>
      <c r="D211" t="inlineStr">
        <is>
          <t>VÄRMLANDS LÄN</t>
        </is>
      </c>
      <c r="E211" t="inlineStr">
        <is>
          <t>GRUMS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69847-2021</t>
        </is>
      </c>
      <c r="B212" s="1" t="n">
        <v>44532</v>
      </c>
      <c r="C212" s="1" t="n">
        <v>45962</v>
      </c>
      <c r="D212" t="inlineStr">
        <is>
          <t>VÄRMLANDS LÄN</t>
        </is>
      </c>
      <c r="E212" t="inlineStr">
        <is>
          <t>GRUMS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13895-2024</t>
        </is>
      </c>
      <c r="B213" s="1" t="n">
        <v>45391</v>
      </c>
      <c r="C213" s="1" t="n">
        <v>45962</v>
      </c>
      <c r="D213" t="inlineStr">
        <is>
          <t>VÄRMLANDS LÄN</t>
        </is>
      </c>
      <c r="E213" t="inlineStr">
        <is>
          <t>GRUMS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58705-2024</t>
        </is>
      </c>
      <c r="B214" s="1" t="n">
        <v>45635</v>
      </c>
      <c r="C214" s="1" t="n">
        <v>45962</v>
      </c>
      <c r="D214" t="inlineStr">
        <is>
          <t>VÄRMLANDS LÄN</t>
        </is>
      </c>
      <c r="E214" t="inlineStr">
        <is>
          <t>GRUMS</t>
        </is>
      </c>
      <c r="F214" t="inlineStr">
        <is>
          <t>Bergvik skog väst AB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29724-2023</t>
        </is>
      </c>
      <c r="B215" s="1" t="n">
        <v>45107</v>
      </c>
      <c r="C215" s="1" t="n">
        <v>45962</v>
      </c>
      <c r="D215" t="inlineStr">
        <is>
          <t>VÄRMLANDS LÄN</t>
        </is>
      </c>
      <c r="E215" t="inlineStr">
        <is>
          <t>GRUMS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17399-2025</t>
        </is>
      </c>
      <c r="B216" s="1" t="n">
        <v>45757</v>
      </c>
      <c r="C216" s="1" t="n">
        <v>45962</v>
      </c>
      <c r="D216" t="inlineStr">
        <is>
          <t>VÄRMLANDS LÄN</t>
        </is>
      </c>
      <c r="E216" t="inlineStr">
        <is>
          <t>GRUMS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22347-2023</t>
        </is>
      </c>
      <c r="B217" s="1" t="n">
        <v>45070.57208333333</v>
      </c>
      <c r="C217" s="1" t="n">
        <v>45962</v>
      </c>
      <c r="D217" t="inlineStr">
        <is>
          <t>VÄRMLANDS LÄN</t>
        </is>
      </c>
      <c r="E217" t="inlineStr">
        <is>
          <t>GRUMS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73306-2021</t>
        </is>
      </c>
      <c r="B218" s="1" t="n">
        <v>44547</v>
      </c>
      <c r="C218" s="1" t="n">
        <v>45962</v>
      </c>
      <c r="D218" t="inlineStr">
        <is>
          <t>VÄRMLANDS LÄN</t>
        </is>
      </c>
      <c r="E218" t="inlineStr">
        <is>
          <t>GRUMS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56552-2022</t>
        </is>
      </c>
      <c r="B219" s="1" t="n">
        <v>44887</v>
      </c>
      <c r="C219" s="1" t="n">
        <v>45962</v>
      </c>
      <c r="D219" t="inlineStr">
        <is>
          <t>VÄRMLANDS LÄN</t>
        </is>
      </c>
      <c r="E219" t="inlineStr">
        <is>
          <t>GRUMS</t>
        </is>
      </c>
      <c r="F219" t="inlineStr">
        <is>
          <t>Bergvik skog väst AB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31974-2023</t>
        </is>
      </c>
      <c r="B220" s="1" t="n">
        <v>45107</v>
      </c>
      <c r="C220" s="1" t="n">
        <v>45962</v>
      </c>
      <c r="D220" t="inlineStr">
        <is>
          <t>VÄRMLANDS LÄN</t>
        </is>
      </c>
      <c r="E220" t="inlineStr">
        <is>
          <t>GRUMS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19802-2024</t>
        </is>
      </c>
      <c r="B221" s="1" t="n">
        <v>45432</v>
      </c>
      <c r="C221" s="1" t="n">
        <v>45962</v>
      </c>
      <c r="D221" t="inlineStr">
        <is>
          <t>VÄRMLANDS LÄN</t>
        </is>
      </c>
      <c r="E221" t="inlineStr">
        <is>
          <t>GRUMS</t>
        </is>
      </c>
      <c r="F221" t="inlineStr">
        <is>
          <t>Bergvik skog väst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16635-2024</t>
        </is>
      </c>
      <c r="B222" s="1" t="n">
        <v>45408.59462962963</v>
      </c>
      <c r="C222" s="1" t="n">
        <v>45962</v>
      </c>
      <c r="D222" t="inlineStr">
        <is>
          <t>VÄRMLANDS LÄN</t>
        </is>
      </c>
      <c r="E222" t="inlineStr">
        <is>
          <t>GRUMS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29256-2025</t>
        </is>
      </c>
      <c r="B223" s="1" t="n">
        <v>45824.38387731482</v>
      </c>
      <c r="C223" s="1" t="n">
        <v>45962</v>
      </c>
      <c r="D223" t="inlineStr">
        <is>
          <t>VÄRMLANDS LÄN</t>
        </is>
      </c>
      <c r="E223" t="inlineStr">
        <is>
          <t>GRUMS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29260-2025</t>
        </is>
      </c>
      <c r="B224" s="1" t="n">
        <v>45824</v>
      </c>
      <c r="C224" s="1" t="n">
        <v>45962</v>
      </c>
      <c r="D224" t="inlineStr">
        <is>
          <t>VÄRMLANDS LÄN</t>
        </is>
      </c>
      <c r="E224" t="inlineStr">
        <is>
          <t>GRUMS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29645-2025</t>
        </is>
      </c>
      <c r="B225" s="1" t="n">
        <v>45825.46574074074</v>
      </c>
      <c r="C225" s="1" t="n">
        <v>45962</v>
      </c>
      <c r="D225" t="inlineStr">
        <is>
          <t>VÄRMLANDS LÄN</t>
        </is>
      </c>
      <c r="E225" t="inlineStr">
        <is>
          <t>GRUMS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30411-2025</t>
        </is>
      </c>
      <c r="B226" s="1" t="n">
        <v>45827</v>
      </c>
      <c r="C226" s="1" t="n">
        <v>45962</v>
      </c>
      <c r="D226" t="inlineStr">
        <is>
          <t>VÄRMLANDS LÄN</t>
        </is>
      </c>
      <c r="E226" t="inlineStr">
        <is>
          <t>GRUMS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30563-2025</t>
        </is>
      </c>
      <c r="B227" s="1" t="n">
        <v>45831.40098379629</v>
      </c>
      <c r="C227" s="1" t="n">
        <v>45962</v>
      </c>
      <c r="D227" t="inlineStr">
        <is>
          <t>VÄRMLANDS LÄN</t>
        </is>
      </c>
      <c r="E227" t="inlineStr">
        <is>
          <t>GRUMS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22319-2021</t>
        </is>
      </c>
      <c r="B228" s="1" t="n">
        <v>44326.48232638889</v>
      </c>
      <c r="C228" s="1" t="n">
        <v>45962</v>
      </c>
      <c r="D228" t="inlineStr">
        <is>
          <t>VÄRMLANDS LÄN</t>
        </is>
      </c>
      <c r="E228" t="inlineStr">
        <is>
          <t>GRUMS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31190-2025</t>
        </is>
      </c>
      <c r="B229" s="1" t="n">
        <v>45831</v>
      </c>
      <c r="C229" s="1" t="n">
        <v>45962</v>
      </c>
      <c r="D229" t="inlineStr">
        <is>
          <t>VÄRMLANDS LÄN</t>
        </is>
      </c>
      <c r="E229" t="inlineStr">
        <is>
          <t>GRUMS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4273-2025</t>
        </is>
      </c>
      <c r="B230" s="1" t="n">
        <v>45685</v>
      </c>
      <c r="C230" s="1" t="n">
        <v>45962</v>
      </c>
      <c r="D230" t="inlineStr">
        <is>
          <t>VÄRMLANDS LÄN</t>
        </is>
      </c>
      <c r="E230" t="inlineStr">
        <is>
          <t>GRUMS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33081-2022</t>
        </is>
      </c>
      <c r="B231" s="1" t="n">
        <v>44785</v>
      </c>
      <c r="C231" s="1" t="n">
        <v>45962</v>
      </c>
      <c r="D231" t="inlineStr">
        <is>
          <t>VÄRMLANDS LÄN</t>
        </is>
      </c>
      <c r="E231" t="inlineStr">
        <is>
          <t>GRUMS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25840-2024</t>
        </is>
      </c>
      <c r="B232" s="1" t="n">
        <v>45467</v>
      </c>
      <c r="C232" s="1" t="n">
        <v>45962</v>
      </c>
      <c r="D232" t="inlineStr">
        <is>
          <t>VÄRMLANDS LÄN</t>
        </is>
      </c>
      <c r="E232" t="inlineStr">
        <is>
          <t>GRUMS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7922-2022</t>
        </is>
      </c>
      <c r="B233" s="1" t="n">
        <v>44608.72004629629</v>
      </c>
      <c r="C233" s="1" t="n">
        <v>45962</v>
      </c>
      <c r="D233" t="inlineStr">
        <is>
          <t>VÄRMLANDS LÄN</t>
        </is>
      </c>
      <c r="E233" t="inlineStr">
        <is>
          <t>GRUMS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1556-2025</t>
        </is>
      </c>
      <c r="B234" s="1" t="n">
        <v>45670</v>
      </c>
      <c r="C234" s="1" t="n">
        <v>45962</v>
      </c>
      <c r="D234" t="inlineStr">
        <is>
          <t>VÄRMLANDS LÄN</t>
        </is>
      </c>
      <c r="E234" t="inlineStr">
        <is>
          <t>GRUMS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37676-2023</t>
        </is>
      </c>
      <c r="B235" s="1" t="n">
        <v>45159</v>
      </c>
      <c r="C235" s="1" t="n">
        <v>45962</v>
      </c>
      <c r="D235" t="inlineStr">
        <is>
          <t>VÄRMLANDS LÄN</t>
        </is>
      </c>
      <c r="E235" t="inlineStr">
        <is>
          <t>GRUMS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6751-2025</t>
        </is>
      </c>
      <c r="B236" s="1" t="n">
        <v>45700.6130787037</v>
      </c>
      <c r="C236" s="1" t="n">
        <v>45962</v>
      </c>
      <c r="D236" t="inlineStr">
        <is>
          <t>VÄRMLANDS LÄN</t>
        </is>
      </c>
      <c r="E236" t="inlineStr">
        <is>
          <t>GRUMS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50640-2023</t>
        </is>
      </c>
      <c r="B237" s="1" t="n">
        <v>45217.46871527778</v>
      </c>
      <c r="C237" s="1" t="n">
        <v>45962</v>
      </c>
      <c r="D237" t="inlineStr">
        <is>
          <t>VÄRMLANDS LÄN</t>
        </is>
      </c>
      <c r="E237" t="inlineStr">
        <is>
          <t>GRUMS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32327-2025</t>
        </is>
      </c>
      <c r="B238" s="1" t="n">
        <v>45836.44756944444</v>
      </c>
      <c r="C238" s="1" t="n">
        <v>45962</v>
      </c>
      <c r="D238" t="inlineStr">
        <is>
          <t>VÄRMLANDS LÄN</t>
        </is>
      </c>
      <c r="E238" t="inlineStr">
        <is>
          <t>GRUMS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34580-2022</t>
        </is>
      </c>
      <c r="B239" s="1" t="n">
        <v>44795</v>
      </c>
      <c r="C239" s="1" t="n">
        <v>45962</v>
      </c>
      <c r="D239" t="inlineStr">
        <is>
          <t>VÄRMLANDS LÄN</t>
        </is>
      </c>
      <c r="E239" t="inlineStr">
        <is>
          <t>GRUMS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12000-2022</t>
        </is>
      </c>
      <c r="B240" s="1" t="n">
        <v>44635</v>
      </c>
      <c r="C240" s="1" t="n">
        <v>45962</v>
      </c>
      <c r="D240" t="inlineStr">
        <is>
          <t>VÄRMLANDS LÄN</t>
        </is>
      </c>
      <c r="E240" t="inlineStr">
        <is>
          <t>GRUMS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42557-2022</t>
        </is>
      </c>
      <c r="B241" s="1" t="n">
        <v>44831</v>
      </c>
      <c r="C241" s="1" t="n">
        <v>45962</v>
      </c>
      <c r="D241" t="inlineStr">
        <is>
          <t>VÄRMLANDS LÄN</t>
        </is>
      </c>
      <c r="E241" t="inlineStr">
        <is>
          <t>GRUMS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12311-2024</t>
        </is>
      </c>
      <c r="B242" s="1" t="n">
        <v>45378.63476851852</v>
      </c>
      <c r="C242" s="1" t="n">
        <v>45962</v>
      </c>
      <c r="D242" t="inlineStr">
        <is>
          <t>VÄRMLANDS LÄN</t>
        </is>
      </c>
      <c r="E242" t="inlineStr">
        <is>
          <t>GRUMS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35253-2022</t>
        </is>
      </c>
      <c r="B243" s="1" t="n">
        <v>44797</v>
      </c>
      <c r="C243" s="1" t="n">
        <v>45962</v>
      </c>
      <c r="D243" t="inlineStr">
        <is>
          <t>VÄRMLANDS LÄN</t>
        </is>
      </c>
      <c r="E243" t="inlineStr">
        <is>
          <t>GRUMS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10647-2024</t>
        </is>
      </c>
      <c r="B244" s="1" t="n">
        <v>45368.47725694445</v>
      </c>
      <c r="C244" s="1" t="n">
        <v>45962</v>
      </c>
      <c r="D244" t="inlineStr">
        <is>
          <t>VÄRMLANDS LÄN</t>
        </is>
      </c>
      <c r="E244" t="inlineStr">
        <is>
          <t>GRUMS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33948-2023</t>
        </is>
      </c>
      <c r="B245" s="1" t="n">
        <v>45124</v>
      </c>
      <c r="C245" s="1" t="n">
        <v>45962</v>
      </c>
      <c r="D245" t="inlineStr">
        <is>
          <t>VÄRMLANDS LÄN</t>
        </is>
      </c>
      <c r="E245" t="inlineStr">
        <is>
          <t>GRUMS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15545-2024</t>
        </is>
      </c>
      <c r="B246" s="1" t="n">
        <v>45401</v>
      </c>
      <c r="C246" s="1" t="n">
        <v>45962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13320-2024</t>
        </is>
      </c>
      <c r="B247" s="1" t="n">
        <v>45386.77172453704</v>
      </c>
      <c r="C247" s="1" t="n">
        <v>45962</v>
      </c>
      <c r="D247" t="inlineStr">
        <is>
          <t>VÄRMLANDS LÄN</t>
        </is>
      </c>
      <c r="E247" t="inlineStr">
        <is>
          <t>GRUMS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55227-2023</t>
        </is>
      </c>
      <c r="B248" s="1" t="n">
        <v>45231</v>
      </c>
      <c r="C248" s="1" t="n">
        <v>45962</v>
      </c>
      <c r="D248" t="inlineStr">
        <is>
          <t>VÄRMLANDS LÄN</t>
        </is>
      </c>
      <c r="E248" t="inlineStr">
        <is>
          <t>GRUMS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25014-2024</t>
        </is>
      </c>
      <c r="B249" s="1" t="n">
        <v>45461</v>
      </c>
      <c r="C249" s="1" t="n">
        <v>45962</v>
      </c>
      <c r="D249" t="inlineStr">
        <is>
          <t>VÄRMLANDS LÄN</t>
        </is>
      </c>
      <c r="E249" t="inlineStr">
        <is>
          <t>GRUMS</t>
        </is>
      </c>
      <c r="G249" t="n">
        <v>12.8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31964-2023</t>
        </is>
      </c>
      <c r="B250" s="1" t="n">
        <v>45107</v>
      </c>
      <c r="C250" s="1" t="n">
        <v>45962</v>
      </c>
      <c r="D250" t="inlineStr">
        <is>
          <t>VÄRMLANDS LÄN</t>
        </is>
      </c>
      <c r="E250" t="inlineStr">
        <is>
          <t>GRUMS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12082-2024</t>
        </is>
      </c>
      <c r="B251" s="1" t="n">
        <v>45377.54760416667</v>
      </c>
      <c r="C251" s="1" t="n">
        <v>45962</v>
      </c>
      <c r="D251" t="inlineStr">
        <is>
          <t>VÄRMLANDS LÄN</t>
        </is>
      </c>
      <c r="E251" t="inlineStr">
        <is>
          <t>GRUMS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12084-2024</t>
        </is>
      </c>
      <c r="B252" s="1" t="n">
        <v>45377.55229166667</v>
      </c>
      <c r="C252" s="1" t="n">
        <v>45962</v>
      </c>
      <c r="D252" t="inlineStr">
        <is>
          <t>VÄRMLANDS LÄN</t>
        </is>
      </c>
      <c r="E252" t="inlineStr">
        <is>
          <t>GRUMS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5280-2022</t>
        </is>
      </c>
      <c r="B253" s="1" t="n">
        <v>44593</v>
      </c>
      <c r="C253" s="1" t="n">
        <v>45962</v>
      </c>
      <c r="D253" t="inlineStr">
        <is>
          <t>VÄRMLANDS LÄN</t>
        </is>
      </c>
      <c r="E253" t="inlineStr">
        <is>
          <t>GRUMS</t>
        </is>
      </c>
      <c r="F253" t="inlineStr">
        <is>
          <t>Bergvik skog väst AB</t>
        </is>
      </c>
      <c r="G253" t="n">
        <v>37.1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4976-2024</t>
        </is>
      </c>
      <c r="B254" s="1" t="n">
        <v>45329</v>
      </c>
      <c r="C254" s="1" t="n">
        <v>45962</v>
      </c>
      <c r="D254" t="inlineStr">
        <is>
          <t>VÄRMLANDS LÄN</t>
        </is>
      </c>
      <c r="E254" t="inlineStr">
        <is>
          <t>GRUMS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8359-2025</t>
        </is>
      </c>
      <c r="B255" s="1" t="n">
        <v>45708</v>
      </c>
      <c r="C255" s="1" t="n">
        <v>45962</v>
      </c>
      <c r="D255" t="inlineStr">
        <is>
          <t>VÄRMLANDS LÄN</t>
        </is>
      </c>
      <c r="E255" t="inlineStr">
        <is>
          <t>GRUMS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64304-2023</t>
        </is>
      </c>
      <c r="B256" s="1" t="n">
        <v>45280</v>
      </c>
      <c r="C256" s="1" t="n">
        <v>45962</v>
      </c>
      <c r="D256" t="inlineStr">
        <is>
          <t>VÄRMLANDS LÄN</t>
        </is>
      </c>
      <c r="E256" t="inlineStr">
        <is>
          <t>GRUMS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48553-2023</t>
        </is>
      </c>
      <c r="B257" s="1" t="n">
        <v>45208.40232638889</v>
      </c>
      <c r="C257" s="1" t="n">
        <v>45962</v>
      </c>
      <c r="D257" t="inlineStr">
        <is>
          <t>VÄRMLANDS LÄN</t>
        </is>
      </c>
      <c r="E257" t="inlineStr">
        <is>
          <t>GRUMS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13820-2024</t>
        </is>
      </c>
      <c r="B258" s="1" t="n">
        <v>45390</v>
      </c>
      <c r="C258" s="1" t="n">
        <v>45962</v>
      </c>
      <c r="D258" t="inlineStr">
        <is>
          <t>VÄRMLANDS LÄN</t>
        </is>
      </c>
      <c r="E258" t="inlineStr">
        <is>
          <t>GRUMS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26815-2023</t>
        </is>
      </c>
      <c r="B259" s="1" t="n">
        <v>45093.531875</v>
      </c>
      <c r="C259" s="1" t="n">
        <v>45962</v>
      </c>
      <c r="D259" t="inlineStr">
        <is>
          <t>VÄRMLANDS LÄN</t>
        </is>
      </c>
      <c r="E259" t="inlineStr">
        <is>
          <t>GRUMS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17565-2025</t>
        </is>
      </c>
      <c r="B260" s="1" t="n">
        <v>45757.64024305555</v>
      </c>
      <c r="C260" s="1" t="n">
        <v>45962</v>
      </c>
      <c r="D260" t="inlineStr">
        <is>
          <t>VÄRMLANDS LÄN</t>
        </is>
      </c>
      <c r="E260" t="inlineStr">
        <is>
          <t>GRUMS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16772-2024</t>
        </is>
      </c>
      <c r="B261" s="1" t="n">
        <v>45411</v>
      </c>
      <c r="C261" s="1" t="n">
        <v>45962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31362-2024</t>
        </is>
      </c>
      <c r="B262" s="1" t="n">
        <v>45505</v>
      </c>
      <c r="C262" s="1" t="n">
        <v>45962</v>
      </c>
      <c r="D262" t="inlineStr">
        <is>
          <t>VÄRMLANDS LÄN</t>
        </is>
      </c>
      <c r="E262" t="inlineStr">
        <is>
          <t>GRUMS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25443-2023</t>
        </is>
      </c>
      <c r="B263" s="1" t="n">
        <v>45089</v>
      </c>
      <c r="C263" s="1" t="n">
        <v>45962</v>
      </c>
      <c r="D263" t="inlineStr">
        <is>
          <t>VÄRMLANDS LÄN</t>
        </is>
      </c>
      <c r="E263" t="inlineStr">
        <is>
          <t>GRUMS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40524-2025</t>
        </is>
      </c>
      <c r="B264" s="1" t="n">
        <v>45896</v>
      </c>
      <c r="C264" s="1" t="n">
        <v>45962</v>
      </c>
      <c r="D264" t="inlineStr">
        <is>
          <t>VÄRMLANDS LÄN</t>
        </is>
      </c>
      <c r="E264" t="inlineStr">
        <is>
          <t>GRUMS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35426-2025</t>
        </is>
      </c>
      <c r="B265" s="1" t="n">
        <v>45855</v>
      </c>
      <c r="C265" s="1" t="n">
        <v>45962</v>
      </c>
      <c r="D265" t="inlineStr">
        <is>
          <t>VÄRMLANDS LÄN</t>
        </is>
      </c>
      <c r="E265" t="inlineStr">
        <is>
          <t>GRUMS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35425-2025</t>
        </is>
      </c>
      <c r="B266" s="1" t="n">
        <v>45855</v>
      </c>
      <c r="C266" s="1" t="n">
        <v>45962</v>
      </c>
      <c r="D266" t="inlineStr">
        <is>
          <t>VÄRMLANDS LÄN</t>
        </is>
      </c>
      <c r="E266" t="inlineStr">
        <is>
          <t>GRUMS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40522-2025</t>
        </is>
      </c>
      <c r="B267" s="1" t="n">
        <v>45896</v>
      </c>
      <c r="C267" s="1" t="n">
        <v>45962</v>
      </c>
      <c r="D267" t="inlineStr">
        <is>
          <t>VÄRMLANDS LÄN</t>
        </is>
      </c>
      <c r="E267" t="inlineStr">
        <is>
          <t>GRUMS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38582-2024</t>
        </is>
      </c>
      <c r="B268" s="1" t="n">
        <v>45546</v>
      </c>
      <c r="C268" s="1" t="n">
        <v>45962</v>
      </c>
      <c r="D268" t="inlineStr">
        <is>
          <t>VÄRMLANDS LÄN</t>
        </is>
      </c>
      <c r="E268" t="inlineStr">
        <is>
          <t>GRUMS</t>
        </is>
      </c>
      <c r="F268" t="inlineStr">
        <is>
          <t>Bergvik skog väst AB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66056-2021</t>
        </is>
      </c>
      <c r="B269" s="1" t="n">
        <v>44517.6359837963</v>
      </c>
      <c r="C269" s="1" t="n">
        <v>45962</v>
      </c>
      <c r="D269" t="inlineStr">
        <is>
          <t>VÄRMLANDS LÄN</t>
        </is>
      </c>
      <c r="E269" t="inlineStr">
        <is>
          <t>GRUMS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23189-2024</t>
        </is>
      </c>
      <c r="B270" s="1" t="n">
        <v>45450</v>
      </c>
      <c r="C270" s="1" t="n">
        <v>45962</v>
      </c>
      <c r="D270" t="inlineStr">
        <is>
          <t>VÄRMLANDS LÄN</t>
        </is>
      </c>
      <c r="E270" t="inlineStr">
        <is>
          <t>GRUMS</t>
        </is>
      </c>
      <c r="F270" t="inlineStr">
        <is>
          <t>Bergvik skog väst AB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7991-2024</t>
        </is>
      </c>
      <c r="B271" s="1" t="n">
        <v>45350</v>
      </c>
      <c r="C271" s="1" t="n">
        <v>45962</v>
      </c>
      <c r="D271" t="inlineStr">
        <is>
          <t>VÄRMLANDS LÄN</t>
        </is>
      </c>
      <c r="E271" t="inlineStr">
        <is>
          <t>GRUMS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43243-2025</t>
        </is>
      </c>
      <c r="B272" s="1" t="n">
        <v>45910.5453587963</v>
      </c>
      <c r="C272" s="1" t="n">
        <v>45962</v>
      </c>
      <c r="D272" t="inlineStr">
        <is>
          <t>VÄRMLANDS LÄN</t>
        </is>
      </c>
      <c r="E272" t="inlineStr">
        <is>
          <t>GRUMS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22289-2021</t>
        </is>
      </c>
      <c r="B273" s="1" t="n">
        <v>44326</v>
      </c>
      <c r="C273" s="1" t="n">
        <v>45962</v>
      </c>
      <c r="D273" t="inlineStr">
        <is>
          <t>VÄRMLANDS LÄN</t>
        </is>
      </c>
      <c r="E273" t="inlineStr">
        <is>
          <t>GRUMS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59542-2022</t>
        </is>
      </c>
      <c r="B274" s="1" t="n">
        <v>44907</v>
      </c>
      <c r="C274" s="1" t="n">
        <v>45962</v>
      </c>
      <c r="D274" t="inlineStr">
        <is>
          <t>VÄRMLANDS LÄN</t>
        </is>
      </c>
      <c r="E274" t="inlineStr">
        <is>
          <t>GRUMS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47507-2025</t>
        </is>
      </c>
      <c r="B275" s="1" t="n">
        <v>45930.86842592592</v>
      </c>
      <c r="C275" s="1" t="n">
        <v>45962</v>
      </c>
      <c r="D275" t="inlineStr">
        <is>
          <t>VÄRMLANDS LÄN</t>
        </is>
      </c>
      <c r="E275" t="inlineStr">
        <is>
          <t>GRUMS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39334-2025</t>
        </is>
      </c>
      <c r="B276" s="1" t="n">
        <v>45889.49049768518</v>
      </c>
      <c r="C276" s="1" t="n">
        <v>45962</v>
      </c>
      <c r="D276" t="inlineStr">
        <is>
          <t>VÄRMLANDS LÄN</t>
        </is>
      </c>
      <c r="E276" t="inlineStr">
        <is>
          <t>GRUMS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19155-2025</t>
        </is>
      </c>
      <c r="B277" s="1" t="n">
        <v>45769</v>
      </c>
      <c r="C277" s="1" t="n">
        <v>45962</v>
      </c>
      <c r="D277" t="inlineStr">
        <is>
          <t>VÄRMLANDS LÄN</t>
        </is>
      </c>
      <c r="E277" t="inlineStr">
        <is>
          <t>GRUMS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37515-2025</t>
        </is>
      </c>
      <c r="B278" s="1" t="n">
        <v>45877</v>
      </c>
      <c r="C278" s="1" t="n">
        <v>45962</v>
      </c>
      <c r="D278" t="inlineStr">
        <is>
          <t>VÄRMLANDS LÄN</t>
        </is>
      </c>
      <c r="E278" t="inlineStr">
        <is>
          <t>GRUMS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37495-2025</t>
        </is>
      </c>
      <c r="B279" s="1" t="n">
        <v>45877</v>
      </c>
      <c r="C279" s="1" t="n">
        <v>45962</v>
      </c>
      <c r="D279" t="inlineStr">
        <is>
          <t>VÄRMLANDS LÄN</t>
        </is>
      </c>
      <c r="E279" t="inlineStr">
        <is>
          <t>GRUMS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37517-2025</t>
        </is>
      </c>
      <c r="B280" s="1" t="n">
        <v>45877</v>
      </c>
      <c r="C280" s="1" t="n">
        <v>45962</v>
      </c>
      <c r="D280" t="inlineStr">
        <is>
          <t>VÄRMLANDS LÄN</t>
        </is>
      </c>
      <c r="E280" t="inlineStr">
        <is>
          <t>GRUMS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45784-2025</t>
        </is>
      </c>
      <c r="B281" s="1" t="n">
        <v>45923.55923611111</v>
      </c>
      <c r="C281" s="1" t="n">
        <v>45962</v>
      </c>
      <c r="D281" t="inlineStr">
        <is>
          <t>VÄRMLANDS LÄN</t>
        </is>
      </c>
      <c r="E281" t="inlineStr">
        <is>
          <t>GRUMS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45728-2025</t>
        </is>
      </c>
      <c r="B282" s="1" t="n">
        <v>45923.45925925926</v>
      </c>
      <c r="C282" s="1" t="n">
        <v>45962</v>
      </c>
      <c r="D282" t="inlineStr">
        <is>
          <t>VÄRMLANDS LÄN</t>
        </is>
      </c>
      <c r="E282" t="inlineStr">
        <is>
          <t>GRUMS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45750-2025</t>
        </is>
      </c>
      <c r="B283" s="1" t="n">
        <v>45923.48400462963</v>
      </c>
      <c r="C283" s="1" t="n">
        <v>45962</v>
      </c>
      <c r="D283" t="inlineStr">
        <is>
          <t>VÄRMLANDS LÄN</t>
        </is>
      </c>
      <c r="E283" t="inlineStr">
        <is>
          <t>GRUMS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37696-2025</t>
        </is>
      </c>
      <c r="B284" s="1" t="n">
        <v>45880</v>
      </c>
      <c r="C284" s="1" t="n">
        <v>45962</v>
      </c>
      <c r="D284" t="inlineStr">
        <is>
          <t>VÄRMLANDS LÄN</t>
        </is>
      </c>
      <c r="E284" t="inlineStr">
        <is>
          <t>GRUMS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45812-2025</t>
        </is>
      </c>
      <c r="B285" s="1" t="n">
        <v>45923.58844907407</v>
      </c>
      <c r="C285" s="1" t="n">
        <v>45962</v>
      </c>
      <c r="D285" t="inlineStr">
        <is>
          <t>VÄRMLANDS LÄN</t>
        </is>
      </c>
      <c r="E285" t="inlineStr">
        <is>
          <t>GRUMS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45744-2025</t>
        </is>
      </c>
      <c r="B286" s="1" t="n">
        <v>45923.47619212963</v>
      </c>
      <c r="C286" s="1" t="n">
        <v>45962</v>
      </c>
      <c r="D286" t="inlineStr">
        <is>
          <t>VÄRMLANDS LÄN</t>
        </is>
      </c>
      <c r="E286" t="inlineStr">
        <is>
          <t>GRUMS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52848-2021</t>
        </is>
      </c>
      <c r="B287" s="1" t="n">
        <v>44467</v>
      </c>
      <c r="C287" s="1" t="n">
        <v>45962</v>
      </c>
      <c r="D287" t="inlineStr">
        <is>
          <t>VÄRMLANDS LÄN</t>
        </is>
      </c>
      <c r="E287" t="inlineStr">
        <is>
          <t>GRUMS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8361-2025</t>
        </is>
      </c>
      <c r="B288" s="1" t="n">
        <v>45708</v>
      </c>
      <c r="C288" s="1" t="n">
        <v>45962</v>
      </c>
      <c r="D288" t="inlineStr">
        <is>
          <t>VÄRMLANDS LÄN</t>
        </is>
      </c>
      <c r="E288" t="inlineStr">
        <is>
          <t>GRUMS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45898-2025</t>
        </is>
      </c>
      <c r="B289" s="1" t="n">
        <v>45923.67954861111</v>
      </c>
      <c r="C289" s="1" t="n">
        <v>45962</v>
      </c>
      <c r="D289" t="inlineStr">
        <is>
          <t>VÄRMLANDS LÄN</t>
        </is>
      </c>
      <c r="E289" t="inlineStr">
        <is>
          <t>GRUMS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45868-2025</t>
        </is>
      </c>
      <c r="B290" s="1" t="n">
        <v>45923.65232638889</v>
      </c>
      <c r="C290" s="1" t="n">
        <v>45962</v>
      </c>
      <c r="D290" t="inlineStr">
        <is>
          <t>VÄRMLANDS LÄN</t>
        </is>
      </c>
      <c r="E290" t="inlineStr">
        <is>
          <t>GRUMS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40029-2025</t>
        </is>
      </c>
      <c r="B291" s="1" t="n">
        <v>45894</v>
      </c>
      <c r="C291" s="1" t="n">
        <v>45962</v>
      </c>
      <c r="D291" t="inlineStr">
        <is>
          <t>VÄRMLANDS LÄN</t>
        </is>
      </c>
      <c r="E291" t="inlineStr">
        <is>
          <t>GRUMS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40027-2025</t>
        </is>
      </c>
      <c r="B292" s="1" t="n">
        <v>45894.36900462963</v>
      </c>
      <c r="C292" s="1" t="n">
        <v>45962</v>
      </c>
      <c r="D292" t="inlineStr">
        <is>
          <t>VÄRMLANDS LÄN</t>
        </is>
      </c>
      <c r="E292" t="inlineStr">
        <is>
          <t>GRUMS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38002-2025</t>
        </is>
      </c>
      <c r="B293" s="1" t="n">
        <v>45881.89586805556</v>
      </c>
      <c r="C293" s="1" t="n">
        <v>45962</v>
      </c>
      <c r="D293" t="inlineStr">
        <is>
          <t>VÄRMLANDS LÄN</t>
        </is>
      </c>
      <c r="E293" t="inlineStr">
        <is>
          <t>GRUMS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73310-2021</t>
        </is>
      </c>
      <c r="B294" s="1" t="n">
        <v>44547</v>
      </c>
      <c r="C294" s="1" t="n">
        <v>45962</v>
      </c>
      <c r="D294" t="inlineStr">
        <is>
          <t>VÄRMLANDS LÄN</t>
        </is>
      </c>
      <c r="E294" t="inlineStr">
        <is>
          <t>GRUMS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39635-2023</t>
        </is>
      </c>
      <c r="B295" s="1" t="n">
        <v>45167.52609953703</v>
      </c>
      <c r="C295" s="1" t="n">
        <v>45962</v>
      </c>
      <c r="D295" t="inlineStr">
        <is>
          <t>VÄRMLANDS LÄN</t>
        </is>
      </c>
      <c r="E295" t="inlineStr">
        <is>
          <t>GRUMS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37339-2022</t>
        </is>
      </c>
      <c r="B296" s="1" t="n">
        <v>44806</v>
      </c>
      <c r="C296" s="1" t="n">
        <v>45962</v>
      </c>
      <c r="D296" t="inlineStr">
        <is>
          <t>VÄRMLANDS LÄN</t>
        </is>
      </c>
      <c r="E296" t="inlineStr">
        <is>
          <t>GRUMS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56386-2022</t>
        </is>
      </c>
      <c r="B297" s="1" t="n">
        <v>44890</v>
      </c>
      <c r="C297" s="1" t="n">
        <v>45962</v>
      </c>
      <c r="D297" t="inlineStr">
        <is>
          <t>VÄRMLANDS LÄN</t>
        </is>
      </c>
      <c r="E297" t="inlineStr">
        <is>
          <t>GRUMS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49507-2025</t>
        </is>
      </c>
      <c r="B298" s="1" t="n">
        <v>45939.37804398148</v>
      </c>
      <c r="C298" s="1" t="n">
        <v>45962</v>
      </c>
      <c r="D298" t="inlineStr">
        <is>
          <t>VÄRMLANDS LÄN</t>
        </is>
      </c>
      <c r="E298" t="inlineStr">
        <is>
          <t>GRUMS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71781-2021</t>
        </is>
      </c>
      <c r="B299" s="1" t="n">
        <v>44539</v>
      </c>
      <c r="C299" s="1" t="n">
        <v>45962</v>
      </c>
      <c r="D299" t="inlineStr">
        <is>
          <t>VÄRMLANDS LÄN</t>
        </is>
      </c>
      <c r="E299" t="inlineStr">
        <is>
          <t>GRUMS</t>
        </is>
      </c>
      <c r="F299" t="inlineStr">
        <is>
          <t>Bergvik skog väst AB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6713-2025</t>
        </is>
      </c>
      <c r="B300" s="1" t="n">
        <v>45700</v>
      </c>
      <c r="C300" s="1" t="n">
        <v>45962</v>
      </c>
      <c r="D300" t="inlineStr">
        <is>
          <t>VÄRMLANDS LÄN</t>
        </is>
      </c>
      <c r="E300" t="inlineStr">
        <is>
          <t>GRUMS</t>
        </is>
      </c>
      <c r="F300" t="inlineStr">
        <is>
          <t>Bergvik skog väst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8362-2025</t>
        </is>
      </c>
      <c r="B301" s="1" t="n">
        <v>45708</v>
      </c>
      <c r="C301" s="1" t="n">
        <v>45962</v>
      </c>
      <c r="D301" t="inlineStr">
        <is>
          <t>VÄRMLANDS LÄN</t>
        </is>
      </c>
      <c r="E301" t="inlineStr">
        <is>
          <t>GRUMS</t>
        </is>
      </c>
      <c r="G301" t="n">
        <v>7.7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41113-2025</t>
        </is>
      </c>
      <c r="B302" s="1" t="n">
        <v>45898.46057870371</v>
      </c>
      <c r="C302" s="1" t="n">
        <v>45962</v>
      </c>
      <c r="D302" t="inlineStr">
        <is>
          <t>VÄRMLANDS LÄN</t>
        </is>
      </c>
      <c r="E302" t="inlineStr">
        <is>
          <t>GRUMS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17239-2025</t>
        </is>
      </c>
      <c r="B303" s="1" t="n">
        <v>45756.47972222222</v>
      </c>
      <c r="C303" s="1" t="n">
        <v>45962</v>
      </c>
      <c r="D303" t="inlineStr">
        <is>
          <t>VÄRMLANDS LÄN</t>
        </is>
      </c>
      <c r="E303" t="inlineStr">
        <is>
          <t>GRUMS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49422-2025</t>
        </is>
      </c>
      <c r="B304" s="1" t="n">
        <v>45938</v>
      </c>
      <c r="C304" s="1" t="n">
        <v>45962</v>
      </c>
      <c r="D304" t="inlineStr">
        <is>
          <t>VÄRMLANDS LÄN</t>
        </is>
      </c>
      <c r="E304" t="inlineStr">
        <is>
          <t>GRUMS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49425-2025</t>
        </is>
      </c>
      <c r="B305" s="1" t="n">
        <v>45938</v>
      </c>
      <c r="C305" s="1" t="n">
        <v>45962</v>
      </c>
      <c r="D305" t="inlineStr">
        <is>
          <t>VÄRMLANDS LÄN</t>
        </is>
      </c>
      <c r="E305" t="inlineStr">
        <is>
          <t>GRUMS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42143-2025</t>
        </is>
      </c>
      <c r="B306" s="1" t="n">
        <v>45904.36905092592</v>
      </c>
      <c r="C306" s="1" t="n">
        <v>45962</v>
      </c>
      <c r="D306" t="inlineStr">
        <is>
          <t>VÄRMLANDS LÄN</t>
        </is>
      </c>
      <c r="E306" t="inlineStr">
        <is>
          <t>GRUMS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51509-2025</t>
        </is>
      </c>
      <c r="B307" s="1" t="n">
        <v>45950.64484953704</v>
      </c>
      <c r="C307" s="1" t="n">
        <v>45962</v>
      </c>
      <c r="D307" t="inlineStr">
        <is>
          <t>VÄRMLANDS LÄN</t>
        </is>
      </c>
      <c r="E307" t="inlineStr">
        <is>
          <t>GRUMS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44160-2025</t>
        </is>
      </c>
      <c r="B308" s="1" t="n">
        <v>45915.59703703703</v>
      </c>
      <c r="C308" s="1" t="n">
        <v>45962</v>
      </c>
      <c r="D308" t="inlineStr">
        <is>
          <t>VÄRMLANDS LÄN</t>
        </is>
      </c>
      <c r="E308" t="inlineStr">
        <is>
          <t>GRUMS</t>
        </is>
      </c>
      <c r="F308" t="inlineStr">
        <is>
          <t>Kommuner</t>
        </is>
      </c>
      <c r="G308" t="n">
        <v>9.699999999999999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52699-2025</t>
        </is>
      </c>
      <c r="B309" s="1" t="n">
        <v>45956.7752662037</v>
      </c>
      <c r="C309" s="1" t="n">
        <v>45962</v>
      </c>
      <c r="D309" t="inlineStr">
        <is>
          <t>VÄRMLANDS LÄN</t>
        </is>
      </c>
      <c r="E309" t="inlineStr">
        <is>
          <t>GRUMS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52700-2025</t>
        </is>
      </c>
      <c r="B310" s="1" t="n">
        <v>45956.78072916667</v>
      </c>
      <c r="C310" s="1" t="n">
        <v>45962</v>
      </c>
      <c r="D310" t="inlineStr">
        <is>
          <t>VÄRMLANDS LÄN</t>
        </is>
      </c>
      <c r="E310" t="inlineStr">
        <is>
          <t>GRUMS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44497-2025</t>
        </is>
      </c>
      <c r="B311" s="1" t="n">
        <v>45916.67107638889</v>
      </c>
      <c r="C311" s="1" t="n">
        <v>45962</v>
      </c>
      <c r="D311" t="inlineStr">
        <is>
          <t>VÄRMLANDS LÄN</t>
        </is>
      </c>
      <c r="E311" t="inlineStr">
        <is>
          <t>GRUMS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53866-2025</t>
        </is>
      </c>
      <c r="B312" s="1" t="n">
        <v>45961.385625</v>
      </c>
      <c r="C312" s="1" t="n">
        <v>45962</v>
      </c>
      <c r="D312" t="inlineStr">
        <is>
          <t>VÄRMLANDS LÄN</t>
        </is>
      </c>
      <c r="E312" t="inlineStr">
        <is>
          <t>GRUMS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53863-2025</t>
        </is>
      </c>
      <c r="B313" s="1" t="n">
        <v>45961.38152777778</v>
      </c>
      <c r="C313" s="1" t="n">
        <v>45962</v>
      </c>
      <c r="D313" t="inlineStr">
        <is>
          <t>VÄRMLANDS LÄN</t>
        </is>
      </c>
      <c r="E313" t="inlineStr">
        <is>
          <t>GRUMS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2025-11-01T10:05:19Z</dcterms:created>
  <dcterms:modified xmlns:dcterms="http://purl.org/dc/terms/" xmlns:xsi="http://www.w3.org/2001/XMLSchema-instance" xsi:type="dcterms:W3CDTF">2025-11-01T10:05:20Z</dcterms:modified>
</cp:coreProperties>
</file>