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53132-2023</t>
        </is>
      </c>
      <c r="B2" s="1" t="n">
        <v>45229</v>
      </c>
      <c r="C2" s="1" t="n">
        <v>45946</v>
      </c>
      <c r="D2" t="inlineStr">
        <is>
          <t>VÄRMLANDS LÄN</t>
        </is>
      </c>
      <c r="E2" t="inlineStr">
        <is>
          <t>KRISTINEHAMN</t>
        </is>
      </c>
      <c r="G2" t="n">
        <v>4.9</v>
      </c>
      <c r="H2" t="n">
        <v>4</v>
      </c>
      <c r="I2" t="n">
        <v>6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11</v>
      </c>
      <c r="R2" s="2" t="inlineStr">
        <is>
          <t>Bombmurkla
Talltita
Ullticka
Vedtrappmossa
Brandticka
Bronshjon
Grön sköldmossa
Grönpyrola
Kamjordstjärna
Vågbandad barkbock
Blåsippa</t>
        </is>
      </c>
      <c r="S2">
        <f>HYPERLINK("https://klasma.github.io/Logging_1781/artfynd/A 53132-2023 artfynd.xlsx", "A 53132-2023")</f>
        <v/>
      </c>
      <c r="T2">
        <f>HYPERLINK("https://klasma.github.io/Logging_1781/kartor/A 53132-2023 karta.png", "A 53132-2023")</f>
        <v/>
      </c>
      <c r="V2">
        <f>HYPERLINK("https://klasma.github.io/Logging_1781/klagomål/A 53132-2023 FSC-klagomål.docx", "A 53132-2023")</f>
        <v/>
      </c>
      <c r="W2">
        <f>HYPERLINK("https://klasma.github.io/Logging_1781/klagomålsmail/A 53132-2023 FSC-klagomål mail.docx", "A 53132-2023")</f>
        <v/>
      </c>
      <c r="X2">
        <f>HYPERLINK("https://klasma.github.io/Logging_1781/tillsyn/A 53132-2023 tillsynsbegäran.docx", "A 53132-2023")</f>
        <v/>
      </c>
      <c r="Y2">
        <f>HYPERLINK("https://klasma.github.io/Logging_1781/tillsynsmail/A 53132-2023 tillsynsbegäran mail.docx", "A 53132-2023")</f>
        <v/>
      </c>
      <c r="Z2">
        <f>HYPERLINK("https://klasma.github.io/Logging_1781/fåglar/A 53132-2023 prioriterade fågelarter.docx", "A 53132-2023")</f>
        <v/>
      </c>
    </row>
    <row r="3" ht="15" customHeight="1">
      <c r="A3" t="inlineStr">
        <is>
          <t>A 53130-2023</t>
        </is>
      </c>
      <c r="B3" s="1" t="n">
        <v>45229</v>
      </c>
      <c r="C3" s="1" t="n">
        <v>45946</v>
      </c>
      <c r="D3" t="inlineStr">
        <is>
          <t>VÄRMLANDS LÄN</t>
        </is>
      </c>
      <c r="E3" t="inlineStr">
        <is>
          <t>KRISTINEHAMN</t>
        </is>
      </c>
      <c r="G3" t="n">
        <v>6.5</v>
      </c>
      <c r="H3" t="n">
        <v>4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Bombmurkla
Brunpudrad nållav
Dofttaggsvamp
Fyrflikig jordstjärna
Talltita
Brandticka
Grönpyrola
Kamjordstjärna
Kungsfågel
Blåsippa</t>
        </is>
      </c>
      <c r="S3">
        <f>HYPERLINK("https://klasma.github.io/Logging_1781/artfynd/A 53130-2023 artfynd.xlsx", "A 53130-2023")</f>
        <v/>
      </c>
      <c r="T3">
        <f>HYPERLINK("https://klasma.github.io/Logging_1781/kartor/A 53130-2023 karta.png", "A 53130-2023")</f>
        <v/>
      </c>
      <c r="V3">
        <f>HYPERLINK("https://klasma.github.io/Logging_1781/klagomål/A 53130-2023 FSC-klagomål.docx", "A 53130-2023")</f>
        <v/>
      </c>
      <c r="W3">
        <f>HYPERLINK("https://klasma.github.io/Logging_1781/klagomålsmail/A 53130-2023 FSC-klagomål mail.docx", "A 53130-2023")</f>
        <v/>
      </c>
      <c r="X3">
        <f>HYPERLINK("https://klasma.github.io/Logging_1781/tillsyn/A 53130-2023 tillsynsbegäran.docx", "A 53130-2023")</f>
        <v/>
      </c>
      <c r="Y3">
        <f>HYPERLINK("https://klasma.github.io/Logging_1781/tillsynsmail/A 53130-2023 tillsynsbegäran mail.docx", "A 53130-2023")</f>
        <v/>
      </c>
      <c r="Z3">
        <f>HYPERLINK("https://klasma.github.io/Logging_1781/fåglar/A 53130-2023 prioriterade fågelarter.docx", "A 53130-2023")</f>
        <v/>
      </c>
    </row>
    <row r="4" ht="15" customHeight="1">
      <c r="A4" t="inlineStr">
        <is>
          <t>A 11656-2025</t>
        </is>
      </c>
      <c r="B4" s="1" t="n">
        <v>45727</v>
      </c>
      <c r="C4" s="1" t="n">
        <v>45946</v>
      </c>
      <c r="D4" t="inlineStr">
        <is>
          <t>VÄRMLANDS LÄN</t>
        </is>
      </c>
      <c r="E4" t="inlineStr">
        <is>
          <t>KRISTINEHAMN</t>
        </is>
      </c>
      <c r="G4" t="n">
        <v>13.1</v>
      </c>
      <c r="H4" t="n">
        <v>2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Stor sotdyna
Gulnål
Kornig nållav
Lönnlav
Rostfläck
Åkergroda
Blåsippa</t>
        </is>
      </c>
      <c r="S4">
        <f>HYPERLINK("https://klasma.github.io/Logging_1781/artfynd/A 11656-2025 artfynd.xlsx", "A 11656-2025")</f>
        <v/>
      </c>
      <c r="T4">
        <f>HYPERLINK("https://klasma.github.io/Logging_1781/kartor/A 11656-2025 karta.png", "A 11656-2025")</f>
        <v/>
      </c>
      <c r="V4">
        <f>HYPERLINK("https://klasma.github.io/Logging_1781/klagomål/A 11656-2025 FSC-klagomål.docx", "A 11656-2025")</f>
        <v/>
      </c>
      <c r="W4">
        <f>HYPERLINK("https://klasma.github.io/Logging_1781/klagomålsmail/A 11656-2025 FSC-klagomål mail.docx", "A 11656-2025")</f>
        <v/>
      </c>
      <c r="X4">
        <f>HYPERLINK("https://klasma.github.io/Logging_1781/tillsyn/A 11656-2025 tillsynsbegäran.docx", "A 11656-2025")</f>
        <v/>
      </c>
      <c r="Y4">
        <f>HYPERLINK("https://klasma.github.io/Logging_1781/tillsynsmail/A 11656-2025 tillsynsbegäran mail.docx", "A 11656-2025")</f>
        <v/>
      </c>
    </row>
    <row r="5" ht="15" customHeight="1">
      <c r="A5" t="inlineStr">
        <is>
          <t>A 58400-2021</t>
        </is>
      </c>
      <c r="B5" s="1" t="n">
        <v>44488</v>
      </c>
      <c r="C5" s="1" t="n">
        <v>45946</v>
      </c>
      <c r="D5" t="inlineStr">
        <is>
          <t>VÄRMLANDS LÄN</t>
        </is>
      </c>
      <c r="E5" t="inlineStr">
        <is>
          <t>KRISTINEHAMN</t>
        </is>
      </c>
      <c r="G5" t="n">
        <v>24</v>
      </c>
      <c r="H5" t="n">
        <v>2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Spillkråka
Tretåig hackspett
Kattfotslav
Rödgul trumpetsvamp
Stor revmossa</t>
        </is>
      </c>
      <c r="S5">
        <f>HYPERLINK("https://klasma.github.io/Logging_1781/artfynd/A 58400-2021 artfynd.xlsx", "A 58400-2021")</f>
        <v/>
      </c>
      <c r="T5">
        <f>HYPERLINK("https://klasma.github.io/Logging_1781/kartor/A 58400-2021 karta.png", "A 58400-2021")</f>
        <v/>
      </c>
      <c r="V5">
        <f>HYPERLINK("https://klasma.github.io/Logging_1781/klagomål/A 58400-2021 FSC-klagomål.docx", "A 58400-2021")</f>
        <v/>
      </c>
      <c r="W5">
        <f>HYPERLINK("https://klasma.github.io/Logging_1781/klagomålsmail/A 58400-2021 FSC-klagomål mail.docx", "A 58400-2021")</f>
        <v/>
      </c>
      <c r="X5">
        <f>HYPERLINK("https://klasma.github.io/Logging_1781/tillsyn/A 58400-2021 tillsynsbegäran.docx", "A 58400-2021")</f>
        <v/>
      </c>
      <c r="Y5">
        <f>HYPERLINK("https://klasma.github.io/Logging_1781/tillsynsmail/A 58400-2021 tillsynsbegäran mail.docx", "A 58400-2021")</f>
        <v/>
      </c>
      <c r="Z5">
        <f>HYPERLINK("https://klasma.github.io/Logging_1781/fåglar/A 58400-2021 prioriterade fågelarter.docx", "A 58400-2021")</f>
        <v/>
      </c>
    </row>
    <row r="6" ht="15" customHeight="1">
      <c r="A6" t="inlineStr">
        <is>
          <t>A 1734-2022</t>
        </is>
      </c>
      <c r="B6" s="1" t="n">
        <v>44574</v>
      </c>
      <c r="C6" s="1" t="n">
        <v>45946</v>
      </c>
      <c r="D6" t="inlineStr">
        <is>
          <t>VÄRMLANDS LÄN</t>
        </is>
      </c>
      <c r="E6" t="inlineStr">
        <is>
          <t>KRISTINEHAMN</t>
        </is>
      </c>
      <c r="G6" t="n">
        <v>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HYPERLINK("https://klasma.github.io/Logging_1781/artfynd/A 1734-2022 artfynd.xlsx", "A 1734-2022")</f>
        <v/>
      </c>
      <c r="T6">
        <f>HYPERLINK("https://klasma.github.io/Logging_1781/kartor/A 1734-2022 karta.png", "A 1734-2022")</f>
        <v/>
      </c>
      <c r="V6">
        <f>HYPERLINK("https://klasma.github.io/Logging_1781/klagomål/A 1734-2022 FSC-klagomål.docx", "A 1734-2022")</f>
        <v/>
      </c>
      <c r="W6">
        <f>HYPERLINK("https://klasma.github.io/Logging_1781/klagomålsmail/A 1734-2022 FSC-klagomål mail.docx", "A 1734-2022")</f>
        <v/>
      </c>
      <c r="X6">
        <f>HYPERLINK("https://klasma.github.io/Logging_1781/tillsyn/A 1734-2022 tillsynsbegäran.docx", "A 1734-2022")</f>
        <v/>
      </c>
      <c r="Y6">
        <f>HYPERLINK("https://klasma.github.io/Logging_1781/tillsynsmail/A 1734-2022 tillsynsbegäran mail.docx", "A 1734-2022")</f>
        <v/>
      </c>
    </row>
    <row r="7" ht="15" customHeight="1">
      <c r="A7" t="inlineStr">
        <is>
          <t>A 68490-2021</t>
        </is>
      </c>
      <c r="B7" s="1" t="n">
        <v>44525</v>
      </c>
      <c r="C7" s="1" t="n">
        <v>45946</v>
      </c>
      <c r="D7" t="inlineStr">
        <is>
          <t>VÄRMLANDS LÄN</t>
        </is>
      </c>
      <c r="E7" t="inlineStr">
        <is>
          <t>KRISTINEHAMN</t>
        </is>
      </c>
      <c r="G7" t="n">
        <v>1.8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HYPERLINK("https://klasma.github.io/Logging_1781/artfynd/A 68490-2021 artfynd.xlsx", "A 68490-2021")</f>
        <v/>
      </c>
      <c r="T7">
        <f>HYPERLINK("https://klasma.github.io/Logging_1781/kartor/A 68490-2021 karta.png", "A 68490-2021")</f>
        <v/>
      </c>
      <c r="V7">
        <f>HYPERLINK("https://klasma.github.io/Logging_1781/klagomål/A 68490-2021 FSC-klagomål.docx", "A 68490-2021")</f>
        <v/>
      </c>
      <c r="W7">
        <f>HYPERLINK("https://klasma.github.io/Logging_1781/klagomålsmail/A 68490-2021 FSC-klagomål mail.docx", "A 68490-2021")</f>
        <v/>
      </c>
      <c r="X7">
        <f>HYPERLINK("https://klasma.github.io/Logging_1781/tillsyn/A 68490-2021 tillsynsbegäran.docx", "A 68490-2021")</f>
        <v/>
      </c>
      <c r="Y7">
        <f>HYPERLINK("https://klasma.github.io/Logging_1781/tillsynsmail/A 68490-2021 tillsynsbegäran mail.docx", "A 68490-2021")</f>
        <v/>
      </c>
    </row>
    <row r="8" ht="15" customHeight="1">
      <c r="A8" t="inlineStr">
        <is>
          <t>A 13025-2023</t>
        </is>
      </c>
      <c r="B8" s="1" t="n">
        <v>45002.33693287037</v>
      </c>
      <c r="C8" s="1" t="n">
        <v>45946</v>
      </c>
      <c r="D8" t="inlineStr">
        <is>
          <t>VÄRMLANDS LÄN</t>
        </is>
      </c>
      <c r="E8" t="inlineStr">
        <is>
          <t>KRISTINEHAMN</t>
        </is>
      </c>
      <c r="G8" t="n">
        <v>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Kamjordstjärna</t>
        </is>
      </c>
      <c r="S8">
        <f>HYPERLINK("https://klasma.github.io/Logging_1781/artfynd/A 13025-2023 artfynd.xlsx", "A 13025-2023")</f>
        <v/>
      </c>
      <c r="T8">
        <f>HYPERLINK("https://klasma.github.io/Logging_1781/kartor/A 13025-2023 karta.png", "A 13025-2023")</f>
        <v/>
      </c>
      <c r="V8">
        <f>HYPERLINK("https://klasma.github.io/Logging_1781/klagomål/A 13025-2023 FSC-klagomål.docx", "A 13025-2023")</f>
        <v/>
      </c>
      <c r="W8">
        <f>HYPERLINK("https://klasma.github.io/Logging_1781/klagomålsmail/A 13025-2023 FSC-klagomål mail.docx", "A 13025-2023")</f>
        <v/>
      </c>
      <c r="X8">
        <f>HYPERLINK("https://klasma.github.io/Logging_1781/tillsyn/A 13025-2023 tillsynsbegäran.docx", "A 13025-2023")</f>
        <v/>
      </c>
      <c r="Y8">
        <f>HYPERLINK("https://klasma.github.io/Logging_1781/tillsynsmail/A 13025-2023 tillsynsbegäran mail.docx", "A 13025-2023")</f>
        <v/>
      </c>
    </row>
    <row r="9" ht="15" customHeight="1">
      <c r="A9" t="inlineStr">
        <is>
          <t>A 12593-2024</t>
        </is>
      </c>
      <c r="B9" s="1" t="n">
        <v>45380</v>
      </c>
      <c r="C9" s="1" t="n">
        <v>45946</v>
      </c>
      <c r="D9" t="inlineStr">
        <is>
          <t>VÄRMLANDS LÄN</t>
        </is>
      </c>
      <c r="E9" t="inlineStr">
        <is>
          <t>KRISTINEHAMN</t>
        </is>
      </c>
      <c r="G9" t="n">
        <v>5.9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Bombmurkla</t>
        </is>
      </c>
      <c r="S9">
        <f>HYPERLINK("https://klasma.github.io/Logging_1781/artfynd/A 12593-2024 artfynd.xlsx", "A 12593-2024")</f>
        <v/>
      </c>
      <c r="T9">
        <f>HYPERLINK("https://klasma.github.io/Logging_1781/kartor/A 12593-2024 karta.png", "A 12593-2024")</f>
        <v/>
      </c>
      <c r="V9">
        <f>HYPERLINK("https://klasma.github.io/Logging_1781/klagomål/A 12593-2024 FSC-klagomål.docx", "A 12593-2024")</f>
        <v/>
      </c>
      <c r="W9">
        <f>HYPERLINK("https://klasma.github.io/Logging_1781/klagomålsmail/A 12593-2024 FSC-klagomål mail.docx", "A 12593-2024")</f>
        <v/>
      </c>
      <c r="X9">
        <f>HYPERLINK("https://klasma.github.io/Logging_1781/tillsyn/A 12593-2024 tillsynsbegäran.docx", "A 12593-2024")</f>
        <v/>
      </c>
      <c r="Y9">
        <f>HYPERLINK("https://klasma.github.io/Logging_1781/tillsynsmail/A 12593-2024 tillsynsbegäran mail.docx", "A 12593-2024")</f>
        <v/>
      </c>
    </row>
    <row r="10" ht="15" customHeight="1">
      <c r="A10" t="inlineStr">
        <is>
          <t>A 19971-2025</t>
        </is>
      </c>
      <c r="B10" s="1" t="n">
        <v>45771</v>
      </c>
      <c r="C10" s="1" t="n">
        <v>45946</v>
      </c>
      <c r="D10" t="inlineStr">
        <is>
          <t>VÄRMLANDS LÄN</t>
        </is>
      </c>
      <c r="E10" t="inlineStr">
        <is>
          <t>KRISTINEHAMN</t>
        </is>
      </c>
      <c r="G10" t="n">
        <v>3.5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HYPERLINK("https://klasma.github.io/Logging_1781/artfynd/A 19971-2025 artfynd.xlsx", "A 19971-2025")</f>
        <v/>
      </c>
      <c r="T10">
        <f>HYPERLINK("https://klasma.github.io/Logging_1781/kartor/A 19971-2025 karta.png", "A 19971-2025")</f>
        <v/>
      </c>
      <c r="V10">
        <f>HYPERLINK("https://klasma.github.io/Logging_1781/klagomål/A 19971-2025 FSC-klagomål.docx", "A 19971-2025")</f>
        <v/>
      </c>
      <c r="W10">
        <f>HYPERLINK("https://klasma.github.io/Logging_1781/klagomålsmail/A 19971-2025 FSC-klagomål mail.docx", "A 19971-2025")</f>
        <v/>
      </c>
      <c r="X10">
        <f>HYPERLINK("https://klasma.github.io/Logging_1781/tillsyn/A 19971-2025 tillsynsbegäran.docx", "A 19971-2025")</f>
        <v/>
      </c>
      <c r="Y10">
        <f>HYPERLINK("https://klasma.github.io/Logging_1781/tillsynsmail/A 19971-2025 tillsynsbegäran mail.docx", "A 19971-2025")</f>
        <v/>
      </c>
    </row>
    <row r="11" ht="15" customHeight="1">
      <c r="A11" t="inlineStr">
        <is>
          <t>A 8714-2024</t>
        </is>
      </c>
      <c r="B11" s="1" t="n">
        <v>45356</v>
      </c>
      <c r="C11" s="1" t="n">
        <v>45946</v>
      </c>
      <c r="D11" t="inlineStr">
        <is>
          <t>VÄRMLANDS LÄN</t>
        </is>
      </c>
      <c r="E11" t="inlineStr">
        <is>
          <t>KRISTINEHAMN</t>
        </is>
      </c>
      <c r="G11" t="n">
        <v>0.5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Bombmurkla</t>
        </is>
      </c>
      <c r="S11">
        <f>HYPERLINK("https://klasma.github.io/Logging_1781/artfynd/A 8714-2024 artfynd.xlsx", "A 8714-2024")</f>
        <v/>
      </c>
      <c r="T11">
        <f>HYPERLINK("https://klasma.github.io/Logging_1781/kartor/A 8714-2024 karta.png", "A 8714-2024")</f>
        <v/>
      </c>
      <c r="V11">
        <f>HYPERLINK("https://klasma.github.io/Logging_1781/klagomål/A 8714-2024 FSC-klagomål.docx", "A 8714-2024")</f>
        <v/>
      </c>
      <c r="W11">
        <f>HYPERLINK("https://klasma.github.io/Logging_1781/klagomålsmail/A 8714-2024 FSC-klagomål mail.docx", "A 8714-2024")</f>
        <v/>
      </c>
      <c r="X11">
        <f>HYPERLINK("https://klasma.github.io/Logging_1781/tillsyn/A 8714-2024 tillsynsbegäran.docx", "A 8714-2024")</f>
        <v/>
      </c>
      <c r="Y11">
        <f>HYPERLINK("https://klasma.github.io/Logging_1781/tillsynsmail/A 8714-2024 tillsynsbegäran mail.docx", "A 8714-2024")</f>
        <v/>
      </c>
    </row>
    <row r="12" ht="15" customHeight="1">
      <c r="A12" t="inlineStr">
        <is>
          <t>A 61586-2023</t>
        </is>
      </c>
      <c r="B12" s="1" t="n">
        <v>45265</v>
      </c>
      <c r="C12" s="1" t="n">
        <v>45946</v>
      </c>
      <c r="D12" t="inlineStr">
        <is>
          <t>VÄRMLANDS LÄN</t>
        </is>
      </c>
      <c r="E12" t="inlineStr">
        <is>
          <t>KRISTINEHAMN</t>
        </is>
      </c>
      <c r="G12" t="n">
        <v>9.5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Bivråk</t>
        </is>
      </c>
      <c r="S12">
        <f>HYPERLINK("https://klasma.github.io/Logging_1781/artfynd/A 61586-2023 artfynd.xlsx", "A 61586-2023")</f>
        <v/>
      </c>
      <c r="T12">
        <f>HYPERLINK("https://klasma.github.io/Logging_1781/kartor/A 61586-2023 karta.png", "A 61586-2023")</f>
        <v/>
      </c>
      <c r="V12">
        <f>HYPERLINK("https://klasma.github.io/Logging_1781/klagomål/A 61586-2023 FSC-klagomål.docx", "A 61586-2023")</f>
        <v/>
      </c>
      <c r="W12">
        <f>HYPERLINK("https://klasma.github.io/Logging_1781/klagomålsmail/A 61586-2023 FSC-klagomål mail.docx", "A 61586-2023")</f>
        <v/>
      </c>
      <c r="X12">
        <f>HYPERLINK("https://klasma.github.io/Logging_1781/tillsyn/A 61586-2023 tillsynsbegäran.docx", "A 61586-2023")</f>
        <v/>
      </c>
      <c r="Y12">
        <f>HYPERLINK("https://klasma.github.io/Logging_1781/tillsynsmail/A 61586-2023 tillsynsbegäran mail.docx", "A 61586-2023")</f>
        <v/>
      </c>
      <c r="Z12">
        <f>HYPERLINK("https://klasma.github.io/Logging_1781/fåglar/A 61586-2023 prioriterade fågelarter.docx", "A 61586-2023")</f>
        <v/>
      </c>
    </row>
    <row r="13" ht="15" customHeight="1">
      <c r="A13" t="inlineStr">
        <is>
          <t>A 42411-2022</t>
        </is>
      </c>
      <c r="B13" s="1" t="n">
        <v>44831</v>
      </c>
      <c r="C13" s="1" t="n">
        <v>45946</v>
      </c>
      <c r="D13" t="inlineStr">
        <is>
          <t>VÄRMLANDS LÄN</t>
        </is>
      </c>
      <c r="E13" t="inlineStr">
        <is>
          <t>KRISTINEHAMN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56146-2020</t>
        </is>
      </c>
      <c r="B14" s="1" t="n">
        <v>44133</v>
      </c>
      <c r="C14" s="1" t="n">
        <v>45946</v>
      </c>
      <c r="D14" t="inlineStr">
        <is>
          <t>VÄRMLANDS LÄN</t>
        </is>
      </c>
      <c r="E14" t="inlineStr">
        <is>
          <t>KRISTINEHAMN</t>
        </is>
      </c>
      <c r="F14" t="inlineStr">
        <is>
          <t>Sveaskog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69492-2020</t>
        </is>
      </c>
      <c r="B15" s="1" t="n">
        <v>44194</v>
      </c>
      <c r="C15" s="1" t="n">
        <v>45946</v>
      </c>
      <c r="D15" t="inlineStr">
        <is>
          <t>VÄRMLANDS LÄN</t>
        </is>
      </c>
      <c r="E15" t="inlineStr">
        <is>
          <t>KRISTINEHAMN</t>
        </is>
      </c>
      <c r="F15" t="inlineStr">
        <is>
          <t>Sveaskog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28529-2021</t>
        </is>
      </c>
      <c r="B16" s="1" t="n">
        <v>44356.64039351852</v>
      </c>
      <c r="C16" s="1" t="n">
        <v>45946</v>
      </c>
      <c r="D16" t="inlineStr">
        <is>
          <t>VÄRMLANDS LÄN</t>
        </is>
      </c>
      <c r="E16" t="inlineStr">
        <is>
          <t>KRISTINEHAMN</t>
        </is>
      </c>
      <c r="G16" t="n">
        <v>3.5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14808-2021</t>
        </is>
      </c>
      <c r="B17" s="1" t="n">
        <v>44280.67996527778</v>
      </c>
      <c r="C17" s="1" t="n">
        <v>45946</v>
      </c>
      <c r="D17" t="inlineStr">
        <is>
          <t>VÄRMLANDS LÄN</t>
        </is>
      </c>
      <c r="E17" t="inlineStr">
        <is>
          <t>KRISTINEHAMN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15419-2022</t>
        </is>
      </c>
      <c r="B18" s="1" t="n">
        <v>44659</v>
      </c>
      <c r="C18" s="1" t="n">
        <v>45946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3301-2022</t>
        </is>
      </c>
      <c r="B19" s="1" t="n">
        <v>44584.92440972223</v>
      </c>
      <c r="C19" s="1" t="n">
        <v>45946</v>
      </c>
      <c r="D19" t="inlineStr">
        <is>
          <t>VÄRMLANDS LÄN</t>
        </is>
      </c>
      <c r="E19" t="inlineStr">
        <is>
          <t>KRISTINEHAMN</t>
        </is>
      </c>
      <c r="G19" t="n">
        <v>6.1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17860-2022</t>
        </is>
      </c>
      <c r="B20" s="1" t="n">
        <v>44683</v>
      </c>
      <c r="C20" s="1" t="n">
        <v>45946</v>
      </c>
      <c r="D20" t="inlineStr">
        <is>
          <t>VÄRMLANDS LÄN</t>
        </is>
      </c>
      <c r="E20" t="inlineStr">
        <is>
          <t>KRISTINEHAMN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49338-2021</t>
        </is>
      </c>
      <c r="B21" s="1" t="n">
        <v>44454</v>
      </c>
      <c r="C21" s="1" t="n">
        <v>45946</v>
      </c>
      <c r="D21" t="inlineStr">
        <is>
          <t>VÄRMLANDS LÄN</t>
        </is>
      </c>
      <c r="E21" t="inlineStr">
        <is>
          <t>KRISTINEHAMN</t>
        </is>
      </c>
      <c r="G21" t="n">
        <v>8.800000000000001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39638-2021</t>
        </is>
      </c>
      <c r="B22" s="1" t="n">
        <v>44413</v>
      </c>
      <c r="C22" s="1" t="n">
        <v>45946</v>
      </c>
      <c r="D22" t="inlineStr">
        <is>
          <t>VÄRMLANDS LÄN</t>
        </is>
      </c>
      <c r="E22" t="inlineStr">
        <is>
          <t>KRISTINEHAMN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39659-2021</t>
        </is>
      </c>
      <c r="B23" s="1" t="n">
        <v>44413</v>
      </c>
      <c r="C23" s="1" t="n">
        <v>45946</v>
      </c>
      <c r="D23" t="inlineStr">
        <is>
          <t>VÄRMLANDS LÄN</t>
        </is>
      </c>
      <c r="E23" t="inlineStr">
        <is>
          <t>KRISTINEHAMN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52836-2021</t>
        </is>
      </c>
      <c r="B24" s="1" t="n">
        <v>44466</v>
      </c>
      <c r="C24" s="1" t="n">
        <v>45946</v>
      </c>
      <c r="D24" t="inlineStr">
        <is>
          <t>VÄRMLANDS LÄN</t>
        </is>
      </c>
      <c r="E24" t="inlineStr">
        <is>
          <t>KRISTINEHAMN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57780-2020</t>
        </is>
      </c>
      <c r="B25" s="1" t="n">
        <v>44141</v>
      </c>
      <c r="C25" s="1" t="n">
        <v>45946</v>
      </c>
      <c r="D25" t="inlineStr">
        <is>
          <t>VÄRMLANDS LÄN</t>
        </is>
      </c>
      <c r="E25" t="inlineStr">
        <is>
          <t>KRISTINEHAMN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13914-2021</t>
        </is>
      </c>
      <c r="B26" s="1" t="n">
        <v>44277.44908564815</v>
      </c>
      <c r="C26" s="1" t="n">
        <v>45946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11746-2022</t>
        </is>
      </c>
      <c r="B27" s="1" t="n">
        <v>44634</v>
      </c>
      <c r="C27" s="1" t="n">
        <v>45946</v>
      </c>
      <c r="D27" t="inlineStr">
        <is>
          <t>VÄRMLANDS LÄN</t>
        </is>
      </c>
      <c r="E27" t="inlineStr">
        <is>
          <t>KRISTINEHAMN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2107-2021</t>
        </is>
      </c>
      <c r="B28" s="1" t="n">
        <v>44210</v>
      </c>
      <c r="C28" s="1" t="n">
        <v>45946</v>
      </c>
      <c r="D28" t="inlineStr">
        <is>
          <t>VÄRMLANDS LÄN</t>
        </is>
      </c>
      <c r="E28" t="inlineStr">
        <is>
          <t>KRISTINEHAMN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2114-2021</t>
        </is>
      </c>
      <c r="B29" s="1" t="n">
        <v>44210</v>
      </c>
      <c r="C29" s="1" t="n">
        <v>45946</v>
      </c>
      <c r="D29" t="inlineStr">
        <is>
          <t>VÄRMLANDS LÄN</t>
        </is>
      </c>
      <c r="E29" t="inlineStr">
        <is>
          <t>KRISTINEHAMN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40243-2021</t>
        </is>
      </c>
      <c r="B30" s="1" t="n">
        <v>44419</v>
      </c>
      <c r="C30" s="1" t="n">
        <v>45946</v>
      </c>
      <c r="D30" t="inlineStr">
        <is>
          <t>VÄRMLANDS LÄN</t>
        </is>
      </c>
      <c r="E30" t="inlineStr">
        <is>
          <t>KRISTINEHAMN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9687-2021</t>
        </is>
      </c>
      <c r="B31" s="1" t="n">
        <v>44252.4019212963</v>
      </c>
      <c r="C31" s="1" t="n">
        <v>45946</v>
      </c>
      <c r="D31" t="inlineStr">
        <is>
          <t>VÄRMLANDS LÄN</t>
        </is>
      </c>
      <c r="E31" t="inlineStr">
        <is>
          <t>KRISTINEHAMN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26045-2022</t>
        </is>
      </c>
      <c r="B32" s="1" t="n">
        <v>44734.59395833333</v>
      </c>
      <c r="C32" s="1" t="n">
        <v>45946</v>
      </c>
      <c r="D32" t="inlineStr">
        <is>
          <t>VÄRMLANDS LÄN</t>
        </is>
      </c>
      <c r="E32" t="inlineStr">
        <is>
          <t>KRISTINEHAMN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74403-2021</t>
        </is>
      </c>
      <c r="B33" s="1" t="n">
        <v>44559</v>
      </c>
      <c r="C33" s="1" t="n">
        <v>45946</v>
      </c>
      <c r="D33" t="inlineStr">
        <is>
          <t>VÄRMLANDS LÄN</t>
        </is>
      </c>
      <c r="E33" t="inlineStr">
        <is>
          <t>KRISTINEHAMN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46668-2022</t>
        </is>
      </c>
      <c r="B34" s="1" t="n">
        <v>44851.28905092592</v>
      </c>
      <c r="C34" s="1" t="n">
        <v>45946</v>
      </c>
      <c r="D34" t="inlineStr">
        <is>
          <t>VÄRMLANDS LÄN</t>
        </is>
      </c>
      <c r="E34" t="inlineStr">
        <is>
          <t>KRISTINEHAMN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61410-2020</t>
        </is>
      </c>
      <c r="B35" s="1" t="n">
        <v>44156</v>
      </c>
      <c r="C35" s="1" t="n">
        <v>45946</v>
      </c>
      <c r="D35" t="inlineStr">
        <is>
          <t>VÄRMLANDS LÄN</t>
        </is>
      </c>
      <c r="E35" t="inlineStr">
        <is>
          <t>KRISTINEHAMN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61034-2021</t>
        </is>
      </c>
      <c r="B36" s="1" t="n">
        <v>44497</v>
      </c>
      <c r="C36" s="1" t="n">
        <v>45946</v>
      </c>
      <c r="D36" t="inlineStr">
        <is>
          <t>VÄRMLANDS LÄN</t>
        </is>
      </c>
      <c r="E36" t="inlineStr">
        <is>
          <t>KRISTINEHAMN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25209-2021</t>
        </is>
      </c>
      <c r="B37" s="1" t="n">
        <v>44342.3705787037</v>
      </c>
      <c r="C37" s="1" t="n">
        <v>45946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70729-2021</t>
        </is>
      </c>
      <c r="B38" s="1" t="n">
        <v>44536</v>
      </c>
      <c r="C38" s="1" t="n">
        <v>45946</v>
      </c>
      <c r="D38" t="inlineStr">
        <is>
          <t>VÄRMLANDS LÄN</t>
        </is>
      </c>
      <c r="E38" t="inlineStr">
        <is>
          <t>KRISTINEHAMN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39653-2021</t>
        </is>
      </c>
      <c r="B39" s="1" t="n">
        <v>44413</v>
      </c>
      <c r="C39" s="1" t="n">
        <v>45946</v>
      </c>
      <c r="D39" t="inlineStr">
        <is>
          <t>VÄRMLANDS LÄN</t>
        </is>
      </c>
      <c r="E39" t="inlineStr">
        <is>
          <t>KRISTINEHAMN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57772-2020</t>
        </is>
      </c>
      <c r="B40" s="1" t="n">
        <v>44141</v>
      </c>
      <c r="C40" s="1" t="n">
        <v>45946</v>
      </c>
      <c r="D40" t="inlineStr">
        <is>
          <t>VÄRMLANDS LÄN</t>
        </is>
      </c>
      <c r="E40" t="inlineStr">
        <is>
          <t>KRISTINEHAMN</t>
        </is>
      </c>
      <c r="F40" t="inlineStr">
        <is>
          <t>Sveaskog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27189-2022</t>
        </is>
      </c>
      <c r="B41" s="1" t="n">
        <v>44741.58083333333</v>
      </c>
      <c r="C41" s="1" t="n">
        <v>45946</v>
      </c>
      <c r="D41" t="inlineStr">
        <is>
          <t>VÄRMLANDS LÄN</t>
        </is>
      </c>
      <c r="E41" t="inlineStr">
        <is>
          <t>KRISTINEHAMN</t>
        </is>
      </c>
      <c r="F41" t="inlineStr">
        <is>
          <t>Bergvik skog väst AB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24334-2021</t>
        </is>
      </c>
      <c r="B42" s="1" t="n">
        <v>44337</v>
      </c>
      <c r="C42" s="1" t="n">
        <v>45946</v>
      </c>
      <c r="D42" t="inlineStr">
        <is>
          <t>VÄRMLANDS LÄN</t>
        </is>
      </c>
      <c r="E42" t="inlineStr">
        <is>
          <t>KRISTINEHAMN</t>
        </is>
      </c>
      <c r="G42" t="n">
        <v>6.9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45662-2021</t>
        </is>
      </c>
      <c r="B43" s="1" t="n">
        <v>44441</v>
      </c>
      <c r="C43" s="1" t="n">
        <v>45946</v>
      </c>
      <c r="D43" t="inlineStr">
        <is>
          <t>VÄRMLANDS LÄN</t>
        </is>
      </c>
      <c r="E43" t="inlineStr">
        <is>
          <t>KRISTINEHAMN</t>
        </is>
      </c>
      <c r="G43" t="n">
        <v>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52853-2021</t>
        </is>
      </c>
      <c r="B44" s="1" t="n">
        <v>44466</v>
      </c>
      <c r="C44" s="1" t="n">
        <v>45946</v>
      </c>
      <c r="D44" t="inlineStr">
        <is>
          <t>VÄRMLANDS LÄN</t>
        </is>
      </c>
      <c r="E44" t="inlineStr">
        <is>
          <t>KRISTINEHAMN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46861-2021</t>
        </is>
      </c>
      <c r="B45" s="1" t="n">
        <v>44446</v>
      </c>
      <c r="C45" s="1" t="n">
        <v>45946</v>
      </c>
      <c r="D45" t="inlineStr">
        <is>
          <t>VÄRMLANDS LÄN</t>
        </is>
      </c>
      <c r="E45" t="inlineStr">
        <is>
          <t>KRISTINEHAMN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34125-2022</t>
        </is>
      </c>
      <c r="B46" s="1" t="n">
        <v>44791.5109837963</v>
      </c>
      <c r="C46" s="1" t="n">
        <v>45946</v>
      </c>
      <c r="D46" t="inlineStr">
        <is>
          <t>VÄRMLANDS LÄN</t>
        </is>
      </c>
      <c r="E46" t="inlineStr">
        <is>
          <t>KRISTINEHAMN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2087-2022</t>
        </is>
      </c>
      <c r="B47" s="1" t="n">
        <v>44576</v>
      </c>
      <c r="C47" s="1" t="n">
        <v>45946</v>
      </c>
      <c r="D47" t="inlineStr">
        <is>
          <t>VÄRMLANDS LÄN</t>
        </is>
      </c>
      <c r="E47" t="inlineStr">
        <is>
          <t>KRISTINEHAMN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68497-2021</t>
        </is>
      </c>
      <c r="B48" s="1" t="n">
        <v>44525</v>
      </c>
      <c r="C48" s="1" t="n">
        <v>45946</v>
      </c>
      <c r="D48" t="inlineStr">
        <is>
          <t>VÄRMLANDS LÄN</t>
        </is>
      </c>
      <c r="E48" t="inlineStr">
        <is>
          <t>KRISTINEHAMN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15577-2021</t>
        </is>
      </c>
      <c r="B49" s="1" t="n">
        <v>44285</v>
      </c>
      <c r="C49" s="1" t="n">
        <v>45946</v>
      </c>
      <c r="D49" t="inlineStr">
        <is>
          <t>VÄRMLANDS LÄN</t>
        </is>
      </c>
      <c r="E49" t="inlineStr">
        <is>
          <t>KRISTINEHAMN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105-2021</t>
        </is>
      </c>
      <c r="B50" s="1" t="n">
        <v>44200</v>
      </c>
      <c r="C50" s="1" t="n">
        <v>45946</v>
      </c>
      <c r="D50" t="inlineStr">
        <is>
          <t>VÄRMLANDS LÄN</t>
        </is>
      </c>
      <c r="E50" t="inlineStr">
        <is>
          <t>KRISTINEHAMN</t>
        </is>
      </c>
      <c r="G50" t="n">
        <v>4.7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18232-2021</t>
        </is>
      </c>
      <c r="B51" s="1" t="n">
        <v>44303</v>
      </c>
      <c r="C51" s="1" t="n">
        <v>45946</v>
      </c>
      <c r="D51" t="inlineStr">
        <is>
          <t>VÄRMLANDS LÄN</t>
        </is>
      </c>
      <c r="E51" t="inlineStr">
        <is>
          <t>KRISTINEHAMN</t>
        </is>
      </c>
      <c r="F51" t="inlineStr">
        <is>
          <t>Kommuner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4185-2022</t>
        </is>
      </c>
      <c r="B52" s="1" t="n">
        <v>44588</v>
      </c>
      <c r="C52" s="1" t="n">
        <v>45946</v>
      </c>
      <c r="D52" t="inlineStr">
        <is>
          <t>VÄRMLANDS LÄN</t>
        </is>
      </c>
      <c r="E52" t="inlineStr">
        <is>
          <t>KRISTINEHAMN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4188-2022</t>
        </is>
      </c>
      <c r="B53" s="1" t="n">
        <v>44588</v>
      </c>
      <c r="C53" s="1" t="n">
        <v>45946</v>
      </c>
      <c r="D53" t="inlineStr">
        <is>
          <t>VÄRMLANDS LÄN</t>
        </is>
      </c>
      <c r="E53" t="inlineStr">
        <is>
          <t>KRISTINEHAMN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31114-2022</t>
        </is>
      </c>
      <c r="B54" s="1" t="n">
        <v>44769.85975694445</v>
      </c>
      <c r="C54" s="1" t="n">
        <v>45946</v>
      </c>
      <c r="D54" t="inlineStr">
        <is>
          <t>VÄRMLANDS LÄN</t>
        </is>
      </c>
      <c r="E54" t="inlineStr">
        <is>
          <t>KRISTINEHAMN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31115-2022</t>
        </is>
      </c>
      <c r="B55" s="1" t="n">
        <v>44769.86467592593</v>
      </c>
      <c r="C55" s="1" t="n">
        <v>45946</v>
      </c>
      <c r="D55" t="inlineStr">
        <is>
          <t>VÄRMLANDS LÄN</t>
        </is>
      </c>
      <c r="E55" t="inlineStr">
        <is>
          <t>KRISTINEHAMN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67221-2021</t>
        </is>
      </c>
      <c r="B56" s="1" t="n">
        <v>44523</v>
      </c>
      <c r="C56" s="1" t="n">
        <v>45946</v>
      </c>
      <c r="D56" t="inlineStr">
        <is>
          <t>VÄRMLANDS LÄN</t>
        </is>
      </c>
      <c r="E56" t="inlineStr">
        <is>
          <t>KRISTINEHAMN</t>
        </is>
      </c>
      <c r="G56" t="n">
        <v>12.3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34430-2021</t>
        </is>
      </c>
      <c r="B57" s="1" t="n">
        <v>44380</v>
      </c>
      <c r="C57" s="1" t="n">
        <v>45946</v>
      </c>
      <c r="D57" t="inlineStr">
        <is>
          <t>VÄRMLANDS LÄN</t>
        </is>
      </c>
      <c r="E57" t="inlineStr">
        <is>
          <t>KRISTINEHAMN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41853-2022</t>
        </is>
      </c>
      <c r="B58" s="1" t="n">
        <v>44829.53040509259</v>
      </c>
      <c r="C58" s="1" t="n">
        <v>45946</v>
      </c>
      <c r="D58" t="inlineStr">
        <is>
          <t>VÄRMLANDS LÄN</t>
        </is>
      </c>
      <c r="E58" t="inlineStr">
        <is>
          <t>KRISTINEHAMN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69237-2020</t>
        </is>
      </c>
      <c r="B59" s="1" t="n">
        <v>44192.71170138889</v>
      </c>
      <c r="C59" s="1" t="n">
        <v>45946</v>
      </c>
      <c r="D59" t="inlineStr">
        <is>
          <t>VÄRMLANDS LÄN</t>
        </is>
      </c>
      <c r="E59" t="inlineStr">
        <is>
          <t>KRISTINEHAMN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35973-2021</t>
        </is>
      </c>
      <c r="B60" s="1" t="n">
        <v>44389</v>
      </c>
      <c r="C60" s="1" t="n">
        <v>45946</v>
      </c>
      <c r="D60" t="inlineStr">
        <is>
          <t>VÄRMLANDS LÄN</t>
        </is>
      </c>
      <c r="E60" t="inlineStr">
        <is>
          <t>KRISTINEHAMN</t>
        </is>
      </c>
      <c r="F60" t="inlineStr">
        <is>
          <t>Sveaskog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47952-2021</t>
        </is>
      </c>
      <c r="B61" s="1" t="n">
        <v>44448</v>
      </c>
      <c r="C61" s="1" t="n">
        <v>45946</v>
      </c>
      <c r="D61" t="inlineStr">
        <is>
          <t>VÄRMLANDS LÄN</t>
        </is>
      </c>
      <c r="E61" t="inlineStr">
        <is>
          <t>KRISTINEHAMN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43558-2022</t>
        </is>
      </c>
      <c r="B62" s="1" t="n">
        <v>44834</v>
      </c>
      <c r="C62" s="1" t="n">
        <v>45946</v>
      </c>
      <c r="D62" t="inlineStr">
        <is>
          <t>VÄRMLANDS LÄN</t>
        </is>
      </c>
      <c r="E62" t="inlineStr">
        <is>
          <t>KRISTINEHAMN</t>
        </is>
      </c>
      <c r="G62" t="n">
        <v>12.1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15096-2022</t>
        </is>
      </c>
      <c r="B63" s="1" t="n">
        <v>44657</v>
      </c>
      <c r="C63" s="1" t="n">
        <v>45946</v>
      </c>
      <c r="D63" t="inlineStr">
        <is>
          <t>VÄRMLANDS LÄN</t>
        </is>
      </c>
      <c r="E63" t="inlineStr">
        <is>
          <t>KRISTINEHAMN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61036-2021</t>
        </is>
      </c>
      <c r="B64" s="1" t="n">
        <v>44497</v>
      </c>
      <c r="C64" s="1" t="n">
        <v>45946</v>
      </c>
      <c r="D64" t="inlineStr">
        <is>
          <t>VÄRMLANDS LÄN</t>
        </is>
      </c>
      <c r="E64" t="inlineStr">
        <is>
          <t>KRISTINEHAMN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66439-2021</t>
        </is>
      </c>
      <c r="B65" s="1" t="n">
        <v>44518</v>
      </c>
      <c r="C65" s="1" t="n">
        <v>45946</v>
      </c>
      <c r="D65" t="inlineStr">
        <is>
          <t>VÄRMLANDS LÄN</t>
        </is>
      </c>
      <c r="E65" t="inlineStr">
        <is>
          <t>KRISTINEHAMN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48206-2021</t>
        </is>
      </c>
      <c r="B66" s="1" t="n">
        <v>44449</v>
      </c>
      <c r="C66" s="1" t="n">
        <v>45946</v>
      </c>
      <c r="D66" t="inlineStr">
        <is>
          <t>VÄRMLANDS LÄN</t>
        </is>
      </c>
      <c r="E66" t="inlineStr">
        <is>
          <t>KRISTINEHAMN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39628-2021</t>
        </is>
      </c>
      <c r="B67" s="1" t="n">
        <v>44413</v>
      </c>
      <c r="C67" s="1" t="n">
        <v>45946</v>
      </c>
      <c r="D67" t="inlineStr">
        <is>
          <t>VÄRMLANDS LÄN</t>
        </is>
      </c>
      <c r="E67" t="inlineStr">
        <is>
          <t>KRISTINEHAMN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49714-2021</t>
        </is>
      </c>
      <c r="B68" s="1" t="n">
        <v>44455</v>
      </c>
      <c r="C68" s="1" t="n">
        <v>45946</v>
      </c>
      <c r="D68" t="inlineStr">
        <is>
          <t>VÄRMLANDS LÄN</t>
        </is>
      </c>
      <c r="E68" t="inlineStr">
        <is>
          <t>KRISTINEHAMN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73568-2021</t>
        </is>
      </c>
      <c r="B69" s="1" t="n">
        <v>44551</v>
      </c>
      <c r="C69" s="1" t="n">
        <v>45946</v>
      </c>
      <c r="D69" t="inlineStr">
        <is>
          <t>VÄRMLANDS LÄN</t>
        </is>
      </c>
      <c r="E69" t="inlineStr">
        <is>
          <t>KRISTINEHAMN</t>
        </is>
      </c>
      <c r="G69" t="n">
        <v>13.9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61768-2021</t>
        </is>
      </c>
      <c r="B70" s="1" t="n">
        <v>44501</v>
      </c>
      <c r="C70" s="1" t="n">
        <v>45946</v>
      </c>
      <c r="D70" t="inlineStr">
        <is>
          <t>VÄRMLANDS LÄN</t>
        </is>
      </c>
      <c r="E70" t="inlineStr">
        <is>
          <t>KRISTINEHAMN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30685-2021</t>
        </is>
      </c>
      <c r="B71" s="1" t="n">
        <v>44365</v>
      </c>
      <c r="C71" s="1" t="n">
        <v>45946</v>
      </c>
      <c r="D71" t="inlineStr">
        <is>
          <t>VÄRMLANDS LÄN</t>
        </is>
      </c>
      <c r="E71" t="inlineStr">
        <is>
          <t>KRISTINEHAMN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35978-2021</t>
        </is>
      </c>
      <c r="B72" s="1" t="n">
        <v>44389.34393518518</v>
      </c>
      <c r="C72" s="1" t="n">
        <v>45946</v>
      </c>
      <c r="D72" t="inlineStr">
        <is>
          <t>VÄRMLANDS LÄN</t>
        </is>
      </c>
      <c r="E72" t="inlineStr">
        <is>
          <t>KRISTINEHAMN</t>
        </is>
      </c>
      <c r="F72" t="inlineStr">
        <is>
          <t>Sveaskog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58201-2020</t>
        </is>
      </c>
      <c r="B73" s="1" t="n">
        <v>44144</v>
      </c>
      <c r="C73" s="1" t="n">
        <v>45946</v>
      </c>
      <c r="D73" t="inlineStr">
        <is>
          <t>VÄRMLANDS LÄN</t>
        </is>
      </c>
      <c r="E73" t="inlineStr">
        <is>
          <t>KRISTINEHAMN</t>
        </is>
      </c>
      <c r="F73" t="inlineStr">
        <is>
          <t>Naturvårdsverket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53362-2020</t>
        </is>
      </c>
      <c r="B74" s="1" t="n">
        <v>44123</v>
      </c>
      <c r="C74" s="1" t="n">
        <v>45946</v>
      </c>
      <c r="D74" t="inlineStr">
        <is>
          <t>VÄRMLANDS LÄN</t>
        </is>
      </c>
      <c r="E74" t="inlineStr">
        <is>
          <t>KRISTINEHAMN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1450-2022</t>
        </is>
      </c>
      <c r="B75" s="1" t="n">
        <v>44573.4724074074</v>
      </c>
      <c r="C75" s="1" t="n">
        <v>45946</v>
      </c>
      <c r="D75" t="inlineStr">
        <is>
          <t>VÄRMLANDS LÄN</t>
        </is>
      </c>
      <c r="E75" t="inlineStr">
        <is>
          <t>KRISTINEHAMN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15095-2022</t>
        </is>
      </c>
      <c r="B76" s="1" t="n">
        <v>44657</v>
      </c>
      <c r="C76" s="1" t="n">
        <v>45946</v>
      </c>
      <c r="D76" t="inlineStr">
        <is>
          <t>VÄRMLANDS LÄN</t>
        </is>
      </c>
      <c r="E76" t="inlineStr">
        <is>
          <t>KRISTINEHAMN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8920-2022</t>
        </is>
      </c>
      <c r="B77" s="1" t="n">
        <v>44614</v>
      </c>
      <c r="C77" s="1" t="n">
        <v>45946</v>
      </c>
      <c r="D77" t="inlineStr">
        <is>
          <t>VÄRMLANDS LÄN</t>
        </is>
      </c>
      <c r="E77" t="inlineStr">
        <is>
          <t>KRISTINEHAMN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4571-2022</t>
        </is>
      </c>
      <c r="B78" s="1" t="n">
        <v>44591.73207175926</v>
      </c>
      <c r="C78" s="1" t="n">
        <v>45946</v>
      </c>
      <c r="D78" t="inlineStr">
        <is>
          <t>VÄRMLANDS LÄN</t>
        </is>
      </c>
      <c r="E78" t="inlineStr">
        <is>
          <t>KRISTINEHAMN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57775-2020</t>
        </is>
      </c>
      <c r="B79" s="1" t="n">
        <v>44141</v>
      </c>
      <c r="C79" s="1" t="n">
        <v>45946</v>
      </c>
      <c r="D79" t="inlineStr">
        <is>
          <t>VÄRMLANDS LÄN</t>
        </is>
      </c>
      <c r="E79" t="inlineStr">
        <is>
          <t>KRISTINEHAMN</t>
        </is>
      </c>
      <c r="F79" t="inlineStr">
        <is>
          <t>Sveaskog</t>
        </is>
      </c>
      <c r="G79" t="n">
        <v>7.9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57776-2020</t>
        </is>
      </c>
      <c r="B80" s="1" t="n">
        <v>44141</v>
      </c>
      <c r="C80" s="1" t="n">
        <v>45946</v>
      </c>
      <c r="D80" t="inlineStr">
        <is>
          <t>VÄRMLANDS LÄN</t>
        </is>
      </c>
      <c r="E80" t="inlineStr">
        <is>
          <t>KRISTINEHAMN</t>
        </is>
      </c>
      <c r="F80" t="inlineStr">
        <is>
          <t>Sveaskog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57778-2020</t>
        </is>
      </c>
      <c r="B81" s="1" t="n">
        <v>44141.34995370371</v>
      </c>
      <c r="C81" s="1" t="n">
        <v>45946</v>
      </c>
      <c r="D81" t="inlineStr">
        <is>
          <t>VÄRMLANDS LÄN</t>
        </is>
      </c>
      <c r="E81" t="inlineStr">
        <is>
          <t>KRISTINEHAMN</t>
        </is>
      </c>
      <c r="F81" t="inlineStr">
        <is>
          <t>Sveaskog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21549-2022</t>
        </is>
      </c>
      <c r="B82" s="1" t="n">
        <v>44706</v>
      </c>
      <c r="C82" s="1" t="n">
        <v>45946</v>
      </c>
      <c r="D82" t="inlineStr">
        <is>
          <t>VÄRMLANDS LÄN</t>
        </is>
      </c>
      <c r="E82" t="inlineStr">
        <is>
          <t>KRISTINEHAMN</t>
        </is>
      </c>
      <c r="G82" t="n">
        <v>11.3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45481-2021</t>
        </is>
      </c>
      <c r="B83" s="1" t="n">
        <v>44440</v>
      </c>
      <c r="C83" s="1" t="n">
        <v>45946</v>
      </c>
      <c r="D83" t="inlineStr">
        <is>
          <t>VÄRMLANDS LÄN</t>
        </is>
      </c>
      <c r="E83" t="inlineStr">
        <is>
          <t>KRISTINEHAMN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53361-2020</t>
        </is>
      </c>
      <c r="B84" s="1" t="n">
        <v>44123</v>
      </c>
      <c r="C84" s="1" t="n">
        <v>45946</v>
      </c>
      <c r="D84" t="inlineStr">
        <is>
          <t>VÄRMLANDS LÄN</t>
        </is>
      </c>
      <c r="E84" t="inlineStr">
        <is>
          <t>KRISTINEHAMN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23567-2021</t>
        </is>
      </c>
      <c r="B85" s="1" t="n">
        <v>44333</v>
      </c>
      <c r="C85" s="1" t="n">
        <v>45946</v>
      </c>
      <c r="D85" t="inlineStr">
        <is>
          <t>VÄRMLANDS LÄN</t>
        </is>
      </c>
      <c r="E85" t="inlineStr">
        <is>
          <t>KRISTINEHAMN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47949-2021</t>
        </is>
      </c>
      <c r="B86" s="1" t="n">
        <v>44448</v>
      </c>
      <c r="C86" s="1" t="n">
        <v>45946</v>
      </c>
      <c r="D86" t="inlineStr">
        <is>
          <t>VÄRMLANDS LÄN</t>
        </is>
      </c>
      <c r="E86" t="inlineStr">
        <is>
          <t>KRISTINEHAMN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69384-2020</t>
        </is>
      </c>
      <c r="B87" s="1" t="n">
        <v>44193</v>
      </c>
      <c r="C87" s="1" t="n">
        <v>45946</v>
      </c>
      <c r="D87" t="inlineStr">
        <is>
          <t>VÄRMLANDS LÄN</t>
        </is>
      </c>
      <c r="E87" t="inlineStr">
        <is>
          <t>KRISTINEHAMN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62165-2020</t>
        </is>
      </c>
      <c r="B88" s="1" t="n">
        <v>44159</v>
      </c>
      <c r="C88" s="1" t="n">
        <v>45946</v>
      </c>
      <c r="D88" t="inlineStr">
        <is>
          <t>VÄRMLANDS LÄN</t>
        </is>
      </c>
      <c r="E88" t="inlineStr">
        <is>
          <t>KRISTINEHAMN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61409-2020</t>
        </is>
      </c>
      <c r="B89" s="1" t="n">
        <v>44156</v>
      </c>
      <c r="C89" s="1" t="n">
        <v>45946</v>
      </c>
      <c r="D89" t="inlineStr">
        <is>
          <t>VÄRMLANDS LÄN</t>
        </is>
      </c>
      <c r="E89" t="inlineStr">
        <is>
          <t>KRISTINEHAMN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42220-2021</t>
        </is>
      </c>
      <c r="B90" s="1" t="n">
        <v>44426</v>
      </c>
      <c r="C90" s="1" t="n">
        <v>45946</v>
      </c>
      <c r="D90" t="inlineStr">
        <is>
          <t>VÄRMLANDS LÄN</t>
        </is>
      </c>
      <c r="E90" t="inlineStr">
        <is>
          <t>KRISTINEHAMN</t>
        </is>
      </c>
      <c r="G90" t="n">
        <v>3.3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66438-2021</t>
        </is>
      </c>
      <c r="B91" s="1" t="n">
        <v>44518</v>
      </c>
      <c r="C91" s="1" t="n">
        <v>45946</v>
      </c>
      <c r="D91" t="inlineStr">
        <is>
          <t>VÄRMLANDS LÄN</t>
        </is>
      </c>
      <c r="E91" t="inlineStr">
        <is>
          <t>KRISTINEHAMN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66442-2021</t>
        </is>
      </c>
      <c r="B92" s="1" t="n">
        <v>44518</v>
      </c>
      <c r="C92" s="1" t="n">
        <v>45946</v>
      </c>
      <c r="D92" t="inlineStr">
        <is>
          <t>VÄRMLANDS LÄN</t>
        </is>
      </c>
      <c r="E92" t="inlineStr">
        <is>
          <t>KRISTINEHAMN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61707-2021</t>
        </is>
      </c>
      <c r="B93" s="1" t="n">
        <v>44501</v>
      </c>
      <c r="C93" s="1" t="n">
        <v>45946</v>
      </c>
      <c r="D93" t="inlineStr">
        <is>
          <t>VÄRMLANDS LÄN</t>
        </is>
      </c>
      <c r="E93" t="inlineStr">
        <is>
          <t>KRISTINEHAMN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27160-2022</t>
        </is>
      </c>
      <c r="B94" s="1" t="n">
        <v>44741</v>
      </c>
      <c r="C94" s="1" t="n">
        <v>45946</v>
      </c>
      <c r="D94" t="inlineStr">
        <is>
          <t>VÄRMLANDS LÄN</t>
        </is>
      </c>
      <c r="E94" t="inlineStr">
        <is>
          <t>KRISTINEHAMN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21680-2022</t>
        </is>
      </c>
      <c r="B95" s="1" t="n">
        <v>44707</v>
      </c>
      <c r="C95" s="1" t="n">
        <v>45946</v>
      </c>
      <c r="D95" t="inlineStr">
        <is>
          <t>VÄRMLANDS LÄN</t>
        </is>
      </c>
      <c r="E95" t="inlineStr">
        <is>
          <t>KRISTINEHAMN</t>
        </is>
      </c>
      <c r="G95" t="n">
        <v>8.699999999999999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15551-2022</t>
        </is>
      </c>
      <c r="B96" s="1" t="n">
        <v>44662</v>
      </c>
      <c r="C96" s="1" t="n">
        <v>45946</v>
      </c>
      <c r="D96" t="inlineStr">
        <is>
          <t>VÄRMLANDS LÄN</t>
        </is>
      </c>
      <c r="E96" t="inlineStr">
        <is>
          <t>KRISTINEHAMN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29340-2021</t>
        </is>
      </c>
      <c r="B97" s="1" t="n">
        <v>44361</v>
      </c>
      <c r="C97" s="1" t="n">
        <v>45946</v>
      </c>
      <c r="D97" t="inlineStr">
        <is>
          <t>VÄRMLANDS LÄN</t>
        </is>
      </c>
      <c r="E97" t="inlineStr">
        <is>
          <t>KRISTINEHAMN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47921-2022</t>
        </is>
      </c>
      <c r="B98" s="1" t="n">
        <v>44855.50005787037</v>
      </c>
      <c r="C98" s="1" t="n">
        <v>45946</v>
      </c>
      <c r="D98" t="inlineStr">
        <is>
          <t>VÄRMLANDS LÄN</t>
        </is>
      </c>
      <c r="E98" t="inlineStr">
        <is>
          <t>KRISTINEHAMN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26427-2021</t>
        </is>
      </c>
      <c r="B99" s="1" t="n">
        <v>44347</v>
      </c>
      <c r="C99" s="1" t="n">
        <v>45946</v>
      </c>
      <c r="D99" t="inlineStr">
        <is>
          <t>VÄRMLANDS LÄN</t>
        </is>
      </c>
      <c r="E99" t="inlineStr">
        <is>
          <t>KRISTINEHAMN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19349-2021</t>
        </is>
      </c>
      <c r="B100" s="1" t="n">
        <v>44309</v>
      </c>
      <c r="C100" s="1" t="n">
        <v>45946</v>
      </c>
      <c r="D100" t="inlineStr">
        <is>
          <t>VÄRMLANDS LÄN</t>
        </is>
      </c>
      <c r="E100" t="inlineStr">
        <is>
          <t>KRISTINEHAMN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26317-2021</t>
        </is>
      </c>
      <c r="B101" s="1" t="n">
        <v>44347.59332175926</v>
      </c>
      <c r="C101" s="1" t="n">
        <v>45946</v>
      </c>
      <c r="D101" t="inlineStr">
        <is>
          <t>VÄRMLANDS LÄN</t>
        </is>
      </c>
      <c r="E101" t="inlineStr">
        <is>
          <t>KRISTINEHAMN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36955-2021</t>
        </is>
      </c>
      <c r="B102" s="1" t="n">
        <v>44393.55623842592</v>
      </c>
      <c r="C102" s="1" t="n">
        <v>45946</v>
      </c>
      <c r="D102" t="inlineStr">
        <is>
          <t>VÄRMLANDS LÄN</t>
        </is>
      </c>
      <c r="E102" t="inlineStr">
        <is>
          <t>KRISTINEHAMN</t>
        </is>
      </c>
      <c r="F102" t="inlineStr">
        <is>
          <t>Sveaskog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27394-2022</t>
        </is>
      </c>
      <c r="B103" s="1" t="n">
        <v>44742</v>
      </c>
      <c r="C103" s="1" t="n">
        <v>45946</v>
      </c>
      <c r="D103" t="inlineStr">
        <is>
          <t>VÄRMLANDS LÄN</t>
        </is>
      </c>
      <c r="E103" t="inlineStr">
        <is>
          <t>KRISTINEHAMN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3278-2022</t>
        </is>
      </c>
      <c r="B104" s="1" t="n">
        <v>44584.43501157407</v>
      </c>
      <c r="C104" s="1" t="n">
        <v>45946</v>
      </c>
      <c r="D104" t="inlineStr">
        <is>
          <t>VÄRMLANDS LÄN</t>
        </is>
      </c>
      <c r="E104" t="inlineStr">
        <is>
          <t>KRISTINEHAMN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2031-2021</t>
        </is>
      </c>
      <c r="B105" s="1" t="n">
        <v>44211.32855324074</v>
      </c>
      <c r="C105" s="1" t="n">
        <v>45946</v>
      </c>
      <c r="D105" t="inlineStr">
        <is>
          <t>VÄRMLANDS LÄN</t>
        </is>
      </c>
      <c r="E105" t="inlineStr">
        <is>
          <t>KRISTINEHAMN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62171-2020</t>
        </is>
      </c>
      <c r="B106" s="1" t="n">
        <v>44159</v>
      </c>
      <c r="C106" s="1" t="n">
        <v>45946</v>
      </c>
      <c r="D106" t="inlineStr">
        <is>
          <t>VÄRMLANDS LÄN</t>
        </is>
      </c>
      <c r="E106" t="inlineStr">
        <is>
          <t>KRISTINEHAMN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41551-2022</t>
        </is>
      </c>
      <c r="B107" s="1" t="n">
        <v>44825</v>
      </c>
      <c r="C107" s="1" t="n">
        <v>45946</v>
      </c>
      <c r="D107" t="inlineStr">
        <is>
          <t>VÄRMLANDS LÄN</t>
        </is>
      </c>
      <c r="E107" t="inlineStr">
        <is>
          <t>KRISTINEHAMN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58319-2024</t>
        </is>
      </c>
      <c r="B108" s="1" t="n">
        <v>45631</v>
      </c>
      <c r="C108" s="1" t="n">
        <v>45946</v>
      </c>
      <c r="D108" t="inlineStr">
        <is>
          <t>VÄRMLANDS LÄN</t>
        </is>
      </c>
      <c r="E108" t="inlineStr">
        <is>
          <t>KRISTINEHAMN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21515-2022</t>
        </is>
      </c>
      <c r="B109" s="1" t="n">
        <v>44706</v>
      </c>
      <c r="C109" s="1" t="n">
        <v>45946</v>
      </c>
      <c r="D109" t="inlineStr">
        <is>
          <t>VÄRMLANDS LÄN</t>
        </is>
      </c>
      <c r="E109" t="inlineStr">
        <is>
          <t>KRISTINEHAMN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4277-2024</t>
        </is>
      </c>
      <c r="B110" s="1" t="n">
        <v>45324</v>
      </c>
      <c r="C110" s="1" t="n">
        <v>45946</v>
      </c>
      <c r="D110" t="inlineStr">
        <is>
          <t>VÄRMLANDS LÄN</t>
        </is>
      </c>
      <c r="E110" t="inlineStr">
        <is>
          <t>KRISTINEHAMN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37794-2022</t>
        </is>
      </c>
      <c r="B111" s="1" t="n">
        <v>44810</v>
      </c>
      <c r="C111" s="1" t="n">
        <v>45946</v>
      </c>
      <c r="D111" t="inlineStr">
        <is>
          <t>VÄRMLANDS LÄN</t>
        </is>
      </c>
      <c r="E111" t="inlineStr">
        <is>
          <t>KRISTINEHAMN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21679-2022</t>
        </is>
      </c>
      <c r="B112" s="1" t="n">
        <v>44707</v>
      </c>
      <c r="C112" s="1" t="n">
        <v>45946</v>
      </c>
      <c r="D112" t="inlineStr">
        <is>
          <t>VÄRMLANDS LÄN</t>
        </is>
      </c>
      <c r="E112" t="inlineStr">
        <is>
          <t>KRISTINEHAMN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49348-2021</t>
        </is>
      </c>
      <c r="B113" s="1" t="n">
        <v>44454</v>
      </c>
      <c r="C113" s="1" t="n">
        <v>45946</v>
      </c>
      <c r="D113" t="inlineStr">
        <is>
          <t>VÄRMLANDS LÄN</t>
        </is>
      </c>
      <c r="E113" t="inlineStr">
        <is>
          <t>KRISTINEHAMN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47368-2023</t>
        </is>
      </c>
      <c r="B114" s="1" t="n">
        <v>45202.60193287037</v>
      </c>
      <c r="C114" s="1" t="n">
        <v>45946</v>
      </c>
      <c r="D114" t="inlineStr">
        <is>
          <t>VÄRMLANDS LÄN</t>
        </is>
      </c>
      <c r="E114" t="inlineStr">
        <is>
          <t>KRISTINEHAMN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45563-2022</t>
        </is>
      </c>
      <c r="B115" s="1" t="n">
        <v>44841</v>
      </c>
      <c r="C115" s="1" t="n">
        <v>45946</v>
      </c>
      <c r="D115" t="inlineStr">
        <is>
          <t>VÄRMLANDS LÄN</t>
        </is>
      </c>
      <c r="E115" t="inlineStr">
        <is>
          <t>KRISTINEHAMN</t>
        </is>
      </c>
      <c r="G115" t="n">
        <v>6.9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37757-2022</t>
        </is>
      </c>
      <c r="B116" s="1" t="n">
        <v>44810.61072916666</v>
      </c>
      <c r="C116" s="1" t="n">
        <v>45946</v>
      </c>
      <c r="D116" t="inlineStr">
        <is>
          <t>VÄRMLANDS LÄN</t>
        </is>
      </c>
      <c r="E116" t="inlineStr">
        <is>
          <t>KRISTINEHAMN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18561-2024</t>
        </is>
      </c>
      <c r="B117" s="1" t="n">
        <v>45425</v>
      </c>
      <c r="C117" s="1" t="n">
        <v>45946</v>
      </c>
      <c r="D117" t="inlineStr">
        <is>
          <t>VÄRMLANDS LÄN</t>
        </is>
      </c>
      <c r="E117" t="inlineStr">
        <is>
          <t>KRISTINEHAMN</t>
        </is>
      </c>
      <c r="F117" t="inlineStr">
        <is>
          <t>Naturvårdsverket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9757-2025</t>
        </is>
      </c>
      <c r="B118" s="1" t="n">
        <v>45716.4727199074</v>
      </c>
      <c r="C118" s="1" t="n">
        <v>45946</v>
      </c>
      <c r="D118" t="inlineStr">
        <is>
          <t>VÄRMLANDS LÄN</t>
        </is>
      </c>
      <c r="E118" t="inlineStr">
        <is>
          <t>KRISTINEHAMN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21702-2024</t>
        </is>
      </c>
      <c r="B119" s="1" t="n">
        <v>45442</v>
      </c>
      <c r="C119" s="1" t="n">
        <v>45946</v>
      </c>
      <c r="D119" t="inlineStr">
        <is>
          <t>VÄRMLANDS LÄN</t>
        </is>
      </c>
      <c r="E119" t="inlineStr">
        <is>
          <t>KRISTINEHAMN</t>
        </is>
      </c>
      <c r="G119" t="n">
        <v>14.9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62495-2022</t>
        </is>
      </c>
      <c r="B120" s="1" t="n">
        <v>44917</v>
      </c>
      <c r="C120" s="1" t="n">
        <v>45946</v>
      </c>
      <c r="D120" t="inlineStr">
        <is>
          <t>VÄRMLANDS LÄN</t>
        </is>
      </c>
      <c r="E120" t="inlineStr">
        <is>
          <t>KRISTINEHAMN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13459-2024</t>
        </is>
      </c>
      <c r="B121" s="1" t="n">
        <v>45387</v>
      </c>
      <c r="C121" s="1" t="n">
        <v>45946</v>
      </c>
      <c r="D121" t="inlineStr">
        <is>
          <t>VÄRMLANDS LÄN</t>
        </is>
      </c>
      <c r="E121" t="inlineStr">
        <is>
          <t>KRISTINEHAMN</t>
        </is>
      </c>
      <c r="F121" t="inlineStr">
        <is>
          <t>Naturvårdsverket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25454-2023</t>
        </is>
      </c>
      <c r="B122" s="1" t="n">
        <v>45081</v>
      </c>
      <c r="C122" s="1" t="n">
        <v>45946</v>
      </c>
      <c r="D122" t="inlineStr">
        <is>
          <t>VÄRMLANDS LÄN</t>
        </is>
      </c>
      <c r="E122" t="inlineStr">
        <is>
          <t>KRISTINEHAMN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48416-2021</t>
        </is>
      </c>
      <c r="B123" s="1" t="n">
        <v>44452</v>
      </c>
      <c r="C123" s="1" t="n">
        <v>45946</v>
      </c>
      <c r="D123" t="inlineStr">
        <is>
          <t>VÄRMLANDS LÄN</t>
        </is>
      </c>
      <c r="E123" t="inlineStr">
        <is>
          <t>KRISTINEHAMN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19638-2025</t>
        </is>
      </c>
      <c r="B124" s="1" t="n">
        <v>45770</v>
      </c>
      <c r="C124" s="1" t="n">
        <v>45946</v>
      </c>
      <c r="D124" t="inlineStr">
        <is>
          <t>VÄRMLANDS LÄN</t>
        </is>
      </c>
      <c r="E124" t="inlineStr">
        <is>
          <t>KRISTINEHAMN</t>
        </is>
      </c>
      <c r="G124" t="n">
        <v>6.4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34891-2023</t>
        </is>
      </c>
      <c r="B125" s="1" t="n">
        <v>45141</v>
      </c>
      <c r="C125" s="1" t="n">
        <v>45946</v>
      </c>
      <c r="D125" t="inlineStr">
        <is>
          <t>VÄRMLANDS LÄN</t>
        </is>
      </c>
      <c r="E125" t="inlineStr">
        <is>
          <t>KRISTINEHAMN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27939-2023</t>
        </is>
      </c>
      <c r="B126" s="1" t="n">
        <v>45098</v>
      </c>
      <c r="C126" s="1" t="n">
        <v>45946</v>
      </c>
      <c r="D126" t="inlineStr">
        <is>
          <t>VÄRMLANDS LÄN</t>
        </is>
      </c>
      <c r="E126" t="inlineStr">
        <is>
          <t>KRISTINEHAMN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68505-2021</t>
        </is>
      </c>
      <c r="B127" s="1" t="n">
        <v>44525</v>
      </c>
      <c r="C127" s="1" t="n">
        <v>45946</v>
      </c>
      <c r="D127" t="inlineStr">
        <is>
          <t>VÄRMLANDS LÄN</t>
        </is>
      </c>
      <c r="E127" t="inlineStr">
        <is>
          <t>KRISTINEHAMN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53721-2022</t>
        </is>
      </c>
      <c r="B128" s="1" t="n">
        <v>44880</v>
      </c>
      <c r="C128" s="1" t="n">
        <v>45946</v>
      </c>
      <c r="D128" t="inlineStr">
        <is>
          <t>VÄRMLANDS LÄN</t>
        </is>
      </c>
      <c r="E128" t="inlineStr">
        <is>
          <t>KRISTINEHAMN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11020-2023</t>
        </is>
      </c>
      <c r="B129" s="1" t="n">
        <v>44991.76490740741</v>
      </c>
      <c r="C129" s="1" t="n">
        <v>45946</v>
      </c>
      <c r="D129" t="inlineStr">
        <is>
          <t>VÄRMLANDS LÄN</t>
        </is>
      </c>
      <c r="E129" t="inlineStr">
        <is>
          <t>KRISTINEHAMN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27033-2023</t>
        </is>
      </c>
      <c r="B130" s="1" t="n">
        <v>45095.5043287037</v>
      </c>
      <c r="C130" s="1" t="n">
        <v>45946</v>
      </c>
      <c r="D130" t="inlineStr">
        <is>
          <t>VÄRMLANDS LÄN</t>
        </is>
      </c>
      <c r="E130" t="inlineStr">
        <is>
          <t>KRISTINEHAMN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12041-2024</t>
        </is>
      </c>
      <c r="B131" s="1" t="n">
        <v>45377.42774305555</v>
      </c>
      <c r="C131" s="1" t="n">
        <v>45946</v>
      </c>
      <c r="D131" t="inlineStr">
        <is>
          <t>VÄRMLANDS LÄN</t>
        </is>
      </c>
      <c r="E131" t="inlineStr">
        <is>
          <t>KRISTINEHAMN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8173-2023</t>
        </is>
      </c>
      <c r="B132" s="1" t="n">
        <v>44974</v>
      </c>
      <c r="C132" s="1" t="n">
        <v>45946</v>
      </c>
      <c r="D132" t="inlineStr">
        <is>
          <t>VÄRMLANDS LÄN</t>
        </is>
      </c>
      <c r="E132" t="inlineStr">
        <is>
          <t>KRISTINEHAMN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29017-2023</t>
        </is>
      </c>
      <c r="B133" s="1" t="n">
        <v>45104</v>
      </c>
      <c r="C133" s="1" t="n">
        <v>45946</v>
      </c>
      <c r="D133" t="inlineStr">
        <is>
          <t>VÄRMLANDS LÄN</t>
        </is>
      </c>
      <c r="E133" t="inlineStr">
        <is>
          <t>KRISTINEHAMN</t>
        </is>
      </c>
      <c r="G133" t="n">
        <v>5.6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47974-2022</t>
        </is>
      </c>
      <c r="B134" s="1" t="n">
        <v>44853</v>
      </c>
      <c r="C134" s="1" t="n">
        <v>45946</v>
      </c>
      <c r="D134" t="inlineStr">
        <is>
          <t>VÄRMLANDS LÄN</t>
        </is>
      </c>
      <c r="E134" t="inlineStr">
        <is>
          <t>KRISTINEHAMN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56045-2020</t>
        </is>
      </c>
      <c r="B135" s="1" t="n">
        <v>44133</v>
      </c>
      <c r="C135" s="1" t="n">
        <v>45946</v>
      </c>
      <c r="D135" t="inlineStr">
        <is>
          <t>VÄRMLANDS LÄN</t>
        </is>
      </c>
      <c r="E135" t="inlineStr">
        <is>
          <t>KRISTINEHAMN</t>
        </is>
      </c>
      <c r="F135" t="inlineStr">
        <is>
          <t>Sveaskog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19966-2025</t>
        </is>
      </c>
      <c r="B136" s="1" t="n">
        <v>45771</v>
      </c>
      <c r="C136" s="1" t="n">
        <v>45946</v>
      </c>
      <c r="D136" t="inlineStr">
        <is>
          <t>VÄRMLANDS LÄN</t>
        </is>
      </c>
      <c r="E136" t="inlineStr">
        <is>
          <t>KRISTINEHAMN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26905-2024</t>
        </is>
      </c>
      <c r="B137" s="1" t="n">
        <v>45470.70732638889</v>
      </c>
      <c r="C137" s="1" t="n">
        <v>45946</v>
      </c>
      <c r="D137" t="inlineStr">
        <is>
          <t>VÄRMLANDS LÄN</t>
        </is>
      </c>
      <c r="E137" t="inlineStr">
        <is>
          <t>KRISTINEHAMN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10522-2024</t>
        </is>
      </c>
      <c r="B138" s="1" t="n">
        <v>45366.52236111111</v>
      </c>
      <c r="C138" s="1" t="n">
        <v>45946</v>
      </c>
      <c r="D138" t="inlineStr">
        <is>
          <t>VÄRMLANDS LÄN</t>
        </is>
      </c>
      <c r="E138" t="inlineStr">
        <is>
          <t>KRISTINEHAMN</t>
        </is>
      </c>
      <c r="G138" t="n">
        <v>19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62623-2023</t>
        </is>
      </c>
      <c r="B139" s="1" t="n">
        <v>45267</v>
      </c>
      <c r="C139" s="1" t="n">
        <v>45946</v>
      </c>
      <c r="D139" t="inlineStr">
        <is>
          <t>VÄRMLANDS LÄN</t>
        </is>
      </c>
      <c r="E139" t="inlineStr">
        <is>
          <t>KRISTINEHAMN</t>
        </is>
      </c>
      <c r="G139" t="n">
        <v>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58893-2023</t>
        </is>
      </c>
      <c r="B140" s="1" t="n">
        <v>45252.48734953703</v>
      </c>
      <c r="C140" s="1" t="n">
        <v>45946</v>
      </c>
      <c r="D140" t="inlineStr">
        <is>
          <t>VÄRMLANDS LÄN</t>
        </is>
      </c>
      <c r="E140" t="inlineStr">
        <is>
          <t>KRISTINEHAMN</t>
        </is>
      </c>
      <c r="G140" t="n">
        <v>19.4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44627-2025</t>
        </is>
      </c>
      <c r="B141" s="1" t="n">
        <v>45917</v>
      </c>
      <c r="C141" s="1" t="n">
        <v>45946</v>
      </c>
      <c r="D141" t="inlineStr">
        <is>
          <t>VÄRMLANDS LÄN</t>
        </is>
      </c>
      <c r="E141" t="inlineStr">
        <is>
          <t>KRISTINEHAMN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50103-2023</t>
        </is>
      </c>
      <c r="B142" s="1" t="n">
        <v>45208</v>
      </c>
      <c r="C142" s="1" t="n">
        <v>45946</v>
      </c>
      <c r="D142" t="inlineStr">
        <is>
          <t>VÄRMLANDS LÄN</t>
        </is>
      </c>
      <c r="E142" t="inlineStr">
        <is>
          <t>KRISTINEHAMN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61988-2023</t>
        </is>
      </c>
      <c r="B143" s="1" t="n">
        <v>45266</v>
      </c>
      <c r="C143" s="1" t="n">
        <v>45946</v>
      </c>
      <c r="D143" t="inlineStr">
        <is>
          <t>VÄRMLANDS LÄN</t>
        </is>
      </c>
      <c r="E143" t="inlineStr">
        <is>
          <t>KRISTINEHAMN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13118-2025</t>
        </is>
      </c>
      <c r="B144" s="1" t="n">
        <v>45734.73771990741</v>
      </c>
      <c r="C144" s="1" t="n">
        <v>45946</v>
      </c>
      <c r="D144" t="inlineStr">
        <is>
          <t>VÄRMLANDS LÄN</t>
        </is>
      </c>
      <c r="E144" t="inlineStr">
        <is>
          <t>KRISTINEHAMN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62032-2024</t>
        </is>
      </c>
      <c r="B145" s="1" t="n">
        <v>45656</v>
      </c>
      <c r="C145" s="1" t="n">
        <v>45946</v>
      </c>
      <c r="D145" t="inlineStr">
        <is>
          <t>VÄRMLANDS LÄN</t>
        </is>
      </c>
      <c r="E145" t="inlineStr">
        <is>
          <t>KRISTINEHAMN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55003-2021</t>
        </is>
      </c>
      <c r="B146" s="1" t="n">
        <v>44474</v>
      </c>
      <c r="C146" s="1" t="n">
        <v>45946</v>
      </c>
      <c r="D146" t="inlineStr">
        <is>
          <t>VÄRMLANDS LÄN</t>
        </is>
      </c>
      <c r="E146" t="inlineStr">
        <is>
          <t>KRISTINEHAMN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59144-2021</t>
        </is>
      </c>
      <c r="B147" s="1" t="n">
        <v>44490.49238425926</v>
      </c>
      <c r="C147" s="1" t="n">
        <v>45946</v>
      </c>
      <c r="D147" t="inlineStr">
        <is>
          <t>VÄRMLANDS LÄN</t>
        </is>
      </c>
      <c r="E147" t="inlineStr">
        <is>
          <t>KRISTINEHAMN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4180-2024</t>
        </is>
      </c>
      <c r="B148" s="1" t="n">
        <v>45323</v>
      </c>
      <c r="C148" s="1" t="n">
        <v>45946</v>
      </c>
      <c r="D148" t="inlineStr">
        <is>
          <t>VÄRMLANDS LÄN</t>
        </is>
      </c>
      <c r="E148" t="inlineStr">
        <is>
          <t>KRISTINEHAMN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14772-2022</t>
        </is>
      </c>
      <c r="B149" s="1" t="n">
        <v>44656</v>
      </c>
      <c r="C149" s="1" t="n">
        <v>45946</v>
      </c>
      <c r="D149" t="inlineStr">
        <is>
          <t>VÄRMLANDS LÄN</t>
        </is>
      </c>
      <c r="E149" t="inlineStr">
        <is>
          <t>KRISTINEHAMN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47770-2023</t>
        </is>
      </c>
      <c r="B150" s="1" t="n">
        <v>45203.8788425926</v>
      </c>
      <c r="C150" s="1" t="n">
        <v>45946</v>
      </c>
      <c r="D150" t="inlineStr">
        <is>
          <t>VÄRMLANDS LÄN</t>
        </is>
      </c>
      <c r="E150" t="inlineStr">
        <is>
          <t>KRISTINEHAMN</t>
        </is>
      </c>
      <c r="G150" t="n">
        <v>9.300000000000001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14183-2022</t>
        </is>
      </c>
      <c r="B151" s="1" t="n">
        <v>44651</v>
      </c>
      <c r="C151" s="1" t="n">
        <v>45946</v>
      </c>
      <c r="D151" t="inlineStr">
        <is>
          <t>VÄRMLANDS LÄN</t>
        </is>
      </c>
      <c r="E151" t="inlineStr">
        <is>
          <t>KRISTINEHAMN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59096-2024</t>
        </is>
      </c>
      <c r="B152" s="1" t="n">
        <v>45637</v>
      </c>
      <c r="C152" s="1" t="n">
        <v>45946</v>
      </c>
      <c r="D152" t="inlineStr">
        <is>
          <t>VÄRMLANDS LÄN</t>
        </is>
      </c>
      <c r="E152" t="inlineStr">
        <is>
          <t>KRISTINEHAMN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17232-2025</t>
        </is>
      </c>
      <c r="B153" s="1" t="n">
        <v>45756.47322916667</v>
      </c>
      <c r="C153" s="1" t="n">
        <v>45946</v>
      </c>
      <c r="D153" t="inlineStr">
        <is>
          <t>VÄRMLANDS LÄN</t>
        </is>
      </c>
      <c r="E153" t="inlineStr">
        <is>
          <t>KRISTINEHAMN</t>
        </is>
      </c>
      <c r="F153" t="inlineStr">
        <is>
          <t>Sveaskog</t>
        </is>
      </c>
      <c r="G153" t="n">
        <v>5.3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12467-2024</t>
        </is>
      </c>
      <c r="B154" s="1" t="n">
        <v>45379.50065972222</v>
      </c>
      <c r="C154" s="1" t="n">
        <v>45946</v>
      </c>
      <c r="D154" t="inlineStr">
        <is>
          <t>VÄRMLANDS LÄN</t>
        </is>
      </c>
      <c r="E154" t="inlineStr">
        <is>
          <t>KRISTINEHAMN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24385-2023</t>
        </is>
      </c>
      <c r="B155" s="1" t="n">
        <v>45076</v>
      </c>
      <c r="C155" s="1" t="n">
        <v>45946</v>
      </c>
      <c r="D155" t="inlineStr">
        <is>
          <t>VÄRMLANDS LÄN</t>
        </is>
      </c>
      <c r="E155" t="inlineStr">
        <is>
          <t>KRISTINEHAMN</t>
        </is>
      </c>
      <c r="G155" t="n">
        <v>15.9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40767-2024</t>
        </is>
      </c>
      <c r="B156" s="1" t="n">
        <v>45558</v>
      </c>
      <c r="C156" s="1" t="n">
        <v>45946</v>
      </c>
      <c r="D156" t="inlineStr">
        <is>
          <t>VÄRMLANDS LÄN</t>
        </is>
      </c>
      <c r="E156" t="inlineStr">
        <is>
          <t>KRISTINEHAMN</t>
        </is>
      </c>
      <c r="F156" t="inlineStr">
        <is>
          <t>Kommuner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60567-2024</t>
        </is>
      </c>
      <c r="B157" s="1" t="n">
        <v>45644</v>
      </c>
      <c r="C157" s="1" t="n">
        <v>45946</v>
      </c>
      <c r="D157" t="inlineStr">
        <is>
          <t>VÄRMLANDS LÄN</t>
        </is>
      </c>
      <c r="E157" t="inlineStr">
        <is>
          <t>KRISTINEHAMN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62864-2023</t>
        </is>
      </c>
      <c r="B158" s="1" t="n">
        <v>45272</v>
      </c>
      <c r="C158" s="1" t="n">
        <v>45946</v>
      </c>
      <c r="D158" t="inlineStr">
        <is>
          <t>VÄRMLANDS LÄN</t>
        </is>
      </c>
      <c r="E158" t="inlineStr">
        <is>
          <t>KRISTINEHAMN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23705-2022</t>
        </is>
      </c>
      <c r="B159" s="1" t="n">
        <v>44722</v>
      </c>
      <c r="C159" s="1" t="n">
        <v>45946</v>
      </c>
      <c r="D159" t="inlineStr">
        <is>
          <t>VÄRMLANDS LÄN</t>
        </is>
      </c>
      <c r="E159" t="inlineStr">
        <is>
          <t>KRISTINEHAMN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24146-2023</t>
        </is>
      </c>
      <c r="B160" s="1" t="n">
        <v>45079</v>
      </c>
      <c r="C160" s="1" t="n">
        <v>45946</v>
      </c>
      <c r="D160" t="inlineStr">
        <is>
          <t>VÄRMLANDS LÄN</t>
        </is>
      </c>
      <c r="E160" t="inlineStr">
        <is>
          <t>KRISTINEHAMN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3790-2025</t>
        </is>
      </c>
      <c r="B161" s="1" t="n">
        <v>45681</v>
      </c>
      <c r="C161" s="1" t="n">
        <v>45946</v>
      </c>
      <c r="D161" t="inlineStr">
        <is>
          <t>VÄRMLANDS LÄN</t>
        </is>
      </c>
      <c r="E161" t="inlineStr">
        <is>
          <t>KRISTINEHAMN</t>
        </is>
      </c>
      <c r="F161" t="inlineStr">
        <is>
          <t>Kommuner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56875-2022</t>
        </is>
      </c>
      <c r="B162" s="1" t="n">
        <v>44894.54332175926</v>
      </c>
      <c r="C162" s="1" t="n">
        <v>45946</v>
      </c>
      <c r="D162" t="inlineStr">
        <is>
          <t>VÄRMLANDS LÄN</t>
        </is>
      </c>
      <c r="E162" t="inlineStr">
        <is>
          <t>KRISTINEHAMN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54771-2022</t>
        </is>
      </c>
      <c r="B163" s="1" t="n">
        <v>44883</v>
      </c>
      <c r="C163" s="1" t="n">
        <v>45946</v>
      </c>
      <c r="D163" t="inlineStr">
        <is>
          <t>VÄRMLANDS LÄN</t>
        </is>
      </c>
      <c r="E163" t="inlineStr">
        <is>
          <t>KRISTINEHAMN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10548-2024</t>
        </is>
      </c>
      <c r="B164" s="1" t="n">
        <v>45366</v>
      </c>
      <c r="C164" s="1" t="n">
        <v>45946</v>
      </c>
      <c r="D164" t="inlineStr">
        <is>
          <t>VÄRMLANDS LÄN</t>
        </is>
      </c>
      <c r="E164" t="inlineStr">
        <is>
          <t>KRISTINEHAMN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55363-2023</t>
        </is>
      </c>
      <c r="B165" s="1" t="n">
        <v>45238</v>
      </c>
      <c r="C165" s="1" t="n">
        <v>45946</v>
      </c>
      <c r="D165" t="inlineStr">
        <is>
          <t>VÄRMLANDS LÄN</t>
        </is>
      </c>
      <c r="E165" t="inlineStr">
        <is>
          <t>KRISTINEHAMN</t>
        </is>
      </c>
      <c r="F165" t="inlineStr">
        <is>
          <t>Kommuner</t>
        </is>
      </c>
      <c r="G165" t="n">
        <v>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13505-2022</t>
        </is>
      </c>
      <c r="B166" s="1" t="n">
        <v>44648</v>
      </c>
      <c r="C166" s="1" t="n">
        <v>45946</v>
      </c>
      <c r="D166" t="inlineStr">
        <is>
          <t>VÄRMLANDS LÄN</t>
        </is>
      </c>
      <c r="E166" t="inlineStr">
        <is>
          <t>KRISTINEHAMN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6113-2025</t>
        </is>
      </c>
      <c r="B167" s="1" t="n">
        <v>45698</v>
      </c>
      <c r="C167" s="1" t="n">
        <v>45946</v>
      </c>
      <c r="D167" t="inlineStr">
        <is>
          <t>VÄRMLANDS LÄN</t>
        </is>
      </c>
      <c r="E167" t="inlineStr">
        <is>
          <t>KRISTINEHAMN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3793-2025</t>
        </is>
      </c>
      <c r="B168" s="1" t="n">
        <v>45681.64340277778</v>
      </c>
      <c r="C168" s="1" t="n">
        <v>45946</v>
      </c>
      <c r="D168" t="inlineStr">
        <is>
          <t>VÄRMLANDS LÄN</t>
        </is>
      </c>
      <c r="E168" t="inlineStr">
        <is>
          <t>KRISTINEHAMN</t>
        </is>
      </c>
      <c r="F168" t="inlineStr">
        <is>
          <t>Kommuner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4335-2025</t>
        </is>
      </c>
      <c r="B169" s="1" t="n">
        <v>45685.82054398148</v>
      </c>
      <c r="C169" s="1" t="n">
        <v>45946</v>
      </c>
      <c r="D169" t="inlineStr">
        <is>
          <t>VÄRMLANDS LÄN</t>
        </is>
      </c>
      <c r="E169" t="inlineStr">
        <is>
          <t>KRISTINEHAMN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23948-2022</t>
        </is>
      </c>
      <c r="B170" s="1" t="n">
        <v>44722.65894675926</v>
      </c>
      <c r="C170" s="1" t="n">
        <v>45946</v>
      </c>
      <c r="D170" t="inlineStr">
        <is>
          <t>VÄRMLANDS LÄN</t>
        </is>
      </c>
      <c r="E170" t="inlineStr">
        <is>
          <t>KRISTINEHAMN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61719-2023</t>
        </is>
      </c>
      <c r="B171" s="1" t="n">
        <v>45265.67802083334</v>
      </c>
      <c r="C171" s="1" t="n">
        <v>45946</v>
      </c>
      <c r="D171" t="inlineStr">
        <is>
          <t>VÄRMLANDS LÄN</t>
        </is>
      </c>
      <c r="E171" t="inlineStr">
        <is>
          <t>KRISTINEHAMN</t>
        </is>
      </c>
      <c r="F171" t="inlineStr">
        <is>
          <t>Naturvårdsverket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7695-2025</t>
        </is>
      </c>
      <c r="B172" s="1" t="n">
        <v>45705</v>
      </c>
      <c r="C172" s="1" t="n">
        <v>45946</v>
      </c>
      <c r="D172" t="inlineStr">
        <is>
          <t>VÄRMLANDS LÄN</t>
        </is>
      </c>
      <c r="E172" t="inlineStr">
        <is>
          <t>KRISTINEHAMN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12458-2024</t>
        </is>
      </c>
      <c r="B173" s="1" t="n">
        <v>45379</v>
      </c>
      <c r="C173" s="1" t="n">
        <v>45946</v>
      </c>
      <c r="D173" t="inlineStr">
        <is>
          <t>VÄRMLANDS LÄN</t>
        </is>
      </c>
      <c r="E173" t="inlineStr">
        <is>
          <t>KRISTINEHAMN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19974-2025</t>
        </is>
      </c>
      <c r="B174" s="1" t="n">
        <v>45771</v>
      </c>
      <c r="C174" s="1" t="n">
        <v>45946</v>
      </c>
      <c r="D174" t="inlineStr">
        <is>
          <t>VÄRMLANDS LÄN</t>
        </is>
      </c>
      <c r="E174" t="inlineStr">
        <is>
          <t>KRISTINEHAMN</t>
        </is>
      </c>
      <c r="G174" t="n">
        <v>7.1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32161-2023</t>
        </is>
      </c>
      <c r="B175" s="1" t="n">
        <v>45119</v>
      </c>
      <c r="C175" s="1" t="n">
        <v>45946</v>
      </c>
      <c r="D175" t="inlineStr">
        <is>
          <t>VÄRMLANDS LÄN</t>
        </is>
      </c>
      <c r="E175" t="inlineStr">
        <is>
          <t>KRISTINEHAMN</t>
        </is>
      </c>
      <c r="G175" t="n">
        <v>5.3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8758-2023</t>
        </is>
      </c>
      <c r="B176" s="1" t="n">
        <v>44978.49046296296</v>
      </c>
      <c r="C176" s="1" t="n">
        <v>45946</v>
      </c>
      <c r="D176" t="inlineStr">
        <is>
          <t>VÄRMLANDS LÄN</t>
        </is>
      </c>
      <c r="E176" t="inlineStr">
        <is>
          <t>KRISTINEHAMN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70126-2021</t>
        </is>
      </c>
      <c r="B177" s="1" t="n">
        <v>44533.62636574074</v>
      </c>
      <c r="C177" s="1" t="n">
        <v>45946</v>
      </c>
      <c r="D177" t="inlineStr">
        <is>
          <t>VÄRMLANDS LÄN</t>
        </is>
      </c>
      <c r="E177" t="inlineStr">
        <is>
          <t>KRISTINEHAMN</t>
        </is>
      </c>
      <c r="G177" t="n">
        <v>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54606-2021</t>
        </is>
      </c>
      <c r="B178" s="1" t="n">
        <v>44473</v>
      </c>
      <c r="C178" s="1" t="n">
        <v>45946</v>
      </c>
      <c r="D178" t="inlineStr">
        <is>
          <t>VÄRMLANDS LÄN</t>
        </is>
      </c>
      <c r="E178" t="inlineStr">
        <is>
          <t>KRISTINEHAMN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38946-2025</t>
        </is>
      </c>
      <c r="B179" s="1" t="n">
        <v>45887</v>
      </c>
      <c r="C179" s="1" t="n">
        <v>45946</v>
      </c>
      <c r="D179" t="inlineStr">
        <is>
          <t>VÄRMLANDS LÄN</t>
        </is>
      </c>
      <c r="E179" t="inlineStr">
        <is>
          <t>KRISTINEHAMN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51616-2023</t>
        </is>
      </c>
      <c r="B180" s="1" t="n">
        <v>45222</v>
      </c>
      <c r="C180" s="1" t="n">
        <v>45946</v>
      </c>
      <c r="D180" t="inlineStr">
        <is>
          <t>VÄRMLANDS LÄN</t>
        </is>
      </c>
      <c r="E180" t="inlineStr">
        <is>
          <t>KRISTINEHAMN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24118-2024</t>
        </is>
      </c>
      <c r="B181" s="1" t="n">
        <v>45456</v>
      </c>
      <c r="C181" s="1" t="n">
        <v>45946</v>
      </c>
      <c r="D181" t="inlineStr">
        <is>
          <t>VÄRMLANDS LÄN</t>
        </is>
      </c>
      <c r="E181" t="inlineStr">
        <is>
          <t>KRISTINEHAMN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50159-2024</t>
        </is>
      </c>
      <c r="B182" s="1" t="n">
        <v>45600.46086805555</v>
      </c>
      <c r="C182" s="1" t="n">
        <v>45946</v>
      </c>
      <c r="D182" t="inlineStr">
        <is>
          <t>VÄRMLANDS LÄN</t>
        </is>
      </c>
      <c r="E182" t="inlineStr">
        <is>
          <t>KRISTINEHAMN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46526-2022</t>
        </is>
      </c>
      <c r="B183" s="1" t="n">
        <v>44847</v>
      </c>
      <c r="C183" s="1" t="n">
        <v>45946</v>
      </c>
      <c r="D183" t="inlineStr">
        <is>
          <t>VÄRMLANDS LÄN</t>
        </is>
      </c>
      <c r="E183" t="inlineStr">
        <is>
          <t>KRISTINEHAMN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4083-2021</t>
        </is>
      </c>
      <c r="B184" s="1" t="n">
        <v>44222.6997337963</v>
      </c>
      <c r="C184" s="1" t="n">
        <v>45946</v>
      </c>
      <c r="D184" t="inlineStr">
        <is>
          <t>VÄRMLANDS LÄN</t>
        </is>
      </c>
      <c r="E184" t="inlineStr">
        <is>
          <t>KRISTINEHAMN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47465-2023</t>
        </is>
      </c>
      <c r="B185" s="1" t="n">
        <v>45202.88909722222</v>
      </c>
      <c r="C185" s="1" t="n">
        <v>45946</v>
      </c>
      <c r="D185" t="inlineStr">
        <is>
          <t>VÄRMLANDS LÄN</t>
        </is>
      </c>
      <c r="E185" t="inlineStr">
        <is>
          <t>KRISTINEHAMN</t>
        </is>
      </c>
      <c r="G185" t="n">
        <v>10.4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49245-2024</t>
        </is>
      </c>
      <c r="B186" s="1" t="n">
        <v>45595</v>
      </c>
      <c r="C186" s="1" t="n">
        <v>45946</v>
      </c>
      <c r="D186" t="inlineStr">
        <is>
          <t>VÄRMLANDS LÄN</t>
        </is>
      </c>
      <c r="E186" t="inlineStr">
        <is>
          <t>KRISTINEHAMN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2148-2025</t>
        </is>
      </c>
      <c r="B187" s="1" t="n">
        <v>45672.69739583333</v>
      </c>
      <c r="C187" s="1" t="n">
        <v>45946</v>
      </c>
      <c r="D187" t="inlineStr">
        <is>
          <t>VÄRMLANDS LÄN</t>
        </is>
      </c>
      <c r="E187" t="inlineStr">
        <is>
          <t>KRISTINEHAMN</t>
        </is>
      </c>
      <c r="F187" t="inlineStr">
        <is>
          <t>Bergvik skog väst AB</t>
        </is>
      </c>
      <c r="G187" t="n">
        <v>10.4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25494-2023</t>
        </is>
      </c>
      <c r="B188" s="1" t="n">
        <v>45081</v>
      </c>
      <c r="C188" s="1" t="n">
        <v>45946</v>
      </c>
      <c r="D188" t="inlineStr">
        <is>
          <t>VÄRMLANDS LÄN</t>
        </is>
      </c>
      <c r="E188" t="inlineStr">
        <is>
          <t>KRISTINEHAMN</t>
        </is>
      </c>
      <c r="G188" t="n">
        <v>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65054-2023</t>
        </is>
      </c>
      <c r="B189" s="1" t="n">
        <v>45282</v>
      </c>
      <c r="C189" s="1" t="n">
        <v>45946</v>
      </c>
      <c r="D189" t="inlineStr">
        <is>
          <t>VÄRMLANDS LÄN</t>
        </is>
      </c>
      <c r="E189" t="inlineStr">
        <is>
          <t>KRISTINEHAMN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28084-2021</t>
        </is>
      </c>
      <c r="B190" s="1" t="n">
        <v>44355</v>
      </c>
      <c r="C190" s="1" t="n">
        <v>45946</v>
      </c>
      <c r="D190" t="inlineStr">
        <is>
          <t>VÄRMLANDS LÄN</t>
        </is>
      </c>
      <c r="E190" t="inlineStr">
        <is>
          <t>KRISTINEHAMN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9606-2024</t>
        </is>
      </c>
      <c r="B191" s="1" t="n">
        <v>45361.54023148148</v>
      </c>
      <c r="C191" s="1" t="n">
        <v>45946</v>
      </c>
      <c r="D191" t="inlineStr">
        <is>
          <t>VÄRMLANDS LÄN</t>
        </is>
      </c>
      <c r="E191" t="inlineStr">
        <is>
          <t>KRISTINEHAMN</t>
        </is>
      </c>
      <c r="G191" t="n">
        <v>8.9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5494-2025</t>
        </is>
      </c>
      <c r="B192" s="1" t="n">
        <v>45693</v>
      </c>
      <c r="C192" s="1" t="n">
        <v>45946</v>
      </c>
      <c r="D192" t="inlineStr">
        <is>
          <t>VÄRMLANDS LÄN</t>
        </is>
      </c>
      <c r="E192" t="inlineStr">
        <is>
          <t>KRISTINEHAMN</t>
        </is>
      </c>
      <c r="G192" t="n">
        <v>8.699999999999999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61777-2020</t>
        </is>
      </c>
      <c r="B193" s="1" t="n">
        <v>44158</v>
      </c>
      <c r="C193" s="1" t="n">
        <v>45946</v>
      </c>
      <c r="D193" t="inlineStr">
        <is>
          <t>VÄRMLANDS LÄN</t>
        </is>
      </c>
      <c r="E193" t="inlineStr">
        <is>
          <t>KRISTINEHAMN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10175-2021</t>
        </is>
      </c>
      <c r="B194" s="1" t="n">
        <v>44256</v>
      </c>
      <c r="C194" s="1" t="n">
        <v>45946</v>
      </c>
      <c r="D194" t="inlineStr">
        <is>
          <t>VÄRMLANDS LÄN</t>
        </is>
      </c>
      <c r="E194" t="inlineStr">
        <is>
          <t>KRISTINEHAMN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5250-2023</t>
        </is>
      </c>
      <c r="B195" s="1" t="n">
        <v>44959</v>
      </c>
      <c r="C195" s="1" t="n">
        <v>45946</v>
      </c>
      <c r="D195" t="inlineStr">
        <is>
          <t>VÄRMLANDS LÄN</t>
        </is>
      </c>
      <c r="E195" t="inlineStr">
        <is>
          <t>KRISTINEHAMN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18779-2025</t>
        </is>
      </c>
      <c r="B196" s="1" t="n">
        <v>45763</v>
      </c>
      <c r="C196" s="1" t="n">
        <v>45946</v>
      </c>
      <c r="D196" t="inlineStr">
        <is>
          <t>VÄRMLANDS LÄN</t>
        </is>
      </c>
      <c r="E196" t="inlineStr">
        <is>
          <t>KRISTINEHAMN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41297-2021</t>
        </is>
      </c>
      <c r="B197" s="1" t="n">
        <v>44424</v>
      </c>
      <c r="C197" s="1" t="n">
        <v>45946</v>
      </c>
      <c r="D197" t="inlineStr">
        <is>
          <t>VÄRMLANDS LÄN</t>
        </is>
      </c>
      <c r="E197" t="inlineStr">
        <is>
          <t>KRISTINEHAMN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56802-2024</t>
        </is>
      </c>
      <c r="B198" s="1" t="n">
        <v>45628</v>
      </c>
      <c r="C198" s="1" t="n">
        <v>45946</v>
      </c>
      <c r="D198" t="inlineStr">
        <is>
          <t>VÄRMLANDS LÄN</t>
        </is>
      </c>
      <c r="E198" t="inlineStr">
        <is>
          <t>KRISTINEHAMN</t>
        </is>
      </c>
      <c r="F198" t="inlineStr">
        <is>
          <t>Kommuner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6933-2025</t>
        </is>
      </c>
      <c r="B199" s="1" t="n">
        <v>45701.45445601852</v>
      </c>
      <c r="C199" s="1" t="n">
        <v>45946</v>
      </c>
      <c r="D199" t="inlineStr">
        <is>
          <t>VÄRMLANDS LÄN</t>
        </is>
      </c>
      <c r="E199" t="inlineStr">
        <is>
          <t>KRISTINEHAMN</t>
        </is>
      </c>
      <c r="F199" t="inlineStr">
        <is>
          <t>Naturvårdsverket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15934-2025</t>
        </is>
      </c>
      <c r="B200" s="1" t="n">
        <v>45749</v>
      </c>
      <c r="C200" s="1" t="n">
        <v>45946</v>
      </c>
      <c r="D200" t="inlineStr">
        <is>
          <t>VÄRMLANDS LÄN</t>
        </is>
      </c>
      <c r="E200" t="inlineStr">
        <is>
          <t>KRISTINEHAMN</t>
        </is>
      </c>
      <c r="G200" t="n">
        <v>5.9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51700-2023</t>
        </is>
      </c>
      <c r="B201" s="1" t="n">
        <v>45222.6190625</v>
      </c>
      <c r="C201" s="1" t="n">
        <v>45946</v>
      </c>
      <c r="D201" t="inlineStr">
        <is>
          <t>VÄRMLANDS LÄN</t>
        </is>
      </c>
      <c r="E201" t="inlineStr">
        <is>
          <t>KRISTINEHAMN</t>
        </is>
      </c>
      <c r="F201" t="inlineStr">
        <is>
          <t>Bergvik skog väst AB</t>
        </is>
      </c>
      <c r="G201" t="n">
        <v>6.8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27961-2023</t>
        </is>
      </c>
      <c r="B202" s="1" t="n">
        <v>45098</v>
      </c>
      <c r="C202" s="1" t="n">
        <v>45946</v>
      </c>
      <c r="D202" t="inlineStr">
        <is>
          <t>VÄRMLANDS LÄN</t>
        </is>
      </c>
      <c r="E202" t="inlineStr">
        <is>
          <t>KRISTINEHAMN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14014-2024</t>
        </is>
      </c>
      <c r="B203" s="1" t="n">
        <v>45392.48643518519</v>
      </c>
      <c r="C203" s="1" t="n">
        <v>45946</v>
      </c>
      <c r="D203" t="inlineStr">
        <is>
          <t>VÄRMLANDS LÄN</t>
        </is>
      </c>
      <c r="E203" t="inlineStr">
        <is>
          <t>KRISTINEHAMN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22637-2024</t>
        </is>
      </c>
      <c r="B204" s="1" t="n">
        <v>45447.67954861111</v>
      </c>
      <c r="C204" s="1" t="n">
        <v>45946</v>
      </c>
      <c r="D204" t="inlineStr">
        <is>
          <t>VÄRMLANDS LÄN</t>
        </is>
      </c>
      <c r="E204" t="inlineStr">
        <is>
          <t>KRISTINEHAMN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11784-2023</t>
        </is>
      </c>
      <c r="B205" s="1" t="n">
        <v>44994.65591435185</v>
      </c>
      <c r="C205" s="1" t="n">
        <v>45946</v>
      </c>
      <c r="D205" t="inlineStr">
        <is>
          <t>VÄRMLANDS LÄN</t>
        </is>
      </c>
      <c r="E205" t="inlineStr">
        <is>
          <t>KRISTINEHAMN</t>
        </is>
      </c>
      <c r="F205" t="inlineStr">
        <is>
          <t>Sveaskog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3332-2025</t>
        </is>
      </c>
      <c r="B206" s="1" t="n">
        <v>45679.70420138889</v>
      </c>
      <c r="C206" s="1" t="n">
        <v>45946</v>
      </c>
      <c r="D206" t="inlineStr">
        <is>
          <t>VÄRMLANDS LÄN</t>
        </is>
      </c>
      <c r="E206" t="inlineStr">
        <is>
          <t>KRISTINEHAMN</t>
        </is>
      </c>
      <c r="G206" t="n">
        <v>3.6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23270-2024</t>
        </is>
      </c>
      <c r="B207" s="1" t="n">
        <v>45450</v>
      </c>
      <c r="C207" s="1" t="n">
        <v>45946</v>
      </c>
      <c r="D207" t="inlineStr">
        <is>
          <t>VÄRMLANDS LÄN</t>
        </is>
      </c>
      <c r="E207" t="inlineStr">
        <is>
          <t>KRISTINEHAMN</t>
        </is>
      </c>
      <c r="F207" t="inlineStr">
        <is>
          <t>Kommuner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68526-2021</t>
        </is>
      </c>
      <c r="B208" s="1" t="n">
        <v>44526</v>
      </c>
      <c r="C208" s="1" t="n">
        <v>45946</v>
      </c>
      <c r="D208" t="inlineStr">
        <is>
          <t>VÄRMLANDS LÄN</t>
        </is>
      </c>
      <c r="E208" t="inlineStr">
        <is>
          <t>KRISTINEHAMN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68530-2021</t>
        </is>
      </c>
      <c r="B209" s="1" t="n">
        <v>44526</v>
      </c>
      <c r="C209" s="1" t="n">
        <v>45946</v>
      </c>
      <c r="D209" t="inlineStr">
        <is>
          <t>VÄRMLANDS LÄN</t>
        </is>
      </c>
      <c r="E209" t="inlineStr">
        <is>
          <t>KRISTINEHAMN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12542-2021</t>
        </is>
      </c>
      <c r="B210" s="1" t="n">
        <v>44270.29697916667</v>
      </c>
      <c r="C210" s="1" t="n">
        <v>45946</v>
      </c>
      <c r="D210" t="inlineStr">
        <is>
          <t>VÄRMLANDS LÄN</t>
        </is>
      </c>
      <c r="E210" t="inlineStr">
        <is>
          <t>KRISTINEHAMN</t>
        </is>
      </c>
      <c r="G210" t="n">
        <v>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46137-2024</t>
        </is>
      </c>
      <c r="B211" s="1" t="n">
        <v>45581.44835648148</v>
      </c>
      <c r="C211" s="1" t="n">
        <v>45946</v>
      </c>
      <c r="D211" t="inlineStr">
        <is>
          <t>VÄRMLANDS LÄN</t>
        </is>
      </c>
      <c r="E211" t="inlineStr">
        <is>
          <t>KRISTINEHAMN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40988-2021</t>
        </is>
      </c>
      <c r="B212" s="1" t="n">
        <v>44421</v>
      </c>
      <c r="C212" s="1" t="n">
        <v>45946</v>
      </c>
      <c r="D212" t="inlineStr">
        <is>
          <t>VÄRMLANDS LÄN</t>
        </is>
      </c>
      <c r="E212" t="inlineStr">
        <is>
          <t>KRISTINEHAMN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386-2025</t>
        </is>
      </c>
      <c r="B213" s="1" t="n">
        <v>45662.66461805555</v>
      </c>
      <c r="C213" s="1" t="n">
        <v>45946</v>
      </c>
      <c r="D213" t="inlineStr">
        <is>
          <t>VÄRMLANDS LÄN</t>
        </is>
      </c>
      <c r="E213" t="inlineStr">
        <is>
          <t>KRISTINEHAMN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12541-2021</t>
        </is>
      </c>
      <c r="B214" s="1" t="n">
        <v>44270.28930555555</v>
      </c>
      <c r="C214" s="1" t="n">
        <v>45946</v>
      </c>
      <c r="D214" t="inlineStr">
        <is>
          <t>VÄRMLANDS LÄN</t>
        </is>
      </c>
      <c r="E214" t="inlineStr">
        <is>
          <t>KRISTINEHAMN</t>
        </is>
      </c>
      <c r="G214" t="n">
        <v>10.1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22201-2022</t>
        </is>
      </c>
      <c r="B215" s="1" t="n">
        <v>44712</v>
      </c>
      <c r="C215" s="1" t="n">
        <v>45946</v>
      </c>
      <c r="D215" t="inlineStr">
        <is>
          <t>VÄRMLANDS LÄN</t>
        </is>
      </c>
      <c r="E215" t="inlineStr">
        <is>
          <t>KRISTINEHAMN</t>
        </is>
      </c>
      <c r="G215" t="n">
        <v>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32991-2023</t>
        </is>
      </c>
      <c r="B216" s="1" t="n">
        <v>45113</v>
      </c>
      <c r="C216" s="1" t="n">
        <v>45946</v>
      </c>
      <c r="D216" t="inlineStr">
        <is>
          <t>VÄRMLANDS LÄN</t>
        </is>
      </c>
      <c r="E216" t="inlineStr">
        <is>
          <t>KRISTINEHAMN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3338-2025</t>
        </is>
      </c>
      <c r="B217" s="1" t="n">
        <v>45679</v>
      </c>
      <c r="C217" s="1" t="n">
        <v>45946</v>
      </c>
      <c r="D217" t="inlineStr">
        <is>
          <t>VÄRMLANDS LÄN</t>
        </is>
      </c>
      <c r="E217" t="inlineStr">
        <is>
          <t>KRISTINEHAMN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59862-2024</t>
        </is>
      </c>
      <c r="B218" s="1" t="n">
        <v>45639</v>
      </c>
      <c r="C218" s="1" t="n">
        <v>45946</v>
      </c>
      <c r="D218" t="inlineStr">
        <is>
          <t>VÄRMLANDS LÄN</t>
        </is>
      </c>
      <c r="E218" t="inlineStr">
        <is>
          <t>KRISTINEHAMN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32404-2023</t>
        </is>
      </c>
      <c r="B219" s="1" t="n">
        <v>45110</v>
      </c>
      <c r="C219" s="1" t="n">
        <v>45946</v>
      </c>
      <c r="D219" t="inlineStr">
        <is>
          <t>VÄRMLANDS LÄN</t>
        </is>
      </c>
      <c r="E219" t="inlineStr">
        <is>
          <t>KRISTINEHAMN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21861-2023</t>
        </is>
      </c>
      <c r="B220" s="1" t="n">
        <v>45068</v>
      </c>
      <c r="C220" s="1" t="n">
        <v>45946</v>
      </c>
      <c r="D220" t="inlineStr">
        <is>
          <t>VÄRMLANDS LÄN</t>
        </is>
      </c>
      <c r="E220" t="inlineStr">
        <is>
          <t>KRISTINEHAMN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58284-2024</t>
        </is>
      </c>
      <c r="B221" s="1" t="n">
        <v>45631</v>
      </c>
      <c r="C221" s="1" t="n">
        <v>45946</v>
      </c>
      <c r="D221" t="inlineStr">
        <is>
          <t>VÄRMLANDS LÄN</t>
        </is>
      </c>
      <c r="E221" t="inlineStr">
        <is>
          <t>KRISTINEHAMN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30701-2021</t>
        </is>
      </c>
      <c r="B222" s="1" t="n">
        <v>44365</v>
      </c>
      <c r="C222" s="1" t="n">
        <v>45946</v>
      </c>
      <c r="D222" t="inlineStr">
        <is>
          <t>VÄRMLANDS LÄN</t>
        </is>
      </c>
      <c r="E222" t="inlineStr">
        <is>
          <t>KRISTINEHAMN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29526-2022</t>
        </is>
      </c>
      <c r="B223" s="1" t="n">
        <v>44753.68769675926</v>
      </c>
      <c r="C223" s="1" t="n">
        <v>45946</v>
      </c>
      <c r="D223" t="inlineStr">
        <is>
          <t>VÄRMLANDS LÄN</t>
        </is>
      </c>
      <c r="E223" t="inlineStr">
        <is>
          <t>KRISTINEHAMN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28472-2024</t>
        </is>
      </c>
      <c r="B224" s="1" t="n">
        <v>45477.73</v>
      </c>
      <c r="C224" s="1" t="n">
        <v>45946</v>
      </c>
      <c r="D224" t="inlineStr">
        <is>
          <t>VÄRMLANDS LÄN</t>
        </is>
      </c>
      <c r="E224" t="inlineStr">
        <is>
          <t>KRISTINEHAMN</t>
        </is>
      </c>
      <c r="G224" t="n">
        <v>6.8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56662-2023</t>
        </is>
      </c>
      <c r="B225" s="1" t="n">
        <v>45243.8634375</v>
      </c>
      <c r="C225" s="1" t="n">
        <v>45946</v>
      </c>
      <c r="D225" t="inlineStr">
        <is>
          <t>VÄRMLANDS LÄN</t>
        </is>
      </c>
      <c r="E225" t="inlineStr">
        <is>
          <t>KRISTINEHAMN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359-2023</t>
        </is>
      </c>
      <c r="B226" s="1" t="n">
        <v>44923</v>
      </c>
      <c r="C226" s="1" t="n">
        <v>45946</v>
      </c>
      <c r="D226" t="inlineStr">
        <is>
          <t>VÄRMLANDS LÄN</t>
        </is>
      </c>
      <c r="E226" t="inlineStr">
        <is>
          <t>KRISTINEHAMN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56522-2021</t>
        </is>
      </c>
      <c r="B227" s="1" t="n">
        <v>44480</v>
      </c>
      <c r="C227" s="1" t="n">
        <v>45946</v>
      </c>
      <c r="D227" t="inlineStr">
        <is>
          <t>VÄRMLANDS LÄN</t>
        </is>
      </c>
      <c r="E227" t="inlineStr">
        <is>
          <t>KRISTINEHAMN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8557-2023</t>
        </is>
      </c>
      <c r="B228" s="1" t="n">
        <v>44972</v>
      </c>
      <c r="C228" s="1" t="n">
        <v>45946</v>
      </c>
      <c r="D228" t="inlineStr">
        <is>
          <t>VÄRMLANDS LÄN</t>
        </is>
      </c>
      <c r="E228" t="inlineStr">
        <is>
          <t>KRISTINEHAMN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17300-2025</t>
        </is>
      </c>
      <c r="B229" s="1" t="n">
        <v>45756.59615740741</v>
      </c>
      <c r="C229" s="1" t="n">
        <v>45946</v>
      </c>
      <c r="D229" t="inlineStr">
        <is>
          <t>VÄRMLANDS LÄN</t>
        </is>
      </c>
      <c r="E229" t="inlineStr">
        <is>
          <t>KRISTINEHAMN</t>
        </is>
      </c>
      <c r="F229" t="inlineStr">
        <is>
          <t>Sveaskog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15860-2023</t>
        </is>
      </c>
      <c r="B230" s="1" t="n">
        <v>45022.37618055556</v>
      </c>
      <c r="C230" s="1" t="n">
        <v>45946</v>
      </c>
      <c r="D230" t="inlineStr">
        <is>
          <t>VÄRMLANDS LÄN</t>
        </is>
      </c>
      <c r="E230" t="inlineStr">
        <is>
          <t>KRISTINEHAMN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62770-2023</t>
        </is>
      </c>
      <c r="B231" s="1" t="n">
        <v>45268</v>
      </c>
      <c r="C231" s="1" t="n">
        <v>45946</v>
      </c>
      <c r="D231" t="inlineStr">
        <is>
          <t>VÄRMLANDS LÄN</t>
        </is>
      </c>
      <c r="E231" t="inlineStr">
        <is>
          <t>KRISTINEHAMN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2945-2024</t>
        </is>
      </c>
      <c r="B232" s="1" t="n">
        <v>45315.62259259259</v>
      </c>
      <c r="C232" s="1" t="n">
        <v>45946</v>
      </c>
      <c r="D232" t="inlineStr">
        <is>
          <t>VÄRMLANDS LÄN</t>
        </is>
      </c>
      <c r="E232" t="inlineStr">
        <is>
          <t>KRISTINEHAMN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9394-2024</t>
        </is>
      </c>
      <c r="B233" s="1" t="n">
        <v>45359</v>
      </c>
      <c r="C233" s="1" t="n">
        <v>45946</v>
      </c>
      <c r="D233" t="inlineStr">
        <is>
          <t>VÄRMLANDS LÄN</t>
        </is>
      </c>
      <c r="E233" t="inlineStr">
        <is>
          <t>KRISTINEHAMN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6505-2021</t>
        </is>
      </c>
      <c r="B234" s="1" t="n">
        <v>44236</v>
      </c>
      <c r="C234" s="1" t="n">
        <v>45946</v>
      </c>
      <c r="D234" t="inlineStr">
        <is>
          <t>VÄRMLANDS LÄN</t>
        </is>
      </c>
      <c r="E234" t="inlineStr">
        <is>
          <t>KRISTINEHAMN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52750-2021</t>
        </is>
      </c>
      <c r="B235" s="1" t="n">
        <v>44466</v>
      </c>
      <c r="C235" s="1" t="n">
        <v>45946</v>
      </c>
      <c r="D235" t="inlineStr">
        <is>
          <t>VÄRMLANDS LÄN</t>
        </is>
      </c>
      <c r="E235" t="inlineStr">
        <is>
          <t>KRISTINEHAMN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10104-2021</t>
        </is>
      </c>
      <c r="B236" s="1" t="n">
        <v>44256</v>
      </c>
      <c r="C236" s="1" t="n">
        <v>45946</v>
      </c>
      <c r="D236" t="inlineStr">
        <is>
          <t>VÄRMLANDS LÄN</t>
        </is>
      </c>
      <c r="E236" t="inlineStr">
        <is>
          <t>KRISTINEHAMN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10107-2021</t>
        </is>
      </c>
      <c r="B237" s="1" t="n">
        <v>44256</v>
      </c>
      <c r="C237" s="1" t="n">
        <v>45946</v>
      </c>
      <c r="D237" t="inlineStr">
        <is>
          <t>VÄRMLANDS LÄN</t>
        </is>
      </c>
      <c r="E237" t="inlineStr">
        <is>
          <t>KRISTINEHAMN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4304-2022</t>
        </is>
      </c>
      <c r="B238" s="1" t="n">
        <v>44588.77704861111</v>
      </c>
      <c r="C238" s="1" t="n">
        <v>45946</v>
      </c>
      <c r="D238" t="inlineStr">
        <is>
          <t>VÄRMLANDS LÄN</t>
        </is>
      </c>
      <c r="E238" t="inlineStr">
        <is>
          <t>KRISTINEHAMN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7222-2024</t>
        </is>
      </c>
      <c r="B239" s="1" t="n">
        <v>45344.64137731482</v>
      </c>
      <c r="C239" s="1" t="n">
        <v>45946</v>
      </c>
      <c r="D239" t="inlineStr">
        <is>
          <t>VÄRMLANDS LÄN</t>
        </is>
      </c>
      <c r="E239" t="inlineStr">
        <is>
          <t>KRISTINEHAMN</t>
        </is>
      </c>
      <c r="F239" t="inlineStr">
        <is>
          <t>Naturvårdsverket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6927-2025</t>
        </is>
      </c>
      <c r="B240" s="1" t="n">
        <v>45701.45054398148</v>
      </c>
      <c r="C240" s="1" t="n">
        <v>45946</v>
      </c>
      <c r="D240" t="inlineStr">
        <is>
          <t>VÄRMLANDS LÄN</t>
        </is>
      </c>
      <c r="E240" t="inlineStr">
        <is>
          <t>KRISTINEHAMN</t>
        </is>
      </c>
      <c r="F240" t="inlineStr">
        <is>
          <t>Naturvårdsverket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12128-2023</t>
        </is>
      </c>
      <c r="B241" s="1" t="n">
        <v>44998.45219907408</v>
      </c>
      <c r="C241" s="1" t="n">
        <v>45946</v>
      </c>
      <c r="D241" t="inlineStr">
        <is>
          <t>VÄRMLANDS LÄN</t>
        </is>
      </c>
      <c r="E241" t="inlineStr">
        <is>
          <t>KRISTINEHAMN</t>
        </is>
      </c>
      <c r="F241" t="inlineStr">
        <is>
          <t>Naturvårdsverket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65050-2023</t>
        </is>
      </c>
      <c r="B242" s="1" t="n">
        <v>45282</v>
      </c>
      <c r="C242" s="1" t="n">
        <v>45946</v>
      </c>
      <c r="D242" t="inlineStr">
        <is>
          <t>VÄRMLANDS LÄN</t>
        </is>
      </c>
      <c r="E242" t="inlineStr">
        <is>
          <t>KRISTINEHAMN</t>
        </is>
      </c>
      <c r="G242" t="n">
        <v>9.6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56661-2023</t>
        </is>
      </c>
      <c r="B243" s="1" t="n">
        <v>45243.86091435186</v>
      </c>
      <c r="C243" s="1" t="n">
        <v>45946</v>
      </c>
      <c r="D243" t="inlineStr">
        <is>
          <t>VÄRMLANDS LÄN</t>
        </is>
      </c>
      <c r="E243" t="inlineStr">
        <is>
          <t>KRISTINEHAMN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56664-2023</t>
        </is>
      </c>
      <c r="B244" s="1" t="n">
        <v>45243.86578703704</v>
      </c>
      <c r="C244" s="1" t="n">
        <v>45946</v>
      </c>
      <c r="D244" t="inlineStr">
        <is>
          <t>VÄRMLANDS LÄN</t>
        </is>
      </c>
      <c r="E244" t="inlineStr">
        <is>
          <t>KRISTINEHAMN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42506-2025</t>
        </is>
      </c>
      <c r="B245" s="1" t="n">
        <v>45904</v>
      </c>
      <c r="C245" s="1" t="n">
        <v>45946</v>
      </c>
      <c r="D245" t="inlineStr">
        <is>
          <t>VÄRMLANDS LÄN</t>
        </is>
      </c>
      <c r="E245" t="inlineStr">
        <is>
          <t>KRISTINEHAMN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18954-2023</t>
        </is>
      </c>
      <c r="B246" s="1" t="n">
        <v>45044.70921296296</v>
      </c>
      <c r="C246" s="1" t="n">
        <v>45946</v>
      </c>
      <c r="D246" t="inlineStr">
        <is>
          <t>VÄRMLANDS LÄN</t>
        </is>
      </c>
      <c r="E246" t="inlineStr">
        <is>
          <t>KRISTINEHAMN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62767-2023</t>
        </is>
      </c>
      <c r="B247" s="1" t="n">
        <v>45268</v>
      </c>
      <c r="C247" s="1" t="n">
        <v>45946</v>
      </c>
      <c r="D247" t="inlineStr">
        <is>
          <t>VÄRMLANDS LÄN</t>
        </is>
      </c>
      <c r="E247" t="inlineStr">
        <is>
          <t>KRISTINEHAMN</t>
        </is>
      </c>
      <c r="G247" t="n">
        <v>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56930-2023</t>
        </is>
      </c>
      <c r="B248" s="1" t="n">
        <v>45244.59488425926</v>
      </c>
      <c r="C248" s="1" t="n">
        <v>45946</v>
      </c>
      <c r="D248" t="inlineStr">
        <is>
          <t>VÄRMLANDS LÄN</t>
        </is>
      </c>
      <c r="E248" t="inlineStr">
        <is>
          <t>KRISTINEHAMN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6194-2021</t>
        </is>
      </c>
      <c r="B249" s="1" t="n">
        <v>44234</v>
      </c>
      <c r="C249" s="1" t="n">
        <v>45946</v>
      </c>
      <c r="D249" t="inlineStr">
        <is>
          <t>VÄRMLANDS LÄN</t>
        </is>
      </c>
      <c r="E249" t="inlineStr">
        <is>
          <t>KRISTINEHAMN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34299-2021</t>
        </is>
      </c>
      <c r="B250" s="1" t="n">
        <v>44379</v>
      </c>
      <c r="C250" s="1" t="n">
        <v>45946</v>
      </c>
      <c r="D250" t="inlineStr">
        <is>
          <t>VÄRMLANDS LÄN</t>
        </is>
      </c>
      <c r="E250" t="inlineStr">
        <is>
          <t>KRISTINEHAMN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55493-2024</t>
        </is>
      </c>
      <c r="B251" s="1" t="n">
        <v>45622</v>
      </c>
      <c r="C251" s="1" t="n">
        <v>45946</v>
      </c>
      <c r="D251" t="inlineStr">
        <is>
          <t>VÄRMLANDS LÄN</t>
        </is>
      </c>
      <c r="E251" t="inlineStr">
        <is>
          <t>KRISTINEHAMN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33464-2023</t>
        </is>
      </c>
      <c r="B252" s="1" t="n">
        <v>45118</v>
      </c>
      <c r="C252" s="1" t="n">
        <v>45946</v>
      </c>
      <c r="D252" t="inlineStr">
        <is>
          <t>VÄRMLANDS LÄN</t>
        </is>
      </c>
      <c r="E252" t="inlineStr">
        <is>
          <t>KRISTINEHAMN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19292-2025</t>
        </is>
      </c>
      <c r="B253" s="1" t="n">
        <v>45769.55885416667</v>
      </c>
      <c r="C253" s="1" t="n">
        <v>45946</v>
      </c>
      <c r="D253" t="inlineStr">
        <is>
          <t>VÄRMLANDS LÄN</t>
        </is>
      </c>
      <c r="E253" t="inlineStr">
        <is>
          <t>KRISTINEHAMN</t>
        </is>
      </c>
      <c r="F253" t="inlineStr">
        <is>
          <t>Kyrkan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25206-2021</t>
        </is>
      </c>
      <c r="B254" s="1" t="n">
        <v>44342.36737268518</v>
      </c>
      <c r="C254" s="1" t="n">
        <v>45946</v>
      </c>
      <c r="D254" t="inlineStr">
        <is>
          <t>VÄRMLANDS LÄN</t>
        </is>
      </c>
      <c r="E254" t="inlineStr">
        <is>
          <t>KRISTINEHAMN</t>
        </is>
      </c>
      <c r="F254" t="inlineStr">
        <is>
          <t>Sveaskog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25207-2021</t>
        </is>
      </c>
      <c r="B255" s="1" t="n">
        <v>44342.36854166666</v>
      </c>
      <c r="C255" s="1" t="n">
        <v>45946</v>
      </c>
      <c r="D255" t="inlineStr">
        <is>
          <t>VÄRMLANDS LÄN</t>
        </is>
      </c>
      <c r="E255" t="inlineStr">
        <is>
          <t>KRISTINEHAMN</t>
        </is>
      </c>
      <c r="F255" t="inlineStr">
        <is>
          <t>Sveaskog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37742-2023</t>
        </is>
      </c>
      <c r="B256" s="1" t="n">
        <v>45159.62949074074</v>
      </c>
      <c r="C256" s="1" t="n">
        <v>45946</v>
      </c>
      <c r="D256" t="inlineStr">
        <is>
          <t>VÄRMLANDS LÄN</t>
        </is>
      </c>
      <c r="E256" t="inlineStr">
        <is>
          <t>KRISTINEHAMN</t>
        </is>
      </c>
      <c r="F256" t="inlineStr">
        <is>
          <t>Sveaskog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56697-2022</t>
        </is>
      </c>
      <c r="B257" s="1" t="n">
        <v>44888</v>
      </c>
      <c r="C257" s="1" t="n">
        <v>45946</v>
      </c>
      <c r="D257" t="inlineStr">
        <is>
          <t>VÄRMLANDS LÄN</t>
        </is>
      </c>
      <c r="E257" t="inlineStr">
        <is>
          <t>KRISTINEHAMN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38404-2022</t>
        </is>
      </c>
      <c r="B258" s="1" t="n">
        <v>44812</v>
      </c>
      <c r="C258" s="1" t="n">
        <v>45946</v>
      </c>
      <c r="D258" t="inlineStr">
        <is>
          <t>VÄRMLANDS LÄN</t>
        </is>
      </c>
      <c r="E258" t="inlineStr">
        <is>
          <t>KRISTINEHAMN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32821-2023</t>
        </is>
      </c>
      <c r="B259" s="1" t="n">
        <v>45112</v>
      </c>
      <c r="C259" s="1" t="n">
        <v>45946</v>
      </c>
      <c r="D259" t="inlineStr">
        <is>
          <t>VÄRMLANDS LÄN</t>
        </is>
      </c>
      <c r="E259" t="inlineStr">
        <is>
          <t>KRISTINEHAMN</t>
        </is>
      </c>
      <c r="F259" t="inlineStr">
        <is>
          <t>Kommuner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56656-2024</t>
        </is>
      </c>
      <c r="B260" s="1" t="n">
        <v>45625</v>
      </c>
      <c r="C260" s="1" t="n">
        <v>45946</v>
      </c>
      <c r="D260" t="inlineStr">
        <is>
          <t>VÄRMLANDS LÄN</t>
        </is>
      </c>
      <c r="E260" t="inlineStr">
        <is>
          <t>KRISTINEHAMN</t>
        </is>
      </c>
      <c r="G260" t="n">
        <v>8.800000000000001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1399-2024</t>
        </is>
      </c>
      <c r="B261" s="1" t="n">
        <v>45303</v>
      </c>
      <c r="C261" s="1" t="n">
        <v>45946</v>
      </c>
      <c r="D261" t="inlineStr">
        <is>
          <t>VÄRMLANDS LÄN</t>
        </is>
      </c>
      <c r="E261" t="inlineStr">
        <is>
          <t>KRISTINEHAMN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43654-2024</t>
        </is>
      </c>
      <c r="B262" s="1" t="n">
        <v>45569.53792824074</v>
      </c>
      <c r="C262" s="1" t="n">
        <v>45946</v>
      </c>
      <c r="D262" t="inlineStr">
        <is>
          <t>VÄRMLANDS LÄN</t>
        </is>
      </c>
      <c r="E262" t="inlineStr">
        <is>
          <t>KRISTINEHAMN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36543-2024</t>
        </is>
      </c>
      <c r="B263" s="1" t="n">
        <v>45537.46413194444</v>
      </c>
      <c r="C263" s="1" t="n">
        <v>45946</v>
      </c>
      <c r="D263" t="inlineStr">
        <is>
          <t>VÄRMLANDS LÄN</t>
        </is>
      </c>
      <c r="E263" t="inlineStr">
        <is>
          <t>KRISTINEHAMN</t>
        </is>
      </c>
      <c r="F263" t="inlineStr">
        <is>
          <t>Bergvik skog väst AB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23707-2022</t>
        </is>
      </c>
      <c r="B264" s="1" t="n">
        <v>44722</v>
      </c>
      <c r="C264" s="1" t="n">
        <v>45946</v>
      </c>
      <c r="D264" t="inlineStr">
        <is>
          <t>VÄRMLANDS LÄN</t>
        </is>
      </c>
      <c r="E264" t="inlineStr">
        <is>
          <t>KRISTINEHAMN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61034-2021</t>
        </is>
      </c>
      <c r="B265" s="1" t="n">
        <v>44497</v>
      </c>
      <c r="C265" s="1" t="n">
        <v>45946</v>
      </c>
      <c r="D265" t="inlineStr">
        <is>
          <t>VÄRMLANDS LÄN</t>
        </is>
      </c>
      <c r="E265" t="inlineStr">
        <is>
          <t>KRISTINEHAMN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39781-2023</t>
        </is>
      </c>
      <c r="B266" s="1" t="n">
        <v>45167.87266203704</v>
      </c>
      <c r="C266" s="1" t="n">
        <v>45946</v>
      </c>
      <c r="D266" t="inlineStr">
        <is>
          <t>VÄRMLANDS LÄN</t>
        </is>
      </c>
      <c r="E266" t="inlineStr">
        <is>
          <t>KRISTINEHAMN</t>
        </is>
      </c>
      <c r="G266" t="n">
        <v>8.4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4796-2024</t>
        </is>
      </c>
      <c r="B267" s="1" t="n">
        <v>45328</v>
      </c>
      <c r="C267" s="1" t="n">
        <v>45946</v>
      </c>
      <c r="D267" t="inlineStr">
        <is>
          <t>VÄRMLANDS LÄN</t>
        </is>
      </c>
      <c r="E267" t="inlineStr">
        <is>
          <t>KRISTINEHAMN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12395-2024</t>
        </is>
      </c>
      <c r="B268" s="1" t="n">
        <v>45379</v>
      </c>
      <c r="C268" s="1" t="n">
        <v>45946</v>
      </c>
      <c r="D268" t="inlineStr">
        <is>
          <t>VÄRMLANDS LÄN</t>
        </is>
      </c>
      <c r="E268" t="inlineStr">
        <is>
          <t>KRISTINEHAMN</t>
        </is>
      </c>
      <c r="G268" t="n">
        <v>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3302-2022</t>
        </is>
      </c>
      <c r="B269" s="1" t="n">
        <v>44584.92929398148</v>
      </c>
      <c r="C269" s="1" t="n">
        <v>45946</v>
      </c>
      <c r="D269" t="inlineStr">
        <is>
          <t>VÄRMLANDS LÄN</t>
        </is>
      </c>
      <c r="E269" t="inlineStr">
        <is>
          <t>KRISTINEHAMN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62498-2022</t>
        </is>
      </c>
      <c r="B270" s="1" t="n">
        <v>44917</v>
      </c>
      <c r="C270" s="1" t="n">
        <v>45946</v>
      </c>
      <c r="D270" t="inlineStr">
        <is>
          <t>VÄRMLANDS LÄN</t>
        </is>
      </c>
      <c r="E270" t="inlineStr">
        <is>
          <t>KRISTINEHAMN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28834-2024</t>
        </is>
      </c>
      <c r="B271" s="1" t="n">
        <v>45478</v>
      </c>
      <c r="C271" s="1" t="n">
        <v>45946</v>
      </c>
      <c r="D271" t="inlineStr">
        <is>
          <t>VÄRMLANDS LÄN</t>
        </is>
      </c>
      <c r="E271" t="inlineStr">
        <is>
          <t>KRISTINEHAMN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6436-2025</t>
        </is>
      </c>
      <c r="B272" s="1" t="n">
        <v>45699.5178125</v>
      </c>
      <c r="C272" s="1" t="n">
        <v>45946</v>
      </c>
      <c r="D272" t="inlineStr">
        <is>
          <t>VÄRMLANDS LÄN</t>
        </is>
      </c>
      <c r="E272" t="inlineStr">
        <is>
          <t>KRISTINEHAMN</t>
        </is>
      </c>
      <c r="G272" t="n">
        <v>6.3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31152-2022</t>
        </is>
      </c>
      <c r="B273" s="1" t="n">
        <v>44770</v>
      </c>
      <c r="C273" s="1" t="n">
        <v>45946</v>
      </c>
      <c r="D273" t="inlineStr">
        <is>
          <t>VÄRMLANDS LÄN</t>
        </is>
      </c>
      <c r="E273" t="inlineStr">
        <is>
          <t>KRISTINEHAMN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27210-2022</t>
        </is>
      </c>
      <c r="B274" s="1" t="n">
        <v>44741.62621527778</v>
      </c>
      <c r="C274" s="1" t="n">
        <v>45946</v>
      </c>
      <c r="D274" t="inlineStr">
        <is>
          <t>VÄRMLANDS LÄN</t>
        </is>
      </c>
      <c r="E274" t="inlineStr">
        <is>
          <t>KRISTINEHAMN</t>
        </is>
      </c>
      <c r="F274" t="inlineStr">
        <is>
          <t>Bergvik skog väst AB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6936-2025</t>
        </is>
      </c>
      <c r="B275" s="1" t="n">
        <v>45701.45849537037</v>
      </c>
      <c r="C275" s="1" t="n">
        <v>45946</v>
      </c>
      <c r="D275" t="inlineStr">
        <is>
          <t>VÄRMLANDS LÄN</t>
        </is>
      </c>
      <c r="E275" t="inlineStr">
        <is>
          <t>KRISTINEHAMN</t>
        </is>
      </c>
      <c r="F275" t="inlineStr">
        <is>
          <t>Naturvårdsverket</t>
        </is>
      </c>
      <c r="G275" t="n">
        <v>0.3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58616-2021</t>
        </is>
      </c>
      <c r="B276" s="1" t="n">
        <v>44489.32222222222</v>
      </c>
      <c r="C276" s="1" t="n">
        <v>45946</v>
      </c>
      <c r="D276" t="inlineStr">
        <is>
          <t>VÄRMLANDS LÄN</t>
        </is>
      </c>
      <c r="E276" t="inlineStr">
        <is>
          <t>KRISTINEHAMN</t>
        </is>
      </c>
      <c r="G276" t="n">
        <v>6.8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21059-2025</t>
        </is>
      </c>
      <c r="B277" s="1" t="n">
        <v>45777.57553240741</v>
      </c>
      <c r="C277" s="1" t="n">
        <v>45946</v>
      </c>
      <c r="D277" t="inlineStr">
        <is>
          <t>VÄRMLANDS LÄN</t>
        </is>
      </c>
      <c r="E277" t="inlineStr">
        <is>
          <t>KRISTINEHAMN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21065-2025</t>
        </is>
      </c>
      <c r="B278" s="1" t="n">
        <v>45777.58569444445</v>
      </c>
      <c r="C278" s="1" t="n">
        <v>45946</v>
      </c>
      <c r="D278" t="inlineStr">
        <is>
          <t>VÄRMLANDS LÄN</t>
        </is>
      </c>
      <c r="E278" t="inlineStr">
        <is>
          <t>KRISTINEHAMN</t>
        </is>
      </c>
      <c r="G278" t="n">
        <v>5.6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59854-2023</t>
        </is>
      </c>
      <c r="B279" s="1" t="n">
        <v>45253</v>
      </c>
      <c r="C279" s="1" t="n">
        <v>45946</v>
      </c>
      <c r="D279" t="inlineStr">
        <is>
          <t>VÄRMLANDS LÄN</t>
        </is>
      </c>
      <c r="E279" t="inlineStr">
        <is>
          <t>KRISTINEHAMN</t>
        </is>
      </c>
      <c r="G279" t="n">
        <v>8.199999999999999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38865-2025</t>
        </is>
      </c>
      <c r="B280" s="1" t="n">
        <v>45887</v>
      </c>
      <c r="C280" s="1" t="n">
        <v>45946</v>
      </c>
      <c r="D280" t="inlineStr">
        <is>
          <t>VÄRMLANDS LÄN</t>
        </is>
      </c>
      <c r="E280" t="inlineStr">
        <is>
          <t>KRISTINEHAMN</t>
        </is>
      </c>
      <c r="F280" t="inlineStr">
        <is>
          <t>Naturvårdsverket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62517-2022</t>
        </is>
      </c>
      <c r="B281" s="1" t="n">
        <v>44917</v>
      </c>
      <c r="C281" s="1" t="n">
        <v>45946</v>
      </c>
      <c r="D281" t="inlineStr">
        <is>
          <t>VÄRMLANDS LÄN</t>
        </is>
      </c>
      <c r="E281" t="inlineStr">
        <is>
          <t>KRISTINEHAMN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57565-2023</t>
        </is>
      </c>
      <c r="B282" s="1" t="n">
        <v>45246.49946759259</v>
      </c>
      <c r="C282" s="1" t="n">
        <v>45946</v>
      </c>
      <c r="D282" t="inlineStr">
        <is>
          <t>VÄRMLANDS LÄN</t>
        </is>
      </c>
      <c r="E282" t="inlineStr">
        <is>
          <t>KRISTINEHAMN</t>
        </is>
      </c>
      <c r="G282" t="n">
        <v>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21256-2025</t>
        </is>
      </c>
      <c r="B283" s="1" t="n">
        <v>45779</v>
      </c>
      <c r="C283" s="1" t="n">
        <v>45946</v>
      </c>
      <c r="D283" t="inlineStr">
        <is>
          <t>VÄRMLANDS LÄN</t>
        </is>
      </c>
      <c r="E283" t="inlineStr">
        <is>
          <t>KRISTINEHAMN</t>
        </is>
      </c>
      <c r="F283" t="inlineStr">
        <is>
          <t>Sveaskog</t>
        </is>
      </c>
      <c r="G283" t="n">
        <v>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21255-2025</t>
        </is>
      </c>
      <c r="B284" s="1" t="n">
        <v>45779</v>
      </c>
      <c r="C284" s="1" t="n">
        <v>45946</v>
      </c>
      <c r="D284" t="inlineStr">
        <is>
          <t>VÄRMLANDS LÄN</t>
        </is>
      </c>
      <c r="E284" t="inlineStr">
        <is>
          <t>KRISTINEHAMN</t>
        </is>
      </c>
      <c r="F284" t="inlineStr">
        <is>
          <t>Sveaskog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10184-2021</t>
        </is>
      </c>
      <c r="B285" s="1" t="n">
        <v>44256</v>
      </c>
      <c r="C285" s="1" t="n">
        <v>45946</v>
      </c>
      <c r="D285" t="inlineStr">
        <is>
          <t>VÄRMLANDS LÄN</t>
        </is>
      </c>
      <c r="E285" t="inlineStr">
        <is>
          <t>KRISTINEHAMN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20145-2025</t>
        </is>
      </c>
      <c r="B286" s="1" t="n">
        <v>45772.53273148148</v>
      </c>
      <c r="C286" s="1" t="n">
        <v>45946</v>
      </c>
      <c r="D286" t="inlineStr">
        <is>
          <t>VÄRMLANDS LÄN</t>
        </is>
      </c>
      <c r="E286" t="inlineStr">
        <is>
          <t>KRISTINEHAMN</t>
        </is>
      </c>
      <c r="F286" t="inlineStr">
        <is>
          <t>Sveaskog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49149-2023</t>
        </is>
      </c>
      <c r="B287" s="1" t="n">
        <v>45210</v>
      </c>
      <c r="C287" s="1" t="n">
        <v>45946</v>
      </c>
      <c r="D287" t="inlineStr">
        <is>
          <t>VÄRMLANDS LÄN</t>
        </is>
      </c>
      <c r="E287" t="inlineStr">
        <is>
          <t>KRISTINEHAMN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21602-2025</t>
        </is>
      </c>
      <c r="B288" s="1" t="n">
        <v>45783</v>
      </c>
      <c r="C288" s="1" t="n">
        <v>45946</v>
      </c>
      <c r="D288" t="inlineStr">
        <is>
          <t>VÄRMLANDS LÄN</t>
        </is>
      </c>
      <c r="E288" t="inlineStr">
        <is>
          <t>KRISTINEHAMN</t>
        </is>
      </c>
      <c r="F288" t="inlineStr">
        <is>
          <t>Sveaskog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10494-2021</t>
        </is>
      </c>
      <c r="B289" s="1" t="n">
        <v>44258</v>
      </c>
      <c r="C289" s="1" t="n">
        <v>45946</v>
      </c>
      <c r="D289" t="inlineStr">
        <is>
          <t>VÄRMLANDS LÄN</t>
        </is>
      </c>
      <c r="E289" t="inlineStr">
        <is>
          <t>KRISTINEHAMN</t>
        </is>
      </c>
      <c r="G289" t="n">
        <v>0.3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47424-2023</t>
        </is>
      </c>
      <c r="B290" s="1" t="n">
        <v>45202.66186342593</v>
      </c>
      <c r="C290" s="1" t="n">
        <v>45946</v>
      </c>
      <c r="D290" t="inlineStr">
        <is>
          <t>VÄRMLANDS LÄN</t>
        </is>
      </c>
      <c r="E290" t="inlineStr">
        <is>
          <t>KRISTINEHAMN</t>
        </is>
      </c>
      <c r="G290" t="n">
        <v>4.7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39159-2025</t>
        </is>
      </c>
      <c r="B291" s="1" t="n">
        <v>45888.62746527778</v>
      </c>
      <c r="C291" s="1" t="n">
        <v>45946</v>
      </c>
      <c r="D291" t="inlineStr">
        <is>
          <t>VÄRMLANDS LÄN</t>
        </is>
      </c>
      <c r="E291" t="inlineStr">
        <is>
          <t>KRISTINEHAMN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39157-2025</t>
        </is>
      </c>
      <c r="B292" s="1" t="n">
        <v>45888</v>
      </c>
      <c r="C292" s="1" t="n">
        <v>45946</v>
      </c>
      <c r="D292" t="inlineStr">
        <is>
          <t>VÄRMLANDS LÄN</t>
        </is>
      </c>
      <c r="E292" t="inlineStr">
        <is>
          <t>KRISTINEHAMN</t>
        </is>
      </c>
      <c r="G292" t="n">
        <v>7.1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23332-2024</t>
        </is>
      </c>
      <c r="B293" s="1" t="n">
        <v>45453</v>
      </c>
      <c r="C293" s="1" t="n">
        <v>45946</v>
      </c>
      <c r="D293" t="inlineStr">
        <is>
          <t>VÄRMLANDS LÄN</t>
        </is>
      </c>
      <c r="E293" t="inlineStr">
        <is>
          <t>KRISTINEHAMN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46134-2024</t>
        </is>
      </c>
      <c r="B294" s="1" t="n">
        <v>45581.44762731482</v>
      </c>
      <c r="C294" s="1" t="n">
        <v>45946</v>
      </c>
      <c r="D294" t="inlineStr">
        <is>
          <t>VÄRMLANDS LÄN</t>
        </is>
      </c>
      <c r="E294" t="inlineStr">
        <is>
          <t>KRISTINEHAMN</t>
        </is>
      </c>
      <c r="F294" t="inlineStr">
        <is>
          <t>Sveaskog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27525-2022</t>
        </is>
      </c>
      <c r="B295" s="1" t="n">
        <v>44742</v>
      </c>
      <c r="C295" s="1" t="n">
        <v>45946</v>
      </c>
      <c r="D295" t="inlineStr">
        <is>
          <t>VÄRMLANDS LÄN</t>
        </is>
      </c>
      <c r="E295" t="inlineStr">
        <is>
          <t>KRISTINEHAMN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27531-2022</t>
        </is>
      </c>
      <c r="B296" s="1" t="n">
        <v>44742</v>
      </c>
      <c r="C296" s="1" t="n">
        <v>45946</v>
      </c>
      <c r="D296" t="inlineStr">
        <is>
          <t>VÄRMLANDS LÄN</t>
        </is>
      </c>
      <c r="E296" t="inlineStr">
        <is>
          <t>KRISTINEHAMN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47371-2023</t>
        </is>
      </c>
      <c r="B297" s="1" t="n">
        <v>45202</v>
      </c>
      <c r="C297" s="1" t="n">
        <v>45946</v>
      </c>
      <c r="D297" t="inlineStr">
        <is>
          <t>VÄRMLANDS LÄN</t>
        </is>
      </c>
      <c r="E297" t="inlineStr">
        <is>
          <t>KRISTINEHAMN</t>
        </is>
      </c>
      <c r="G297" t="n">
        <v>10.1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51462-2024</t>
        </is>
      </c>
      <c r="B298" s="1" t="n">
        <v>45604.49644675926</v>
      </c>
      <c r="C298" s="1" t="n">
        <v>45946</v>
      </c>
      <c r="D298" t="inlineStr">
        <is>
          <t>VÄRMLANDS LÄN</t>
        </is>
      </c>
      <c r="E298" t="inlineStr">
        <is>
          <t>KRISTINEHAMN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10999-2024</t>
        </is>
      </c>
      <c r="B299" s="1" t="n">
        <v>45370.56413194445</v>
      </c>
      <c r="C299" s="1" t="n">
        <v>45946</v>
      </c>
      <c r="D299" t="inlineStr">
        <is>
          <t>VÄRMLANDS LÄN</t>
        </is>
      </c>
      <c r="E299" t="inlineStr">
        <is>
          <t>KRISTINEHAMN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11921-2021</t>
        </is>
      </c>
      <c r="B300" s="1" t="n">
        <v>44265</v>
      </c>
      <c r="C300" s="1" t="n">
        <v>45946</v>
      </c>
      <c r="D300" t="inlineStr">
        <is>
          <t>VÄRMLANDS LÄN</t>
        </is>
      </c>
      <c r="E300" t="inlineStr">
        <is>
          <t>KRISTINEHAMN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1099-2025</t>
        </is>
      </c>
      <c r="B301" s="1" t="n">
        <v>45666</v>
      </c>
      <c r="C301" s="1" t="n">
        <v>45946</v>
      </c>
      <c r="D301" t="inlineStr">
        <is>
          <t>VÄRMLANDS LÄN</t>
        </is>
      </c>
      <c r="E301" t="inlineStr">
        <is>
          <t>KRISTINEHAMN</t>
        </is>
      </c>
      <c r="G301" t="n">
        <v>8.699999999999999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59190-2024</t>
        </is>
      </c>
      <c r="B302" s="1" t="n">
        <v>45636</v>
      </c>
      <c r="C302" s="1" t="n">
        <v>45946</v>
      </c>
      <c r="D302" t="inlineStr">
        <is>
          <t>VÄRMLANDS LÄN</t>
        </is>
      </c>
      <c r="E302" t="inlineStr">
        <is>
          <t>KRISTINEHAMN</t>
        </is>
      </c>
      <c r="G302" t="n">
        <v>8.300000000000001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28485-2024</t>
        </is>
      </c>
      <c r="B303" s="1" t="n">
        <v>45477.7536574074</v>
      </c>
      <c r="C303" s="1" t="n">
        <v>45946</v>
      </c>
      <c r="D303" t="inlineStr">
        <is>
          <t>VÄRMLANDS LÄN</t>
        </is>
      </c>
      <c r="E303" t="inlineStr">
        <is>
          <t>KRISTINEHAMN</t>
        </is>
      </c>
      <c r="G303" t="n">
        <v>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48379-2025</t>
        </is>
      </c>
      <c r="B304" s="1" t="n">
        <v>45933.75037037037</v>
      </c>
      <c r="C304" s="1" t="n">
        <v>45946</v>
      </c>
      <c r="D304" t="inlineStr">
        <is>
          <t>VÄRMLANDS LÄN</t>
        </is>
      </c>
      <c r="E304" t="inlineStr">
        <is>
          <t>KRISTINEHAMN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12568-2023</t>
        </is>
      </c>
      <c r="B305" s="1" t="n">
        <v>45000</v>
      </c>
      <c r="C305" s="1" t="n">
        <v>45946</v>
      </c>
      <c r="D305" t="inlineStr">
        <is>
          <t>VÄRMLANDS LÄN</t>
        </is>
      </c>
      <c r="E305" t="inlineStr">
        <is>
          <t>KRISTINEHAMN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22712-2025</t>
        </is>
      </c>
      <c r="B306" s="1" t="n">
        <v>45789.55943287037</v>
      </c>
      <c r="C306" s="1" t="n">
        <v>45946</v>
      </c>
      <c r="D306" t="inlineStr">
        <is>
          <t>VÄRMLANDS LÄN</t>
        </is>
      </c>
      <c r="E306" t="inlineStr">
        <is>
          <t>KRISTINEHAMN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3932-2024</t>
        </is>
      </c>
      <c r="B307" s="1" t="n">
        <v>45322.60049768518</v>
      </c>
      <c r="C307" s="1" t="n">
        <v>45946</v>
      </c>
      <c r="D307" t="inlineStr">
        <is>
          <t>VÄRMLANDS LÄN</t>
        </is>
      </c>
      <c r="E307" t="inlineStr">
        <is>
          <t>KRISTINEHAMN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23562-2021</t>
        </is>
      </c>
      <c r="B308" s="1" t="n">
        <v>44334.41479166667</v>
      </c>
      <c r="C308" s="1" t="n">
        <v>45946</v>
      </c>
      <c r="D308" t="inlineStr">
        <is>
          <t>VÄRMLANDS LÄN</t>
        </is>
      </c>
      <c r="E308" t="inlineStr">
        <is>
          <t>KRISTINEHAMN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18765-2025</t>
        </is>
      </c>
      <c r="B309" s="1" t="n">
        <v>45763</v>
      </c>
      <c r="C309" s="1" t="n">
        <v>45946</v>
      </c>
      <c r="D309" t="inlineStr">
        <is>
          <t>VÄRMLANDS LÄN</t>
        </is>
      </c>
      <c r="E309" t="inlineStr">
        <is>
          <t>KRISTINEHAMN</t>
        </is>
      </c>
      <c r="G309" t="n">
        <v>5.1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62777-2023</t>
        </is>
      </c>
      <c r="B310" s="1" t="n">
        <v>45268</v>
      </c>
      <c r="C310" s="1" t="n">
        <v>45946</v>
      </c>
      <c r="D310" t="inlineStr">
        <is>
          <t>VÄRMLANDS LÄN</t>
        </is>
      </c>
      <c r="E310" t="inlineStr">
        <is>
          <t>KRISTINEHAMN</t>
        </is>
      </c>
      <c r="G310" t="n">
        <v>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24013-2024</t>
        </is>
      </c>
      <c r="B311" s="1" t="n">
        <v>45456</v>
      </c>
      <c r="C311" s="1" t="n">
        <v>45946</v>
      </c>
      <c r="D311" t="inlineStr">
        <is>
          <t>VÄRMLANDS LÄN</t>
        </is>
      </c>
      <c r="E311" t="inlineStr">
        <is>
          <t>KRISTINEHAMN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48275-2025</t>
        </is>
      </c>
      <c r="B312" s="1" t="n">
        <v>45933.57842592592</v>
      </c>
      <c r="C312" s="1" t="n">
        <v>45946</v>
      </c>
      <c r="D312" t="inlineStr">
        <is>
          <t>VÄRMLANDS LÄN</t>
        </is>
      </c>
      <c r="E312" t="inlineStr">
        <is>
          <t>KRISTINEHAMN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48122-2025</t>
        </is>
      </c>
      <c r="B313" s="1" t="n">
        <v>45933.36329861111</v>
      </c>
      <c r="C313" s="1" t="n">
        <v>45946</v>
      </c>
      <c r="D313" t="inlineStr">
        <is>
          <t>VÄRMLANDS LÄN</t>
        </is>
      </c>
      <c r="E313" t="inlineStr">
        <is>
          <t>KRISTINEHAMN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48128-2025</t>
        </is>
      </c>
      <c r="B314" s="1" t="n">
        <v>45933.36717592592</v>
      </c>
      <c r="C314" s="1" t="n">
        <v>45946</v>
      </c>
      <c r="D314" t="inlineStr">
        <is>
          <t>VÄRMLANDS LÄN</t>
        </is>
      </c>
      <c r="E314" t="inlineStr">
        <is>
          <t>KRISTINEHAMN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25664-2025</t>
        </is>
      </c>
      <c r="B315" s="1" t="n">
        <v>45803.6203587963</v>
      </c>
      <c r="C315" s="1" t="n">
        <v>45946</v>
      </c>
      <c r="D315" t="inlineStr">
        <is>
          <t>VÄRMLANDS LÄN</t>
        </is>
      </c>
      <c r="E315" t="inlineStr">
        <is>
          <t>KRISTINEHAMN</t>
        </is>
      </c>
      <c r="F315" t="inlineStr">
        <is>
          <t>Naturvårdsverket</t>
        </is>
      </c>
      <c r="G315" t="n">
        <v>11.9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36774-2022</t>
        </is>
      </c>
      <c r="B316" s="1" t="n">
        <v>44805</v>
      </c>
      <c r="C316" s="1" t="n">
        <v>45946</v>
      </c>
      <c r="D316" t="inlineStr">
        <is>
          <t>VÄRMLANDS LÄN</t>
        </is>
      </c>
      <c r="E316" t="inlineStr">
        <is>
          <t>KRISTINEHAMN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44610-2025</t>
        </is>
      </c>
      <c r="B317" s="1" t="n">
        <v>45917</v>
      </c>
      <c r="C317" s="1" t="n">
        <v>45946</v>
      </c>
      <c r="D317" t="inlineStr">
        <is>
          <t>VÄRMLANDS LÄN</t>
        </is>
      </c>
      <c r="E317" t="inlineStr">
        <is>
          <t>KRISTINEHAMN</t>
        </is>
      </c>
      <c r="G317" t="n">
        <v>4.8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48967-2025</t>
        </is>
      </c>
      <c r="B318" s="1" t="n">
        <v>45937.56037037037</v>
      </c>
      <c r="C318" s="1" t="n">
        <v>45946</v>
      </c>
      <c r="D318" t="inlineStr">
        <is>
          <t>VÄRMLANDS LÄN</t>
        </is>
      </c>
      <c r="E318" t="inlineStr">
        <is>
          <t>KRISTINEHAMN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48607-2025</t>
        </is>
      </c>
      <c r="B319" s="1" t="n">
        <v>45936.47054398148</v>
      </c>
      <c r="C319" s="1" t="n">
        <v>45946</v>
      </c>
      <c r="D319" t="inlineStr">
        <is>
          <t>VÄRMLANDS LÄN</t>
        </is>
      </c>
      <c r="E319" t="inlineStr">
        <is>
          <t>KRISTINEHAMN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48745-2025</t>
        </is>
      </c>
      <c r="B320" s="1" t="n">
        <v>45936.67871527778</v>
      </c>
      <c r="C320" s="1" t="n">
        <v>45946</v>
      </c>
      <c r="D320" t="inlineStr">
        <is>
          <t>VÄRMLANDS LÄN</t>
        </is>
      </c>
      <c r="E320" t="inlineStr">
        <is>
          <t>KRISTINEHAMN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24883-2024</t>
        </is>
      </c>
      <c r="B321" s="1" t="n">
        <v>45461</v>
      </c>
      <c r="C321" s="1" t="n">
        <v>45946</v>
      </c>
      <c r="D321" t="inlineStr">
        <is>
          <t>VÄRMLANDS LÄN</t>
        </is>
      </c>
      <c r="E321" t="inlineStr">
        <is>
          <t>KRISTINEHAMN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18319-2023</t>
        </is>
      </c>
      <c r="B322" s="1" t="n">
        <v>45041</v>
      </c>
      <c r="C322" s="1" t="n">
        <v>45946</v>
      </c>
      <c r="D322" t="inlineStr">
        <is>
          <t>VÄRMLANDS LÄN</t>
        </is>
      </c>
      <c r="E322" t="inlineStr">
        <is>
          <t>KRISTINEHAMN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2522-2024</t>
        </is>
      </c>
      <c r="B323" s="1" t="n">
        <v>45313</v>
      </c>
      <c r="C323" s="1" t="n">
        <v>45946</v>
      </c>
      <c r="D323" t="inlineStr">
        <is>
          <t>VÄRMLANDS LÄN</t>
        </is>
      </c>
      <c r="E323" t="inlineStr">
        <is>
          <t>KRISTINEHAMN</t>
        </is>
      </c>
      <c r="G323" t="n">
        <v>11.2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43632-2025</t>
        </is>
      </c>
      <c r="B324" s="1" t="n">
        <v>45911</v>
      </c>
      <c r="C324" s="1" t="n">
        <v>45946</v>
      </c>
      <c r="D324" t="inlineStr">
        <is>
          <t>VÄRMLANDS LÄN</t>
        </is>
      </c>
      <c r="E324" t="inlineStr">
        <is>
          <t>KRISTINEHAMN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19447-2024</t>
        </is>
      </c>
      <c r="B325" s="1" t="n">
        <v>45429</v>
      </c>
      <c r="C325" s="1" t="n">
        <v>45946</v>
      </c>
      <c r="D325" t="inlineStr">
        <is>
          <t>VÄRMLANDS LÄN</t>
        </is>
      </c>
      <c r="E325" t="inlineStr">
        <is>
          <t>KRISTINEHAMN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5505-2022</t>
        </is>
      </c>
      <c r="B326" s="1" t="n">
        <v>44595</v>
      </c>
      <c r="C326" s="1" t="n">
        <v>45946</v>
      </c>
      <c r="D326" t="inlineStr">
        <is>
          <t>VÄRMLANDS LÄN</t>
        </is>
      </c>
      <c r="E326" t="inlineStr">
        <is>
          <t>KRISTINEHAMN</t>
        </is>
      </c>
      <c r="F326" t="inlineStr">
        <is>
          <t>Kommuner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5507-2022</t>
        </is>
      </c>
      <c r="B327" s="1" t="n">
        <v>44595</v>
      </c>
      <c r="C327" s="1" t="n">
        <v>45946</v>
      </c>
      <c r="D327" t="inlineStr">
        <is>
          <t>VÄRMLANDS LÄN</t>
        </is>
      </c>
      <c r="E327" t="inlineStr">
        <is>
          <t>KRISTINEHAMN</t>
        </is>
      </c>
      <c r="F327" t="inlineStr">
        <is>
          <t>Kommuner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48491-2025</t>
        </is>
      </c>
      <c r="B328" s="1" t="n">
        <v>45936.36740740741</v>
      </c>
      <c r="C328" s="1" t="n">
        <v>45946</v>
      </c>
      <c r="D328" t="inlineStr">
        <is>
          <t>VÄRMLANDS LÄN</t>
        </is>
      </c>
      <c r="E328" t="inlineStr">
        <is>
          <t>KRISTINEHAMN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2927-2025</t>
        </is>
      </c>
      <c r="B329" s="1" t="n">
        <v>45678</v>
      </c>
      <c r="C329" s="1" t="n">
        <v>45946</v>
      </c>
      <c r="D329" t="inlineStr">
        <is>
          <t>VÄRMLANDS LÄN</t>
        </is>
      </c>
      <c r="E329" t="inlineStr">
        <is>
          <t>KRISTINEHAMN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23510-2025</t>
        </is>
      </c>
      <c r="B330" s="1" t="n">
        <v>45792</v>
      </c>
      <c r="C330" s="1" t="n">
        <v>45946</v>
      </c>
      <c r="D330" t="inlineStr">
        <is>
          <t>VÄRMLANDS LÄN</t>
        </is>
      </c>
      <c r="E330" t="inlineStr">
        <is>
          <t>KRISTINEHAMN</t>
        </is>
      </c>
      <c r="F330" t="inlineStr">
        <is>
          <t>Sveaskog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56671-2023</t>
        </is>
      </c>
      <c r="B331" s="1" t="n">
        <v>45243.89223379629</v>
      </c>
      <c r="C331" s="1" t="n">
        <v>45946</v>
      </c>
      <c r="D331" t="inlineStr">
        <is>
          <t>VÄRMLANDS LÄN</t>
        </is>
      </c>
      <c r="E331" t="inlineStr">
        <is>
          <t>KRISTINEHAMN</t>
        </is>
      </c>
      <c r="G331" t="n">
        <v>8.699999999999999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23498-2025</t>
        </is>
      </c>
      <c r="B332" s="1" t="n">
        <v>45792.47974537037</v>
      </c>
      <c r="C332" s="1" t="n">
        <v>45946</v>
      </c>
      <c r="D332" t="inlineStr">
        <is>
          <t>VÄRMLANDS LÄN</t>
        </is>
      </c>
      <c r="E332" t="inlineStr">
        <is>
          <t>KRISTINEHAMN</t>
        </is>
      </c>
      <c r="F332" t="inlineStr">
        <is>
          <t>Sveaskog</t>
        </is>
      </c>
      <c r="G332" t="n">
        <v>5.3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23501-2025</t>
        </is>
      </c>
      <c r="B333" s="1" t="n">
        <v>45792</v>
      </c>
      <c r="C333" s="1" t="n">
        <v>45946</v>
      </c>
      <c r="D333" t="inlineStr">
        <is>
          <t>VÄRMLANDS LÄN</t>
        </is>
      </c>
      <c r="E333" t="inlineStr">
        <is>
          <t>KRISTINEHAMN</t>
        </is>
      </c>
      <c r="F333" t="inlineStr">
        <is>
          <t>Sveaskog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23511-2025</t>
        </is>
      </c>
      <c r="B334" s="1" t="n">
        <v>45792.4915625</v>
      </c>
      <c r="C334" s="1" t="n">
        <v>45946</v>
      </c>
      <c r="D334" t="inlineStr">
        <is>
          <t>VÄRMLANDS LÄN</t>
        </is>
      </c>
      <c r="E334" t="inlineStr">
        <is>
          <t>KRISTINEHAMN</t>
        </is>
      </c>
      <c r="F334" t="inlineStr">
        <is>
          <t>Sveaskog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17296-2025</t>
        </is>
      </c>
      <c r="B335" s="1" t="n">
        <v>45756</v>
      </c>
      <c r="C335" s="1" t="n">
        <v>45946</v>
      </c>
      <c r="D335" t="inlineStr">
        <is>
          <t>VÄRMLANDS LÄN</t>
        </is>
      </c>
      <c r="E335" t="inlineStr">
        <is>
          <t>KRISTINEHAMN</t>
        </is>
      </c>
      <c r="F335" t="inlineStr">
        <is>
          <t>Sveaskog</t>
        </is>
      </c>
      <c r="G335" t="n">
        <v>9.9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1265-2024</t>
        </is>
      </c>
      <c r="B336" s="1" t="n">
        <v>45302.8869675926</v>
      </c>
      <c r="C336" s="1" t="n">
        <v>45946</v>
      </c>
      <c r="D336" t="inlineStr">
        <is>
          <t>VÄRMLANDS LÄN</t>
        </is>
      </c>
      <c r="E336" t="inlineStr">
        <is>
          <t>KRISTINEHAMN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23502-2025</t>
        </is>
      </c>
      <c r="B337" s="1" t="n">
        <v>45792.48493055555</v>
      </c>
      <c r="C337" s="1" t="n">
        <v>45946</v>
      </c>
      <c r="D337" t="inlineStr">
        <is>
          <t>VÄRMLANDS LÄN</t>
        </is>
      </c>
      <c r="E337" t="inlineStr">
        <is>
          <t>KRISTINEHAMN</t>
        </is>
      </c>
      <c r="F337" t="inlineStr">
        <is>
          <t>Sveaskog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48647-2025</t>
        </is>
      </c>
      <c r="B338" s="1" t="n">
        <v>45936.54618055555</v>
      </c>
      <c r="C338" s="1" t="n">
        <v>45946</v>
      </c>
      <c r="D338" t="inlineStr">
        <is>
          <t>VÄRMLANDS LÄN</t>
        </is>
      </c>
      <c r="E338" t="inlineStr">
        <is>
          <t>KRISTINEHAMN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6430-2025</t>
        </is>
      </c>
      <c r="B339" s="1" t="n">
        <v>45699.50086805555</v>
      </c>
      <c r="C339" s="1" t="n">
        <v>45946</v>
      </c>
      <c r="D339" t="inlineStr">
        <is>
          <t>VÄRMLANDS LÄN</t>
        </is>
      </c>
      <c r="E339" t="inlineStr">
        <is>
          <t>KRISTINEHAMN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24117-2024</t>
        </is>
      </c>
      <c r="B340" s="1" t="n">
        <v>45456</v>
      </c>
      <c r="C340" s="1" t="n">
        <v>45946</v>
      </c>
      <c r="D340" t="inlineStr">
        <is>
          <t>VÄRMLANDS LÄN</t>
        </is>
      </c>
      <c r="E340" t="inlineStr">
        <is>
          <t>KRISTINEHAMN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2920-2025</t>
        </is>
      </c>
      <c r="B341" s="1" t="n">
        <v>45678.32096064815</v>
      </c>
      <c r="C341" s="1" t="n">
        <v>45946</v>
      </c>
      <c r="D341" t="inlineStr">
        <is>
          <t>VÄRMLANDS LÄN</t>
        </is>
      </c>
      <c r="E341" t="inlineStr">
        <is>
          <t>KRISTINEHAMN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6609-2025</t>
        </is>
      </c>
      <c r="B342" s="1" t="n">
        <v>45700.34417824074</v>
      </c>
      <c r="C342" s="1" t="n">
        <v>45946</v>
      </c>
      <c r="D342" t="inlineStr">
        <is>
          <t>VÄRMLANDS LÄN</t>
        </is>
      </c>
      <c r="E342" t="inlineStr">
        <is>
          <t>KRISTINEHAMN</t>
        </is>
      </c>
      <c r="G342" t="n">
        <v>11.2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47915-2022</t>
        </is>
      </c>
      <c r="B343" s="1" t="n">
        <v>44855.48866898148</v>
      </c>
      <c r="C343" s="1" t="n">
        <v>45946</v>
      </c>
      <c r="D343" t="inlineStr">
        <is>
          <t>VÄRMLANDS LÄN</t>
        </is>
      </c>
      <c r="E343" t="inlineStr">
        <is>
          <t>KRISTINEHAMN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4493-2025</t>
        </is>
      </c>
      <c r="B344" s="1" t="n">
        <v>45686</v>
      </c>
      <c r="C344" s="1" t="n">
        <v>45946</v>
      </c>
      <c r="D344" t="inlineStr">
        <is>
          <t>VÄRMLANDS LÄN</t>
        </is>
      </c>
      <c r="E344" t="inlineStr">
        <is>
          <t>KRISTINEHAMN</t>
        </is>
      </c>
      <c r="G344" t="n">
        <v>4.7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16427-2024</t>
        </is>
      </c>
      <c r="B345" s="1" t="n">
        <v>45407</v>
      </c>
      <c r="C345" s="1" t="n">
        <v>45946</v>
      </c>
      <c r="D345" t="inlineStr">
        <is>
          <t>VÄRMLANDS LÄN</t>
        </is>
      </c>
      <c r="E345" t="inlineStr">
        <is>
          <t>KRISTINEHAMN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57002-2024</t>
        </is>
      </c>
      <c r="B346" s="1" t="n">
        <v>45628.72998842593</v>
      </c>
      <c r="C346" s="1" t="n">
        <v>45946</v>
      </c>
      <c r="D346" t="inlineStr">
        <is>
          <t>VÄRMLANDS LÄN</t>
        </is>
      </c>
      <c r="E346" t="inlineStr">
        <is>
          <t>KRISTINEHAMN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2406-2025</t>
        </is>
      </c>
      <c r="B347" s="1" t="n">
        <v>45674</v>
      </c>
      <c r="C347" s="1" t="n">
        <v>45946</v>
      </c>
      <c r="D347" t="inlineStr">
        <is>
          <t>VÄRMLANDS LÄN</t>
        </is>
      </c>
      <c r="E347" t="inlineStr">
        <is>
          <t>KRISTINEHAMN</t>
        </is>
      </c>
      <c r="G347" t="n">
        <v>9.699999999999999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12520-2024</t>
        </is>
      </c>
      <c r="B348" s="1" t="n">
        <v>45379.60784722222</v>
      </c>
      <c r="C348" s="1" t="n">
        <v>45946</v>
      </c>
      <c r="D348" t="inlineStr">
        <is>
          <t>VÄRMLANDS LÄN</t>
        </is>
      </c>
      <c r="E348" t="inlineStr">
        <is>
          <t>KRISTINEHAMN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46138-2024</t>
        </is>
      </c>
      <c r="B349" s="1" t="n">
        <v>45581.44998842593</v>
      </c>
      <c r="C349" s="1" t="n">
        <v>45946</v>
      </c>
      <c r="D349" t="inlineStr">
        <is>
          <t>VÄRMLANDS LÄN</t>
        </is>
      </c>
      <c r="E349" t="inlineStr">
        <is>
          <t>KRISTINEHAMN</t>
        </is>
      </c>
      <c r="F349" t="inlineStr">
        <is>
          <t>Sveaskog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65055-2023</t>
        </is>
      </c>
      <c r="B350" s="1" t="n">
        <v>45282</v>
      </c>
      <c r="C350" s="1" t="n">
        <v>45946</v>
      </c>
      <c r="D350" t="inlineStr">
        <is>
          <t>VÄRMLANDS LÄN</t>
        </is>
      </c>
      <c r="E350" t="inlineStr">
        <is>
          <t>KRISTINEHAMN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59203-2024</t>
        </is>
      </c>
      <c r="B351" s="1" t="n">
        <v>45636</v>
      </c>
      <c r="C351" s="1" t="n">
        <v>45946</v>
      </c>
      <c r="D351" t="inlineStr">
        <is>
          <t>VÄRMLANDS LÄN</t>
        </is>
      </c>
      <c r="E351" t="inlineStr">
        <is>
          <t>KRISTINEHAMN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65053-2023</t>
        </is>
      </c>
      <c r="B352" s="1" t="n">
        <v>45282</v>
      </c>
      <c r="C352" s="1" t="n">
        <v>45946</v>
      </c>
      <c r="D352" t="inlineStr">
        <is>
          <t>VÄRMLANDS LÄN</t>
        </is>
      </c>
      <c r="E352" t="inlineStr">
        <is>
          <t>KRISTINEHAMN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1090-2025</t>
        </is>
      </c>
      <c r="B353" s="1" t="n">
        <v>45666.631875</v>
      </c>
      <c r="C353" s="1" t="n">
        <v>45946</v>
      </c>
      <c r="D353" t="inlineStr">
        <is>
          <t>VÄRMLANDS LÄN</t>
        </is>
      </c>
      <c r="E353" t="inlineStr">
        <is>
          <t>KRISTINEHAMN</t>
        </is>
      </c>
      <c r="G353" t="n">
        <v>9.300000000000001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47951-2021</t>
        </is>
      </c>
      <c r="B354" s="1" t="n">
        <v>44448</v>
      </c>
      <c r="C354" s="1" t="n">
        <v>45946</v>
      </c>
      <c r="D354" t="inlineStr">
        <is>
          <t>VÄRMLANDS LÄN</t>
        </is>
      </c>
      <c r="E354" t="inlineStr">
        <is>
          <t>KRISTINEHAMN</t>
        </is>
      </c>
      <c r="G354" t="n">
        <v>8.300000000000001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39778-2023</t>
        </is>
      </c>
      <c r="B355" s="1" t="n">
        <v>45167.8615162037</v>
      </c>
      <c r="C355" s="1" t="n">
        <v>45946</v>
      </c>
      <c r="D355" t="inlineStr">
        <is>
          <t>VÄRMLANDS LÄN</t>
        </is>
      </c>
      <c r="E355" t="inlineStr">
        <is>
          <t>KRISTINEHAMN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4284-2022</t>
        </is>
      </c>
      <c r="B356" s="1" t="n">
        <v>44588.71736111111</v>
      </c>
      <c r="C356" s="1" t="n">
        <v>45946</v>
      </c>
      <c r="D356" t="inlineStr">
        <is>
          <t>VÄRMLANDS LÄN</t>
        </is>
      </c>
      <c r="E356" t="inlineStr">
        <is>
          <t>KRISTINEHAMN</t>
        </is>
      </c>
      <c r="F356" t="inlineStr">
        <is>
          <t>Sveaskog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39779-2023</t>
        </is>
      </c>
      <c r="B357" s="1" t="n">
        <v>45167.86685185185</v>
      </c>
      <c r="C357" s="1" t="n">
        <v>45946</v>
      </c>
      <c r="D357" t="inlineStr">
        <is>
          <t>VÄRMLANDS LÄN</t>
        </is>
      </c>
      <c r="E357" t="inlineStr">
        <is>
          <t>KRISTINEHAMN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56668-2023</t>
        </is>
      </c>
      <c r="B358" s="1" t="n">
        <v>45243.87305555555</v>
      </c>
      <c r="C358" s="1" t="n">
        <v>45946</v>
      </c>
      <c r="D358" t="inlineStr">
        <is>
          <t>VÄRMLANDS LÄN</t>
        </is>
      </c>
      <c r="E358" t="inlineStr">
        <is>
          <t>KRISTINEHAMN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24646-2025</t>
        </is>
      </c>
      <c r="B359" s="1" t="n">
        <v>45798.63496527778</v>
      </c>
      <c r="C359" s="1" t="n">
        <v>45946</v>
      </c>
      <c r="D359" t="inlineStr">
        <is>
          <t>VÄRMLANDS LÄN</t>
        </is>
      </c>
      <c r="E359" t="inlineStr">
        <is>
          <t>KRISTINEHAMN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24651-2025</t>
        </is>
      </c>
      <c r="B360" s="1" t="n">
        <v>45798.6374537037</v>
      </c>
      <c r="C360" s="1" t="n">
        <v>45946</v>
      </c>
      <c r="D360" t="inlineStr">
        <is>
          <t>VÄRMLANDS LÄN</t>
        </is>
      </c>
      <c r="E360" t="inlineStr">
        <is>
          <t>KRISTINEHAMN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28827-2024</t>
        </is>
      </c>
      <c r="B361" s="1" t="n">
        <v>45478</v>
      </c>
      <c r="C361" s="1" t="n">
        <v>45946</v>
      </c>
      <c r="D361" t="inlineStr">
        <is>
          <t>VÄRMLANDS LÄN</t>
        </is>
      </c>
      <c r="E361" t="inlineStr">
        <is>
          <t>KRISTINEHAMN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28836-2024</t>
        </is>
      </c>
      <c r="B362" s="1" t="n">
        <v>45478</v>
      </c>
      <c r="C362" s="1" t="n">
        <v>45946</v>
      </c>
      <c r="D362" t="inlineStr">
        <is>
          <t>VÄRMLANDS LÄN</t>
        </is>
      </c>
      <c r="E362" t="inlineStr">
        <is>
          <t>KRISTINEHAMN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24970-2025</t>
        </is>
      </c>
      <c r="B363" s="1" t="n">
        <v>45799.58790509259</v>
      </c>
      <c r="C363" s="1" t="n">
        <v>45946</v>
      </c>
      <c r="D363" t="inlineStr">
        <is>
          <t>VÄRMLANDS LÄN</t>
        </is>
      </c>
      <c r="E363" t="inlineStr">
        <is>
          <t>KRISTINEHAMN</t>
        </is>
      </c>
      <c r="F363" t="inlineStr">
        <is>
          <t>Sveaskog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45012-2024</t>
        </is>
      </c>
      <c r="B364" s="1" t="n">
        <v>45575</v>
      </c>
      <c r="C364" s="1" t="n">
        <v>45946</v>
      </c>
      <c r="D364" t="inlineStr">
        <is>
          <t>VÄRMLANDS LÄN</t>
        </is>
      </c>
      <c r="E364" t="inlineStr">
        <is>
          <t>KRISTINEHAMN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46333-2023</t>
        </is>
      </c>
      <c r="B365" s="1" t="n">
        <v>45191</v>
      </c>
      <c r="C365" s="1" t="n">
        <v>45946</v>
      </c>
      <c r="D365" t="inlineStr">
        <is>
          <t>VÄRMLANDS LÄN</t>
        </is>
      </c>
      <c r="E365" t="inlineStr">
        <is>
          <t>KRISTINEHAMN</t>
        </is>
      </c>
      <c r="G365" t="n">
        <v>7.5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2963-2024</t>
        </is>
      </c>
      <c r="B366" s="1" t="n">
        <v>45315.65621527778</v>
      </c>
      <c r="C366" s="1" t="n">
        <v>45946</v>
      </c>
      <c r="D366" t="inlineStr">
        <is>
          <t>VÄRMLANDS LÄN</t>
        </is>
      </c>
      <c r="E366" t="inlineStr">
        <is>
          <t>KRISTINEHAMN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17245-2025</t>
        </is>
      </c>
      <c r="B367" s="1" t="n">
        <v>45756.49243055555</v>
      </c>
      <c r="C367" s="1" t="n">
        <v>45946</v>
      </c>
      <c r="D367" t="inlineStr">
        <is>
          <t>VÄRMLANDS LÄN</t>
        </is>
      </c>
      <c r="E367" t="inlineStr">
        <is>
          <t>KRISTINEHAMN</t>
        </is>
      </c>
      <c r="F367" t="inlineStr">
        <is>
          <t>Sveaskog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26042-2022</t>
        </is>
      </c>
      <c r="B368" s="1" t="n">
        <v>44734.59033564815</v>
      </c>
      <c r="C368" s="1" t="n">
        <v>45946</v>
      </c>
      <c r="D368" t="inlineStr">
        <is>
          <t>VÄRMLANDS LÄN</t>
        </is>
      </c>
      <c r="E368" t="inlineStr">
        <is>
          <t>KRISTINEHAMN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24926-2025</t>
        </is>
      </c>
      <c r="B369" s="1" t="n">
        <v>45799.55320601852</v>
      </c>
      <c r="C369" s="1" t="n">
        <v>45946</v>
      </c>
      <c r="D369" t="inlineStr">
        <is>
          <t>VÄRMLANDS LÄN</t>
        </is>
      </c>
      <c r="E369" t="inlineStr">
        <is>
          <t>KRISTINEHAMN</t>
        </is>
      </c>
      <c r="F369" t="inlineStr">
        <is>
          <t>Sveaskog</t>
        </is>
      </c>
      <c r="G369" t="n">
        <v>4.5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24613-2025</t>
        </is>
      </c>
      <c r="B370" s="1" t="n">
        <v>45798.58275462963</v>
      </c>
      <c r="C370" s="1" t="n">
        <v>45946</v>
      </c>
      <c r="D370" t="inlineStr">
        <is>
          <t>VÄRMLANDS LÄN</t>
        </is>
      </c>
      <c r="E370" t="inlineStr">
        <is>
          <t>KRISTINEHAMN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39997-2024</t>
        </is>
      </c>
      <c r="B371" s="1" t="n">
        <v>45553.63631944444</v>
      </c>
      <c r="C371" s="1" t="n">
        <v>45946</v>
      </c>
      <c r="D371" t="inlineStr">
        <is>
          <t>VÄRMLANDS LÄN</t>
        </is>
      </c>
      <c r="E371" t="inlineStr">
        <is>
          <t>KRISTINEHAMN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24655-2025</t>
        </is>
      </c>
      <c r="B372" s="1" t="n">
        <v>45798.63954861111</v>
      </c>
      <c r="C372" s="1" t="n">
        <v>45946</v>
      </c>
      <c r="D372" t="inlineStr">
        <is>
          <t>VÄRMLANDS LÄN</t>
        </is>
      </c>
      <c r="E372" t="inlineStr">
        <is>
          <t>KRISTINEHAMN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25648-2025</t>
        </is>
      </c>
      <c r="B373" s="1" t="n">
        <v>45803.60784722222</v>
      </c>
      <c r="C373" s="1" t="n">
        <v>45946</v>
      </c>
      <c r="D373" t="inlineStr">
        <is>
          <t>VÄRMLANDS LÄN</t>
        </is>
      </c>
      <c r="E373" t="inlineStr">
        <is>
          <t>KRISTINEHAMN</t>
        </is>
      </c>
      <c r="F373" t="inlineStr">
        <is>
          <t>Naturvårdsverket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2524-2024</t>
        </is>
      </c>
      <c r="B374" s="1" t="n">
        <v>45313</v>
      </c>
      <c r="C374" s="1" t="n">
        <v>45946</v>
      </c>
      <c r="D374" t="inlineStr">
        <is>
          <t>VÄRMLANDS LÄN</t>
        </is>
      </c>
      <c r="E374" t="inlineStr">
        <is>
          <t>KRISTINEHAMN</t>
        </is>
      </c>
      <c r="G374" t="n">
        <v>5.7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55719-2024</t>
        </is>
      </c>
      <c r="B375" s="1" t="n">
        <v>45622.72836805556</v>
      </c>
      <c r="C375" s="1" t="n">
        <v>45946</v>
      </c>
      <c r="D375" t="inlineStr">
        <is>
          <t>VÄRMLANDS LÄN</t>
        </is>
      </c>
      <c r="E375" t="inlineStr">
        <is>
          <t>KRISTINEHAMN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61675-2024</t>
        </is>
      </c>
      <c r="B376" s="1" t="n">
        <v>45647</v>
      </c>
      <c r="C376" s="1" t="n">
        <v>45946</v>
      </c>
      <c r="D376" t="inlineStr">
        <is>
          <t>VÄRMLANDS LÄN</t>
        </is>
      </c>
      <c r="E376" t="inlineStr">
        <is>
          <t>KRISTINEHAMN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25484-2025</t>
        </is>
      </c>
      <c r="B377" s="1" t="n">
        <v>45802.98574074074</v>
      </c>
      <c r="C377" s="1" t="n">
        <v>45946</v>
      </c>
      <c r="D377" t="inlineStr">
        <is>
          <t>VÄRMLANDS LÄN</t>
        </is>
      </c>
      <c r="E377" t="inlineStr">
        <is>
          <t>KRISTINEHAMN</t>
        </is>
      </c>
      <c r="F377" t="inlineStr">
        <is>
          <t>Naturvårdsverket</t>
        </is>
      </c>
      <c r="G377" t="n">
        <v>4.5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18775-2025</t>
        </is>
      </c>
      <c r="B378" s="1" t="n">
        <v>45763</v>
      </c>
      <c r="C378" s="1" t="n">
        <v>45946</v>
      </c>
      <c r="D378" t="inlineStr">
        <is>
          <t>VÄRMLANDS LÄN</t>
        </is>
      </c>
      <c r="E378" t="inlineStr">
        <is>
          <t>KRISTINEHAMN</t>
        </is>
      </c>
      <c r="G378" t="n">
        <v>3.6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28152-2022</t>
        </is>
      </c>
      <c r="B379" s="1" t="n">
        <v>44746</v>
      </c>
      <c r="C379" s="1" t="n">
        <v>45946</v>
      </c>
      <c r="D379" t="inlineStr">
        <is>
          <t>VÄRMLANDS LÄN</t>
        </is>
      </c>
      <c r="E379" t="inlineStr">
        <is>
          <t>KRISTINEHAMN</t>
        </is>
      </c>
      <c r="G379" t="n">
        <v>7.2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54603-2021</t>
        </is>
      </c>
      <c r="B380" s="1" t="n">
        <v>44473.59327546296</v>
      </c>
      <c r="C380" s="1" t="n">
        <v>45946</v>
      </c>
      <c r="D380" t="inlineStr">
        <is>
          <t>VÄRMLANDS LÄN</t>
        </is>
      </c>
      <c r="E380" t="inlineStr">
        <is>
          <t>KRISTINEHAMN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50174-2024</t>
        </is>
      </c>
      <c r="B381" s="1" t="n">
        <v>45600.46815972222</v>
      </c>
      <c r="C381" s="1" t="n">
        <v>45946</v>
      </c>
      <c r="D381" t="inlineStr">
        <is>
          <t>VÄRMLANDS LÄN</t>
        </is>
      </c>
      <c r="E381" t="inlineStr">
        <is>
          <t>KRISTINEHAMN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10182-2021</t>
        </is>
      </c>
      <c r="B382" s="1" t="n">
        <v>44256</v>
      </c>
      <c r="C382" s="1" t="n">
        <v>45946</v>
      </c>
      <c r="D382" t="inlineStr">
        <is>
          <t>VÄRMLANDS LÄN</t>
        </is>
      </c>
      <c r="E382" t="inlineStr">
        <is>
          <t>KRISTINEHAMN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26028-2025</t>
        </is>
      </c>
      <c r="B383" s="1" t="n">
        <v>45804.68641203704</v>
      </c>
      <c r="C383" s="1" t="n">
        <v>45946</v>
      </c>
      <c r="D383" t="inlineStr">
        <is>
          <t>VÄRMLANDS LÄN</t>
        </is>
      </c>
      <c r="E383" t="inlineStr">
        <is>
          <t>KRISTINEHAMN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26192-2025</t>
        </is>
      </c>
      <c r="B384" s="1" t="n">
        <v>45805.4883449074</v>
      </c>
      <c r="C384" s="1" t="n">
        <v>45946</v>
      </c>
      <c r="D384" t="inlineStr">
        <is>
          <t>VÄRMLANDS LÄN</t>
        </is>
      </c>
      <c r="E384" t="inlineStr">
        <is>
          <t>KRISTINEHAMN</t>
        </is>
      </c>
      <c r="F384" t="inlineStr">
        <is>
          <t>Sveaskog</t>
        </is>
      </c>
      <c r="G384" t="n">
        <v>3.3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26188-2025</t>
        </is>
      </c>
      <c r="B385" s="1" t="n">
        <v>45805.48194444444</v>
      </c>
      <c r="C385" s="1" t="n">
        <v>45946</v>
      </c>
      <c r="D385" t="inlineStr">
        <is>
          <t>VÄRMLANDS LÄN</t>
        </is>
      </c>
      <c r="E385" t="inlineStr">
        <is>
          <t>KRISTINEHAMN</t>
        </is>
      </c>
      <c r="F385" t="inlineStr">
        <is>
          <t>Sveaskog</t>
        </is>
      </c>
      <c r="G385" t="n">
        <v>10.4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50420-2025</t>
        </is>
      </c>
      <c r="B386" s="1" t="n">
        <v>45944.65953703703</v>
      </c>
      <c r="C386" s="1" t="n">
        <v>45946</v>
      </c>
      <c r="D386" t="inlineStr">
        <is>
          <t>VÄRMLANDS LÄN</t>
        </is>
      </c>
      <c r="E386" t="inlineStr">
        <is>
          <t>KRISTINEHAMN</t>
        </is>
      </c>
      <c r="G386" t="n">
        <v>6.8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41770-2025</t>
        </is>
      </c>
      <c r="B387" s="1" t="n">
        <v>45902</v>
      </c>
      <c r="C387" s="1" t="n">
        <v>45946</v>
      </c>
      <c r="D387" t="inlineStr">
        <is>
          <t>VÄRMLANDS LÄN</t>
        </is>
      </c>
      <c r="E387" t="inlineStr">
        <is>
          <t>KRISTINEHAMN</t>
        </is>
      </c>
      <c r="F387" t="inlineStr">
        <is>
          <t>Sveaskog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26179-2025</t>
        </is>
      </c>
      <c r="B388" s="1" t="n">
        <v>45805.47020833333</v>
      </c>
      <c r="C388" s="1" t="n">
        <v>45946</v>
      </c>
      <c r="D388" t="inlineStr">
        <is>
          <t>VÄRMLANDS LÄN</t>
        </is>
      </c>
      <c r="E388" t="inlineStr">
        <is>
          <t>KRISTINEHAMN</t>
        </is>
      </c>
      <c r="F388" t="inlineStr">
        <is>
          <t>Sveaskog</t>
        </is>
      </c>
      <c r="G388" t="n">
        <v>12.6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26181-2025</t>
        </is>
      </c>
      <c r="B389" s="1" t="n">
        <v>45805.47421296296</v>
      </c>
      <c r="C389" s="1" t="n">
        <v>45946</v>
      </c>
      <c r="D389" t="inlineStr">
        <is>
          <t>VÄRMLANDS LÄN</t>
        </is>
      </c>
      <c r="E389" t="inlineStr">
        <is>
          <t>KRISTINEHAMN</t>
        </is>
      </c>
      <c r="F389" t="inlineStr">
        <is>
          <t>Sveaskog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26189-2025</t>
        </is>
      </c>
      <c r="B390" s="1" t="n">
        <v>45805.48299768518</v>
      </c>
      <c r="C390" s="1" t="n">
        <v>45946</v>
      </c>
      <c r="D390" t="inlineStr">
        <is>
          <t>VÄRMLANDS LÄN</t>
        </is>
      </c>
      <c r="E390" t="inlineStr">
        <is>
          <t>KRISTINEHAMN</t>
        </is>
      </c>
      <c r="F390" t="inlineStr">
        <is>
          <t>Sveaskog</t>
        </is>
      </c>
      <c r="G390" t="n">
        <v>5.3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25888-2025</t>
        </is>
      </c>
      <c r="B391" s="1" t="n">
        <v>45804.51362268518</v>
      </c>
      <c r="C391" s="1" t="n">
        <v>45946</v>
      </c>
      <c r="D391" t="inlineStr">
        <is>
          <t>VÄRMLANDS LÄN</t>
        </is>
      </c>
      <c r="E391" t="inlineStr">
        <is>
          <t>KRISTINEHAMN</t>
        </is>
      </c>
      <c r="G391" t="n">
        <v>5.9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26455-2025</t>
        </is>
      </c>
      <c r="B392" s="1" t="n">
        <v>45807.42402777778</v>
      </c>
      <c r="C392" s="1" t="n">
        <v>45946</v>
      </c>
      <c r="D392" t="inlineStr">
        <is>
          <t>VÄRMLANDS LÄN</t>
        </is>
      </c>
      <c r="E392" t="inlineStr">
        <is>
          <t>KRISTINEHAMN</t>
        </is>
      </c>
      <c r="G392" t="n">
        <v>10.6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50307-2025</t>
        </is>
      </c>
      <c r="B393" s="1" t="n">
        <v>45944.42975694445</v>
      </c>
      <c r="C393" s="1" t="n">
        <v>45946</v>
      </c>
      <c r="D393" t="inlineStr">
        <is>
          <t>VÄRMLANDS LÄN</t>
        </is>
      </c>
      <c r="E393" t="inlineStr">
        <is>
          <t>KRISTINEHAMN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41768-2025</t>
        </is>
      </c>
      <c r="B394" s="1" t="n">
        <v>45902.55111111111</v>
      </c>
      <c r="C394" s="1" t="n">
        <v>45946</v>
      </c>
      <c r="D394" t="inlineStr">
        <is>
          <t>VÄRMLANDS LÄN</t>
        </is>
      </c>
      <c r="E394" t="inlineStr">
        <is>
          <t>KRISTINEHAMN</t>
        </is>
      </c>
      <c r="F394" t="inlineStr">
        <is>
          <t>Sveaskog</t>
        </is>
      </c>
      <c r="G394" t="n">
        <v>7.7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2160-2023</t>
        </is>
      </c>
      <c r="B395" s="1" t="n">
        <v>44941</v>
      </c>
      <c r="C395" s="1" t="n">
        <v>45946</v>
      </c>
      <c r="D395" t="inlineStr">
        <is>
          <t>VÄRMLANDS LÄN</t>
        </is>
      </c>
      <c r="E395" t="inlineStr">
        <is>
          <t>KRISTINEHAMN</t>
        </is>
      </c>
      <c r="G395" t="n">
        <v>0.2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26623-2025</t>
        </is>
      </c>
      <c r="B396" s="1" t="n">
        <v>45810.33642361111</v>
      </c>
      <c r="C396" s="1" t="n">
        <v>45946</v>
      </c>
      <c r="D396" t="inlineStr">
        <is>
          <t>VÄRMLANDS LÄN</t>
        </is>
      </c>
      <c r="E396" t="inlineStr">
        <is>
          <t>KRISTINEHAMN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32569-2023</t>
        </is>
      </c>
      <c r="B397" s="1" t="n">
        <v>45121</v>
      </c>
      <c r="C397" s="1" t="n">
        <v>45946</v>
      </c>
      <c r="D397" t="inlineStr">
        <is>
          <t>VÄRMLANDS LÄN</t>
        </is>
      </c>
      <c r="E397" t="inlineStr">
        <is>
          <t>KRISTINEHAMN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27076-2025</t>
        </is>
      </c>
      <c r="B398" s="1" t="n">
        <v>45811.64729166667</v>
      </c>
      <c r="C398" s="1" t="n">
        <v>45946</v>
      </c>
      <c r="D398" t="inlineStr">
        <is>
          <t>VÄRMLANDS LÄN</t>
        </is>
      </c>
      <c r="E398" t="inlineStr">
        <is>
          <t>KRISTINEHAMN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27079-2025</t>
        </is>
      </c>
      <c r="B399" s="1" t="n">
        <v>45811.65296296297</v>
      </c>
      <c r="C399" s="1" t="n">
        <v>45946</v>
      </c>
      <c r="D399" t="inlineStr">
        <is>
          <t>VÄRMLANDS LÄN</t>
        </is>
      </c>
      <c r="E399" t="inlineStr">
        <is>
          <t>KRISTINEHAMN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27077-2025</t>
        </is>
      </c>
      <c r="B400" s="1" t="n">
        <v>45811.64962962963</v>
      </c>
      <c r="C400" s="1" t="n">
        <v>45946</v>
      </c>
      <c r="D400" t="inlineStr">
        <is>
          <t>VÄRMLANDS LÄN</t>
        </is>
      </c>
      <c r="E400" t="inlineStr">
        <is>
          <t>KRISTINEHAMN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26869-2025</t>
        </is>
      </c>
      <c r="B401" s="1" t="n">
        <v>45810</v>
      </c>
      <c r="C401" s="1" t="n">
        <v>45946</v>
      </c>
      <c r="D401" t="inlineStr">
        <is>
          <t>VÄRMLANDS LÄN</t>
        </is>
      </c>
      <c r="E401" t="inlineStr">
        <is>
          <t>KRISTINEHAMN</t>
        </is>
      </c>
      <c r="G401" t="n">
        <v>7.6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47648-2023</t>
        </is>
      </c>
      <c r="B402" s="1" t="n">
        <v>45198</v>
      </c>
      <c r="C402" s="1" t="n">
        <v>45946</v>
      </c>
      <c r="D402" t="inlineStr">
        <is>
          <t>VÄRMLANDS LÄN</t>
        </is>
      </c>
      <c r="E402" t="inlineStr">
        <is>
          <t>KRISTINEHAMN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26871-2025</t>
        </is>
      </c>
      <c r="B403" s="1" t="n">
        <v>45810</v>
      </c>
      <c r="C403" s="1" t="n">
        <v>45946</v>
      </c>
      <c r="D403" t="inlineStr">
        <is>
          <t>VÄRMLANDS LÄN</t>
        </is>
      </c>
      <c r="E403" t="inlineStr">
        <is>
          <t>KRISTINEHAMN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56572-2024</t>
        </is>
      </c>
      <c r="B404" s="1" t="n">
        <v>45625.59396990741</v>
      </c>
      <c r="C404" s="1" t="n">
        <v>45946</v>
      </c>
      <c r="D404" t="inlineStr">
        <is>
          <t>VÄRMLANDS LÄN</t>
        </is>
      </c>
      <c r="E404" t="inlineStr">
        <is>
          <t>KRISTINEHAMN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27083-2025</t>
        </is>
      </c>
      <c r="B405" s="1" t="n">
        <v>45811.65487268518</v>
      </c>
      <c r="C405" s="1" t="n">
        <v>45946</v>
      </c>
      <c r="D405" t="inlineStr">
        <is>
          <t>VÄRMLANDS LÄN</t>
        </is>
      </c>
      <c r="E405" t="inlineStr">
        <is>
          <t>KRISTINEHAMN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23246-2024</t>
        </is>
      </c>
      <c r="B406" s="1" t="n">
        <v>45450</v>
      </c>
      <c r="C406" s="1" t="n">
        <v>45946</v>
      </c>
      <c r="D406" t="inlineStr">
        <is>
          <t>VÄRMLANDS LÄN</t>
        </is>
      </c>
      <c r="E406" t="inlineStr">
        <is>
          <t>KRISTINEHAMN</t>
        </is>
      </c>
      <c r="F406" t="inlineStr">
        <is>
          <t>Kommuner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21271-2025</t>
        </is>
      </c>
      <c r="B407" s="1" t="n">
        <v>45771</v>
      </c>
      <c r="C407" s="1" t="n">
        <v>45946</v>
      </c>
      <c r="D407" t="inlineStr">
        <is>
          <t>VÄRMLANDS LÄN</t>
        </is>
      </c>
      <c r="E407" t="inlineStr">
        <is>
          <t>KRISTINEHAMN</t>
        </is>
      </c>
      <c r="G407" t="n">
        <v>9.6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48573-2024</t>
        </is>
      </c>
      <c r="B408" s="1" t="n">
        <v>45593.4062037037</v>
      </c>
      <c r="C408" s="1" t="n">
        <v>45946</v>
      </c>
      <c r="D408" t="inlineStr">
        <is>
          <t>VÄRMLANDS LÄN</t>
        </is>
      </c>
      <c r="E408" t="inlineStr">
        <is>
          <t>KRISTINEHAMN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27139-2025</t>
        </is>
      </c>
      <c r="B409" s="1" t="n">
        <v>45812.18076388889</v>
      </c>
      <c r="C409" s="1" t="n">
        <v>45946</v>
      </c>
      <c r="D409" t="inlineStr">
        <is>
          <t>VÄRMLANDS LÄN</t>
        </is>
      </c>
      <c r="E409" t="inlineStr">
        <is>
          <t>KRISTINEHAMN</t>
        </is>
      </c>
      <c r="F409" t="inlineStr">
        <is>
          <t>Sveaskog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27140-2025</t>
        </is>
      </c>
      <c r="B410" s="1" t="n">
        <v>45812.18193287037</v>
      </c>
      <c r="C410" s="1" t="n">
        <v>45946</v>
      </c>
      <c r="D410" t="inlineStr">
        <is>
          <t>VÄRMLANDS LÄN</t>
        </is>
      </c>
      <c r="E410" t="inlineStr">
        <is>
          <t>KRISTINEHAMN</t>
        </is>
      </c>
      <c r="F410" t="inlineStr">
        <is>
          <t>Sveaskog</t>
        </is>
      </c>
      <c r="G410" t="n">
        <v>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36961-2021</t>
        </is>
      </c>
      <c r="B411" s="1" t="n">
        <v>44393.55895833333</v>
      </c>
      <c r="C411" s="1" t="n">
        <v>45946</v>
      </c>
      <c r="D411" t="inlineStr">
        <is>
          <t>VÄRMLANDS LÄN</t>
        </is>
      </c>
      <c r="E411" t="inlineStr">
        <is>
          <t>KRISTINEHAMN</t>
        </is>
      </c>
      <c r="F411" t="inlineStr">
        <is>
          <t>Sveaskog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1930-2025</t>
        </is>
      </c>
      <c r="B412" s="1" t="n">
        <v>45671.73806712963</v>
      </c>
      <c r="C412" s="1" t="n">
        <v>45946</v>
      </c>
      <c r="D412" t="inlineStr">
        <is>
          <t>VÄRMLANDS LÄN</t>
        </is>
      </c>
      <c r="E412" t="inlineStr">
        <is>
          <t>KRISTINEHAMN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28347-2025</t>
        </is>
      </c>
      <c r="B413" s="1" t="n">
        <v>45818.70811342593</v>
      </c>
      <c r="C413" s="1" t="n">
        <v>45946</v>
      </c>
      <c r="D413" t="inlineStr">
        <is>
          <t>VÄRMLANDS LÄN</t>
        </is>
      </c>
      <c r="E413" t="inlineStr">
        <is>
          <t>KRISTINEHAMN</t>
        </is>
      </c>
      <c r="G413" t="n">
        <v>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28394-2025</t>
        </is>
      </c>
      <c r="B414" s="1" t="n">
        <v>45819.33046296296</v>
      </c>
      <c r="C414" s="1" t="n">
        <v>45946</v>
      </c>
      <c r="D414" t="inlineStr">
        <is>
          <t>VÄRMLANDS LÄN</t>
        </is>
      </c>
      <c r="E414" t="inlineStr">
        <is>
          <t>KRISTINEHAMN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36792-2023</t>
        </is>
      </c>
      <c r="B415" s="1" t="n">
        <v>45154</v>
      </c>
      <c r="C415" s="1" t="n">
        <v>45946</v>
      </c>
      <c r="D415" t="inlineStr">
        <is>
          <t>VÄRMLANDS LÄN</t>
        </is>
      </c>
      <c r="E415" t="inlineStr">
        <is>
          <t>KRISTINEHAMN</t>
        </is>
      </c>
      <c r="G415" t="n">
        <v>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28731-2025</t>
        </is>
      </c>
      <c r="B416" s="1" t="n">
        <v>45820.36546296296</v>
      </c>
      <c r="C416" s="1" t="n">
        <v>45946</v>
      </c>
      <c r="D416" t="inlineStr">
        <is>
          <t>VÄRMLANDS LÄN</t>
        </is>
      </c>
      <c r="E416" t="inlineStr">
        <is>
          <t>KRISTINEHAMN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15942-2025</t>
        </is>
      </c>
      <c r="B417" s="1" t="n">
        <v>45749</v>
      </c>
      <c r="C417" s="1" t="n">
        <v>45946</v>
      </c>
      <c r="D417" t="inlineStr">
        <is>
          <t>VÄRMLANDS LÄN</t>
        </is>
      </c>
      <c r="E417" t="inlineStr">
        <is>
          <t>KRISTINEHAMN</t>
        </is>
      </c>
      <c r="G417" t="n">
        <v>7.6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15947-2025</t>
        </is>
      </c>
      <c r="B418" s="1" t="n">
        <v>45749</v>
      </c>
      <c r="C418" s="1" t="n">
        <v>45946</v>
      </c>
      <c r="D418" t="inlineStr">
        <is>
          <t>VÄRMLANDS LÄN</t>
        </is>
      </c>
      <c r="E418" t="inlineStr">
        <is>
          <t>KRISTINEHAMN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49145-2023</t>
        </is>
      </c>
      <c r="B419" s="1" t="n">
        <v>45210</v>
      </c>
      <c r="C419" s="1" t="n">
        <v>45946</v>
      </c>
      <c r="D419" t="inlineStr">
        <is>
          <t>VÄRMLANDS LÄN</t>
        </is>
      </c>
      <c r="E419" t="inlineStr">
        <is>
          <t>KRISTINEHAMN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18122-2023</t>
        </is>
      </c>
      <c r="B420" s="1" t="n">
        <v>45040.81483796296</v>
      </c>
      <c r="C420" s="1" t="n">
        <v>45946</v>
      </c>
      <c r="D420" t="inlineStr">
        <is>
          <t>VÄRMLANDS LÄN</t>
        </is>
      </c>
      <c r="E420" t="inlineStr">
        <is>
          <t>KRISTINEHAMN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32409-2023</t>
        </is>
      </c>
      <c r="B421" s="1" t="n">
        <v>45110</v>
      </c>
      <c r="C421" s="1" t="n">
        <v>45946</v>
      </c>
      <c r="D421" t="inlineStr">
        <is>
          <t>VÄRMLANDS LÄN</t>
        </is>
      </c>
      <c r="E421" t="inlineStr">
        <is>
          <t>KRISTINEHAMN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42408-2022</t>
        </is>
      </c>
      <c r="B422" s="1" t="n">
        <v>44831</v>
      </c>
      <c r="C422" s="1" t="n">
        <v>45946</v>
      </c>
      <c r="D422" t="inlineStr">
        <is>
          <t>VÄRMLANDS LÄN</t>
        </is>
      </c>
      <c r="E422" t="inlineStr">
        <is>
          <t>KRISTINEHAMN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24710-2024</t>
        </is>
      </c>
      <c r="B423" s="1" t="n">
        <v>45460.62325231481</v>
      </c>
      <c r="C423" s="1" t="n">
        <v>45946</v>
      </c>
      <c r="D423" t="inlineStr">
        <is>
          <t>VÄRMLANDS LÄN</t>
        </is>
      </c>
      <c r="E423" t="inlineStr">
        <is>
          <t>KRISTINEHAMN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10124-2024</t>
        </is>
      </c>
      <c r="B424" s="1" t="n">
        <v>45364</v>
      </c>
      <c r="C424" s="1" t="n">
        <v>45946</v>
      </c>
      <c r="D424" t="inlineStr">
        <is>
          <t>VÄRMLANDS LÄN</t>
        </is>
      </c>
      <c r="E424" t="inlineStr">
        <is>
          <t>KRISTINEHAMN</t>
        </is>
      </c>
      <c r="G424" t="n">
        <v>2.7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15406-2024</t>
        </is>
      </c>
      <c r="B425" s="1" t="n">
        <v>45401.34318287037</v>
      </c>
      <c r="C425" s="1" t="n">
        <v>45946</v>
      </c>
      <c r="D425" t="inlineStr">
        <is>
          <t>VÄRMLANDS LÄN</t>
        </is>
      </c>
      <c r="E425" t="inlineStr">
        <is>
          <t>KRISTINEHAMN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13032-2024</t>
        </is>
      </c>
      <c r="B426" s="1" t="n">
        <v>45385.59355324074</v>
      </c>
      <c r="C426" s="1" t="n">
        <v>45946</v>
      </c>
      <c r="D426" t="inlineStr">
        <is>
          <t>VÄRMLANDS LÄN</t>
        </is>
      </c>
      <c r="E426" t="inlineStr">
        <is>
          <t>KRISTINEHAMN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30226-2025</t>
        </is>
      </c>
      <c r="B427" s="1" t="n">
        <v>45827.37871527778</v>
      </c>
      <c r="C427" s="1" t="n">
        <v>45946</v>
      </c>
      <c r="D427" t="inlineStr">
        <is>
          <t>VÄRMLANDS LÄN</t>
        </is>
      </c>
      <c r="E427" t="inlineStr">
        <is>
          <t>KRISTINEHAMN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30221-2025</t>
        </is>
      </c>
      <c r="B428" s="1" t="n">
        <v>45827.37355324074</v>
      </c>
      <c r="C428" s="1" t="n">
        <v>45946</v>
      </c>
      <c r="D428" t="inlineStr">
        <is>
          <t>VÄRMLANDS LÄN</t>
        </is>
      </c>
      <c r="E428" t="inlineStr">
        <is>
          <t>KRISTINEHAMN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12261-2024</t>
        </is>
      </c>
      <c r="B429" s="1" t="n">
        <v>45378.45844907407</v>
      </c>
      <c r="C429" s="1" t="n">
        <v>45946</v>
      </c>
      <c r="D429" t="inlineStr">
        <is>
          <t>VÄRMLANDS LÄN</t>
        </is>
      </c>
      <c r="E429" t="inlineStr">
        <is>
          <t>KRISTINEHAMN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10116-2024</t>
        </is>
      </c>
      <c r="B430" s="1" t="n">
        <v>45364.55585648148</v>
      </c>
      <c r="C430" s="1" t="n">
        <v>45946</v>
      </c>
      <c r="D430" t="inlineStr">
        <is>
          <t>VÄRMLANDS LÄN</t>
        </is>
      </c>
      <c r="E430" t="inlineStr">
        <is>
          <t>KRISTINEHAMN</t>
        </is>
      </c>
      <c r="G430" t="n">
        <v>4.3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10106-2024</t>
        </is>
      </c>
      <c r="B431" s="1" t="n">
        <v>45364.5349074074</v>
      </c>
      <c r="C431" s="1" t="n">
        <v>45946</v>
      </c>
      <c r="D431" t="inlineStr">
        <is>
          <t>VÄRMLANDS LÄN</t>
        </is>
      </c>
      <c r="E431" t="inlineStr">
        <is>
          <t>KRISTINEHAMN</t>
        </is>
      </c>
      <c r="G431" t="n">
        <v>3.9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30218-2025</t>
        </is>
      </c>
      <c r="B432" s="1" t="n">
        <v>45827.37101851852</v>
      </c>
      <c r="C432" s="1" t="n">
        <v>45946</v>
      </c>
      <c r="D432" t="inlineStr">
        <is>
          <t>VÄRMLANDS LÄN</t>
        </is>
      </c>
      <c r="E432" t="inlineStr">
        <is>
          <t>KRISTINEHAMN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61942-2022</t>
        </is>
      </c>
      <c r="B433" s="1" t="n">
        <v>44918</v>
      </c>
      <c r="C433" s="1" t="n">
        <v>45946</v>
      </c>
      <c r="D433" t="inlineStr">
        <is>
          <t>VÄRMLANDS LÄN</t>
        </is>
      </c>
      <c r="E433" t="inlineStr">
        <is>
          <t>KRISTINEHAMN</t>
        </is>
      </c>
      <c r="F433" t="inlineStr">
        <is>
          <t>Kommuner</t>
        </is>
      </c>
      <c r="G433" t="n">
        <v>0.2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41857-2023</t>
        </is>
      </c>
      <c r="B434" s="1" t="n">
        <v>45176</v>
      </c>
      <c r="C434" s="1" t="n">
        <v>45946</v>
      </c>
      <c r="D434" t="inlineStr">
        <is>
          <t>VÄRMLANDS LÄN</t>
        </is>
      </c>
      <c r="E434" t="inlineStr">
        <is>
          <t>KRISTINEHAMN</t>
        </is>
      </c>
      <c r="F434" t="inlineStr">
        <is>
          <t>Naturvårdsverket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45122-2022</t>
        </is>
      </c>
      <c r="B435" s="1" t="n">
        <v>44843</v>
      </c>
      <c r="C435" s="1" t="n">
        <v>45946</v>
      </c>
      <c r="D435" t="inlineStr">
        <is>
          <t>VÄRMLANDS LÄN</t>
        </is>
      </c>
      <c r="E435" t="inlineStr">
        <is>
          <t>KRISTINEHAMN</t>
        </is>
      </c>
      <c r="G435" t="n">
        <v>3.3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31528-2025</t>
        </is>
      </c>
      <c r="B436" s="1" t="n">
        <v>45833</v>
      </c>
      <c r="C436" s="1" t="n">
        <v>45946</v>
      </c>
      <c r="D436" t="inlineStr">
        <is>
          <t>VÄRMLANDS LÄN</t>
        </is>
      </c>
      <c r="E436" t="inlineStr">
        <is>
          <t>KRISTINEHAMN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31250-2025</t>
        </is>
      </c>
      <c r="B437" s="1" t="n">
        <v>45832.92839120371</v>
      </c>
      <c r="C437" s="1" t="n">
        <v>45946</v>
      </c>
      <c r="D437" t="inlineStr">
        <is>
          <t>VÄRMLANDS LÄN</t>
        </is>
      </c>
      <c r="E437" t="inlineStr">
        <is>
          <t>KRISTINEHAMN</t>
        </is>
      </c>
      <c r="G437" t="n">
        <v>6.4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31449-2025</t>
        </is>
      </c>
      <c r="B438" s="1" t="n">
        <v>45833</v>
      </c>
      <c r="C438" s="1" t="n">
        <v>45946</v>
      </c>
      <c r="D438" t="inlineStr">
        <is>
          <t>VÄRMLANDS LÄN</t>
        </is>
      </c>
      <c r="E438" t="inlineStr">
        <is>
          <t>KRISTINEHAMN</t>
        </is>
      </c>
      <c r="G438" t="n">
        <v>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31327-2025</t>
        </is>
      </c>
      <c r="B439" s="1" t="n">
        <v>45833.41175925926</v>
      </c>
      <c r="C439" s="1" t="n">
        <v>45946</v>
      </c>
      <c r="D439" t="inlineStr">
        <is>
          <t>VÄRMLANDS LÄN</t>
        </is>
      </c>
      <c r="E439" t="inlineStr">
        <is>
          <t>KRISTINEHAMN</t>
        </is>
      </c>
      <c r="G439" t="n">
        <v>20.1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56666-2023</t>
        </is>
      </c>
      <c r="B440" s="1" t="n">
        <v>45243.86833333333</v>
      </c>
      <c r="C440" s="1" t="n">
        <v>45946</v>
      </c>
      <c r="D440" t="inlineStr">
        <is>
          <t>VÄRMLANDS LÄN</t>
        </is>
      </c>
      <c r="E440" t="inlineStr">
        <is>
          <t>KRISTINEHAMN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56667-2023</t>
        </is>
      </c>
      <c r="B441" s="1" t="n">
        <v>45243.87045138889</v>
      </c>
      <c r="C441" s="1" t="n">
        <v>45946</v>
      </c>
      <c r="D441" t="inlineStr">
        <is>
          <t>VÄRMLANDS LÄN</t>
        </is>
      </c>
      <c r="E441" t="inlineStr">
        <is>
          <t>KRISTINEHAMN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56673-2023</t>
        </is>
      </c>
      <c r="B442" s="1" t="n">
        <v>45243.89939814815</v>
      </c>
      <c r="C442" s="1" t="n">
        <v>45946</v>
      </c>
      <c r="D442" t="inlineStr">
        <is>
          <t>VÄRMLANDS LÄN</t>
        </is>
      </c>
      <c r="E442" t="inlineStr">
        <is>
          <t>KRISTINEHAMN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4495-2025</t>
        </is>
      </c>
      <c r="B443" s="1" t="n">
        <v>45686</v>
      </c>
      <c r="C443" s="1" t="n">
        <v>45946</v>
      </c>
      <c r="D443" t="inlineStr">
        <is>
          <t>VÄRMLANDS LÄN</t>
        </is>
      </c>
      <c r="E443" t="inlineStr">
        <is>
          <t>KRISTINEHAMN</t>
        </is>
      </c>
      <c r="G443" t="n">
        <v>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1266-2024</t>
        </is>
      </c>
      <c r="B444" s="1" t="n">
        <v>45302.89086805555</v>
      </c>
      <c r="C444" s="1" t="n">
        <v>45946</v>
      </c>
      <c r="D444" t="inlineStr">
        <is>
          <t>VÄRMLANDS LÄN</t>
        </is>
      </c>
      <c r="E444" t="inlineStr">
        <is>
          <t>KRISTINEHAMN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670-2025</t>
        </is>
      </c>
      <c r="B445" s="1" t="n">
        <v>45664.81667824074</v>
      </c>
      <c r="C445" s="1" t="n">
        <v>45946</v>
      </c>
      <c r="D445" t="inlineStr">
        <is>
          <t>VÄRMLANDS LÄN</t>
        </is>
      </c>
      <c r="E445" t="inlineStr">
        <is>
          <t>KRISTINEHAMN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23704-2022</t>
        </is>
      </c>
      <c r="B446" s="1" t="n">
        <v>44722</v>
      </c>
      <c r="C446" s="1" t="n">
        <v>45946</v>
      </c>
      <c r="D446" t="inlineStr">
        <is>
          <t>VÄRMLANDS LÄN</t>
        </is>
      </c>
      <c r="E446" t="inlineStr">
        <is>
          <t>KRISTINEHAMN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23706-2022</t>
        </is>
      </c>
      <c r="B447" s="1" t="n">
        <v>44722</v>
      </c>
      <c r="C447" s="1" t="n">
        <v>45946</v>
      </c>
      <c r="D447" t="inlineStr">
        <is>
          <t>VÄRMLANDS LÄN</t>
        </is>
      </c>
      <c r="E447" t="inlineStr">
        <is>
          <t>KRISTINEHAMN</t>
        </is>
      </c>
      <c r="G447" t="n">
        <v>0.2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13021-2023</t>
        </is>
      </c>
      <c r="B448" s="1" t="n">
        <v>45002</v>
      </c>
      <c r="C448" s="1" t="n">
        <v>45946</v>
      </c>
      <c r="D448" t="inlineStr">
        <is>
          <t>VÄRMLANDS LÄN</t>
        </is>
      </c>
      <c r="E448" t="inlineStr">
        <is>
          <t>KRISTINEHAMN</t>
        </is>
      </c>
      <c r="G448" t="n">
        <v>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17110-2022</t>
        </is>
      </c>
      <c r="B449" s="1" t="n">
        <v>44677</v>
      </c>
      <c r="C449" s="1" t="n">
        <v>45946</v>
      </c>
      <c r="D449" t="inlineStr">
        <is>
          <t>VÄRMLANDS LÄN</t>
        </is>
      </c>
      <c r="E449" t="inlineStr">
        <is>
          <t>KRISTINEHAMN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46133-2024</t>
        </is>
      </c>
      <c r="B450" s="1" t="n">
        <v>45581</v>
      </c>
      <c r="C450" s="1" t="n">
        <v>45946</v>
      </c>
      <c r="D450" t="inlineStr">
        <is>
          <t>VÄRMLANDS LÄN</t>
        </is>
      </c>
      <c r="E450" t="inlineStr">
        <is>
          <t>KRISTINEHAMN</t>
        </is>
      </c>
      <c r="F450" t="inlineStr">
        <is>
          <t>Sveaskog</t>
        </is>
      </c>
      <c r="G450" t="n">
        <v>3.5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46139-2024</t>
        </is>
      </c>
      <c r="B451" s="1" t="n">
        <v>45581.45054398148</v>
      </c>
      <c r="C451" s="1" t="n">
        <v>45946</v>
      </c>
      <c r="D451" t="inlineStr">
        <is>
          <t>VÄRMLANDS LÄN</t>
        </is>
      </c>
      <c r="E451" t="inlineStr">
        <is>
          <t>KRISTINEHAMN</t>
        </is>
      </c>
      <c r="F451" t="inlineStr">
        <is>
          <t>Sveaskog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47398-2023</t>
        </is>
      </c>
      <c r="B452" s="1" t="n">
        <v>45202.63612268519</v>
      </c>
      <c r="C452" s="1" t="n">
        <v>45946</v>
      </c>
      <c r="D452" t="inlineStr">
        <is>
          <t>VÄRMLANDS LÄN</t>
        </is>
      </c>
      <c r="E452" t="inlineStr">
        <is>
          <t>KRISTINEHAMN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27515-2023</t>
        </is>
      </c>
      <c r="B453" s="1" t="n">
        <v>45097</v>
      </c>
      <c r="C453" s="1" t="n">
        <v>45946</v>
      </c>
      <c r="D453" t="inlineStr">
        <is>
          <t>VÄRMLANDS LÄN</t>
        </is>
      </c>
      <c r="E453" t="inlineStr">
        <is>
          <t>KRISTINEHAMN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33573-2025</t>
        </is>
      </c>
      <c r="B454" s="1" t="n">
        <v>45841</v>
      </c>
      <c r="C454" s="1" t="n">
        <v>45946</v>
      </c>
      <c r="D454" t="inlineStr">
        <is>
          <t>VÄRMLANDS LÄN</t>
        </is>
      </c>
      <c r="E454" t="inlineStr">
        <is>
          <t>KRISTINEHAMN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33578-2025</t>
        </is>
      </c>
      <c r="B455" s="1" t="n">
        <v>45841</v>
      </c>
      <c r="C455" s="1" t="n">
        <v>45946</v>
      </c>
      <c r="D455" t="inlineStr">
        <is>
          <t>VÄRMLANDS LÄN</t>
        </is>
      </c>
      <c r="E455" t="inlineStr">
        <is>
          <t>KRISTINEHAMN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33592-2025</t>
        </is>
      </c>
      <c r="B456" s="1" t="n">
        <v>45841</v>
      </c>
      <c r="C456" s="1" t="n">
        <v>45946</v>
      </c>
      <c r="D456" t="inlineStr">
        <is>
          <t>VÄRMLANDS LÄN</t>
        </is>
      </c>
      <c r="E456" t="inlineStr">
        <is>
          <t>KRISTINEHAMN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1150-2024</t>
        </is>
      </c>
      <c r="B457" s="1" t="n">
        <v>45302</v>
      </c>
      <c r="C457" s="1" t="n">
        <v>45946</v>
      </c>
      <c r="D457" t="inlineStr">
        <is>
          <t>VÄRMLANDS LÄN</t>
        </is>
      </c>
      <c r="E457" t="inlineStr">
        <is>
          <t>KRISTINEHAMN</t>
        </is>
      </c>
      <c r="G457" t="n">
        <v>2.6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38490-2021</t>
        </is>
      </c>
      <c r="B458" s="1" t="n">
        <v>44407</v>
      </c>
      <c r="C458" s="1" t="n">
        <v>45946</v>
      </c>
      <c r="D458" t="inlineStr">
        <is>
          <t>VÄRMLANDS LÄN</t>
        </is>
      </c>
      <c r="E458" t="inlineStr">
        <is>
          <t>KRISTINEHAMN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32500-2025</t>
        </is>
      </c>
      <c r="B459" s="1" t="n">
        <v>45838.45957175926</v>
      </c>
      <c r="C459" s="1" t="n">
        <v>45946</v>
      </c>
      <c r="D459" t="inlineStr">
        <is>
          <t>VÄRMLANDS LÄN</t>
        </is>
      </c>
      <c r="E459" t="inlineStr">
        <is>
          <t>KRISTINEHAMN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14340-2024</t>
        </is>
      </c>
      <c r="B460" s="1" t="n">
        <v>45393</v>
      </c>
      <c r="C460" s="1" t="n">
        <v>45946</v>
      </c>
      <c r="D460" t="inlineStr">
        <is>
          <t>VÄRMLANDS LÄN</t>
        </is>
      </c>
      <c r="E460" t="inlineStr">
        <is>
          <t>KRISTINEHAMN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55890-2023</t>
        </is>
      </c>
      <c r="B461" s="1" t="n">
        <v>45239.80939814815</v>
      </c>
      <c r="C461" s="1" t="n">
        <v>45946</v>
      </c>
      <c r="D461" t="inlineStr">
        <is>
          <t>VÄRMLANDS LÄN</t>
        </is>
      </c>
      <c r="E461" t="inlineStr">
        <is>
          <t>KRISTINEHAMN</t>
        </is>
      </c>
      <c r="G461" t="n">
        <v>8.199999999999999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20696-2023</t>
        </is>
      </c>
      <c r="B462" s="1" t="n">
        <v>45058</v>
      </c>
      <c r="C462" s="1" t="n">
        <v>45946</v>
      </c>
      <c r="D462" t="inlineStr">
        <is>
          <t>VÄRMLANDS LÄN</t>
        </is>
      </c>
      <c r="E462" t="inlineStr">
        <is>
          <t>KRISTINEHAMN</t>
        </is>
      </c>
      <c r="F462" t="inlineStr">
        <is>
          <t>Kommuner</t>
        </is>
      </c>
      <c r="G462" t="n">
        <v>7.4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21384-2025</t>
        </is>
      </c>
      <c r="B463" s="1" t="n">
        <v>45782.46689814814</v>
      </c>
      <c r="C463" s="1" t="n">
        <v>45946</v>
      </c>
      <c r="D463" t="inlineStr">
        <is>
          <t>VÄRMLANDS LÄN</t>
        </is>
      </c>
      <c r="E463" t="inlineStr">
        <is>
          <t>KRISTINEHAMN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21688-2024</t>
        </is>
      </c>
      <c r="B464" s="1" t="n">
        <v>45442.44138888889</v>
      </c>
      <c r="C464" s="1" t="n">
        <v>45946</v>
      </c>
      <c r="D464" t="inlineStr">
        <is>
          <t>VÄRMLANDS LÄN</t>
        </is>
      </c>
      <c r="E464" t="inlineStr">
        <is>
          <t>KRISTINEHAMN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54548-2023</t>
        </is>
      </c>
      <c r="B465" s="1" t="n">
        <v>45226</v>
      </c>
      <c r="C465" s="1" t="n">
        <v>45946</v>
      </c>
      <c r="D465" t="inlineStr">
        <is>
          <t>VÄRMLANDS LÄN</t>
        </is>
      </c>
      <c r="E465" t="inlineStr">
        <is>
          <t>KRISTINEHAMN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54552-2023</t>
        </is>
      </c>
      <c r="B466" s="1" t="n">
        <v>45226</v>
      </c>
      <c r="C466" s="1" t="n">
        <v>45946</v>
      </c>
      <c r="D466" t="inlineStr">
        <is>
          <t>VÄRMLANDS LÄN</t>
        </is>
      </c>
      <c r="E466" t="inlineStr">
        <is>
          <t>KRISTINEHAMN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42577-2025</t>
        </is>
      </c>
      <c r="B467" s="1" t="n">
        <v>45905.61800925926</v>
      </c>
      <c r="C467" s="1" t="n">
        <v>45946</v>
      </c>
      <c r="D467" t="inlineStr">
        <is>
          <t>VÄRMLANDS LÄN</t>
        </is>
      </c>
      <c r="E467" t="inlineStr">
        <is>
          <t>KRISTINEHAMN</t>
        </is>
      </c>
      <c r="G467" t="n">
        <v>7.8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42181-2025</t>
        </is>
      </c>
      <c r="B468" s="1" t="n">
        <v>45904.45096064815</v>
      </c>
      <c r="C468" s="1" t="n">
        <v>45946</v>
      </c>
      <c r="D468" t="inlineStr">
        <is>
          <t>VÄRMLANDS LÄN</t>
        </is>
      </c>
      <c r="E468" t="inlineStr">
        <is>
          <t>KRISTINEHAMN</t>
        </is>
      </c>
      <c r="G468" t="n">
        <v>4.4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42177-2025</t>
        </is>
      </c>
      <c r="B469" s="1" t="n">
        <v>45904.44528935185</v>
      </c>
      <c r="C469" s="1" t="n">
        <v>45946</v>
      </c>
      <c r="D469" t="inlineStr">
        <is>
          <t>VÄRMLANDS LÄN</t>
        </is>
      </c>
      <c r="E469" t="inlineStr">
        <is>
          <t>KRISTINEHAMN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42178-2025</t>
        </is>
      </c>
      <c r="B470" s="1" t="n">
        <v>45904.44737268519</v>
      </c>
      <c r="C470" s="1" t="n">
        <v>45946</v>
      </c>
      <c r="D470" t="inlineStr">
        <is>
          <t>VÄRMLANDS LÄN</t>
        </is>
      </c>
      <c r="E470" t="inlineStr">
        <is>
          <t>KRISTINEHAMN</t>
        </is>
      </c>
      <c r="G470" t="n">
        <v>0.1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60738-2023</t>
        </is>
      </c>
      <c r="B471" s="1" t="n">
        <v>45260</v>
      </c>
      <c r="C471" s="1" t="n">
        <v>45946</v>
      </c>
      <c r="D471" t="inlineStr">
        <is>
          <t>VÄRMLANDS LÄN</t>
        </is>
      </c>
      <c r="E471" t="inlineStr">
        <is>
          <t>KRISTINEHAMN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3316-2025</t>
        </is>
      </c>
      <c r="B472" s="1" t="n">
        <v>45679.68590277778</v>
      </c>
      <c r="C472" s="1" t="n">
        <v>45946</v>
      </c>
      <c r="D472" t="inlineStr">
        <is>
          <t>VÄRMLANDS LÄN</t>
        </is>
      </c>
      <c r="E472" t="inlineStr">
        <is>
          <t>KRISTINEHAMN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12416-2024</t>
        </is>
      </c>
      <c r="B473" s="1" t="n">
        <v>45379.42040509259</v>
      </c>
      <c r="C473" s="1" t="n">
        <v>45946</v>
      </c>
      <c r="D473" t="inlineStr">
        <is>
          <t>VÄRMLANDS LÄN</t>
        </is>
      </c>
      <c r="E473" t="inlineStr">
        <is>
          <t>KRISTINEHAMN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12423-2024</t>
        </is>
      </c>
      <c r="B474" s="1" t="n">
        <v>45379</v>
      </c>
      <c r="C474" s="1" t="n">
        <v>45946</v>
      </c>
      <c r="D474" t="inlineStr">
        <is>
          <t>VÄRMLANDS LÄN</t>
        </is>
      </c>
      <c r="E474" t="inlineStr">
        <is>
          <t>KRISTINEHAMN</t>
        </is>
      </c>
      <c r="G474" t="n">
        <v>12.6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43349-2025</t>
        </is>
      </c>
      <c r="B475" s="1" t="n">
        <v>45910.99054398148</v>
      </c>
      <c r="C475" s="1" t="n">
        <v>45946</v>
      </c>
      <c r="D475" t="inlineStr">
        <is>
          <t>VÄRMLANDS LÄN</t>
        </is>
      </c>
      <c r="E475" t="inlineStr">
        <is>
          <t>KRISTINEHAMN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42947-2021</t>
        </is>
      </c>
      <c r="B476" s="1" t="n">
        <v>44431</v>
      </c>
      <c r="C476" s="1" t="n">
        <v>45946</v>
      </c>
      <c r="D476" t="inlineStr">
        <is>
          <t>VÄRMLANDS LÄN</t>
        </is>
      </c>
      <c r="E476" t="inlineStr">
        <is>
          <t>KRISTINEHAMN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43350-2025</t>
        </is>
      </c>
      <c r="B477" s="1" t="n">
        <v>45911.00423611111</v>
      </c>
      <c r="C477" s="1" t="n">
        <v>45946</v>
      </c>
      <c r="D477" t="inlineStr">
        <is>
          <t>VÄRMLANDS LÄN</t>
        </is>
      </c>
      <c r="E477" t="inlineStr">
        <is>
          <t>KRISTINEHAMN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25628-2025</t>
        </is>
      </c>
      <c r="B478" s="1" t="n">
        <v>45803.58684027778</v>
      </c>
      <c r="C478" s="1" t="n">
        <v>45946</v>
      </c>
      <c r="D478" t="inlineStr">
        <is>
          <t>VÄRMLANDS LÄN</t>
        </is>
      </c>
      <c r="E478" t="inlineStr">
        <is>
          <t>KRISTINEHAMN</t>
        </is>
      </c>
      <c r="F478" t="inlineStr">
        <is>
          <t>Naturvårdsverket</t>
        </is>
      </c>
      <c r="G478" t="n">
        <v>3.4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6278-2023</t>
        </is>
      </c>
      <c r="B479" s="1" t="n">
        <v>44965.40863425926</v>
      </c>
      <c r="C479" s="1" t="n">
        <v>45946</v>
      </c>
      <c r="D479" t="inlineStr">
        <is>
          <t>VÄRMLANDS LÄN</t>
        </is>
      </c>
      <c r="E479" t="inlineStr">
        <is>
          <t>KRISTINEHAMN</t>
        </is>
      </c>
      <c r="G479" t="n">
        <v>5.7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49335-2021</t>
        </is>
      </c>
      <c r="B480" s="1" t="n">
        <v>44454</v>
      </c>
      <c r="C480" s="1" t="n">
        <v>45946</v>
      </c>
      <c r="D480" t="inlineStr">
        <is>
          <t>VÄRMLANDS LÄN</t>
        </is>
      </c>
      <c r="E480" t="inlineStr">
        <is>
          <t>KRISTINEHAMN</t>
        </is>
      </c>
      <c r="G480" t="n">
        <v>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10108-2021</t>
        </is>
      </c>
      <c r="B481" s="1" t="n">
        <v>44256</v>
      </c>
      <c r="C481" s="1" t="n">
        <v>45946</v>
      </c>
      <c r="D481" t="inlineStr">
        <is>
          <t>VÄRMLANDS LÄN</t>
        </is>
      </c>
      <c r="E481" t="inlineStr">
        <is>
          <t>KRISTINEHAMN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54690-2022</t>
        </is>
      </c>
      <c r="B482" s="1" t="n">
        <v>44883.48738425926</v>
      </c>
      <c r="C482" s="1" t="n">
        <v>45946</v>
      </c>
      <c r="D482" t="inlineStr">
        <is>
          <t>VÄRMLANDS LÄN</t>
        </is>
      </c>
      <c r="E482" t="inlineStr">
        <is>
          <t>KRISTINEHAMN</t>
        </is>
      </c>
      <c r="G482" t="n">
        <v>11.1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43623-2025</t>
        </is>
      </c>
      <c r="B483" s="1" t="n">
        <v>45911</v>
      </c>
      <c r="C483" s="1" t="n">
        <v>45946</v>
      </c>
      <c r="D483" t="inlineStr">
        <is>
          <t>VÄRMLANDS LÄN</t>
        </is>
      </c>
      <c r="E483" t="inlineStr">
        <is>
          <t>KRISTINEHAMN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44085-2023</t>
        </is>
      </c>
      <c r="B484" s="1" t="n">
        <v>45188.42696759259</v>
      </c>
      <c r="C484" s="1" t="n">
        <v>45946</v>
      </c>
      <c r="D484" t="inlineStr">
        <is>
          <t>VÄRMLANDS LÄN</t>
        </is>
      </c>
      <c r="E484" t="inlineStr">
        <is>
          <t>KRISTINEHAMN</t>
        </is>
      </c>
      <c r="G484" t="n">
        <v>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37267-2025</t>
        </is>
      </c>
      <c r="B485" s="1" t="n">
        <v>45876.46565972222</v>
      </c>
      <c r="C485" s="1" t="n">
        <v>45946</v>
      </c>
      <c r="D485" t="inlineStr">
        <is>
          <t>VÄRMLANDS LÄN</t>
        </is>
      </c>
      <c r="E485" t="inlineStr">
        <is>
          <t>KRISTINEHAMN</t>
        </is>
      </c>
      <c r="F485" t="inlineStr">
        <is>
          <t>Sveaskog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22896-2023</t>
        </is>
      </c>
      <c r="B486" s="1" t="n">
        <v>45072</v>
      </c>
      <c r="C486" s="1" t="n">
        <v>45946</v>
      </c>
      <c r="D486" t="inlineStr">
        <is>
          <t>VÄRMLANDS LÄN</t>
        </is>
      </c>
      <c r="E486" t="inlineStr">
        <is>
          <t>KRISTINEHAMN</t>
        </is>
      </c>
      <c r="F486" t="inlineStr">
        <is>
          <t>Bergvik skog väst AB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37266-2025</t>
        </is>
      </c>
      <c r="B487" s="1" t="n">
        <v>45876.4650925926</v>
      </c>
      <c r="C487" s="1" t="n">
        <v>45946</v>
      </c>
      <c r="D487" t="inlineStr">
        <is>
          <t>VÄRMLANDS LÄN</t>
        </is>
      </c>
      <c r="E487" t="inlineStr">
        <is>
          <t>KRISTINEHAMN</t>
        </is>
      </c>
      <c r="F487" t="inlineStr">
        <is>
          <t>Sveaskog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10032-2023</t>
        </is>
      </c>
      <c r="B488" s="1" t="n">
        <v>44985.64291666666</v>
      </c>
      <c r="C488" s="1" t="n">
        <v>45946</v>
      </c>
      <c r="D488" t="inlineStr">
        <is>
          <t>VÄRMLANDS LÄN</t>
        </is>
      </c>
      <c r="E488" t="inlineStr">
        <is>
          <t>KRISTINEHAMN</t>
        </is>
      </c>
      <c r="G488" t="n">
        <v>4.9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37516-2025</t>
        </is>
      </c>
      <c r="B489" s="1" t="n">
        <v>45877</v>
      </c>
      <c r="C489" s="1" t="n">
        <v>45946</v>
      </c>
      <c r="D489" t="inlineStr">
        <is>
          <t>VÄRMLANDS LÄN</t>
        </is>
      </c>
      <c r="E489" t="inlineStr">
        <is>
          <t>KRISTINEHAMN</t>
        </is>
      </c>
      <c r="G489" t="n">
        <v>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34230-2023</t>
        </is>
      </c>
      <c r="B490" s="1" t="n">
        <v>45127</v>
      </c>
      <c r="C490" s="1" t="n">
        <v>45946</v>
      </c>
      <c r="D490" t="inlineStr">
        <is>
          <t>VÄRMLANDS LÄN</t>
        </is>
      </c>
      <c r="E490" t="inlineStr">
        <is>
          <t>KRISTINEHAMN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6432-2025</t>
        </is>
      </c>
      <c r="B491" s="1" t="n">
        <v>45699.50817129629</v>
      </c>
      <c r="C491" s="1" t="n">
        <v>45946</v>
      </c>
      <c r="D491" t="inlineStr">
        <is>
          <t>VÄRMLANDS LÄN</t>
        </is>
      </c>
      <c r="E491" t="inlineStr">
        <is>
          <t>KRISTINEHAMN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10102-2021</t>
        </is>
      </c>
      <c r="B492" s="1" t="n">
        <v>44256</v>
      </c>
      <c r="C492" s="1" t="n">
        <v>45946</v>
      </c>
      <c r="D492" t="inlineStr">
        <is>
          <t>VÄRMLANDS LÄN</t>
        </is>
      </c>
      <c r="E492" t="inlineStr">
        <is>
          <t>KRISTINEHAMN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10109-2021</t>
        </is>
      </c>
      <c r="B493" s="1" t="n">
        <v>44256.50052083333</v>
      </c>
      <c r="C493" s="1" t="n">
        <v>45946</v>
      </c>
      <c r="D493" t="inlineStr">
        <is>
          <t>VÄRMLANDS LÄN</t>
        </is>
      </c>
      <c r="E493" t="inlineStr">
        <is>
          <t>KRISTINEHAMN</t>
        </is>
      </c>
      <c r="G493" t="n">
        <v>0.3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10111-2021</t>
        </is>
      </c>
      <c r="B494" s="1" t="n">
        <v>44256.50144675926</v>
      </c>
      <c r="C494" s="1" t="n">
        <v>45946</v>
      </c>
      <c r="D494" t="inlineStr">
        <is>
          <t>VÄRMLANDS LÄN</t>
        </is>
      </c>
      <c r="E494" t="inlineStr">
        <is>
          <t>KRISTINEHAMN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47467-2023</t>
        </is>
      </c>
      <c r="B495" s="1" t="n">
        <v>45202.90619212963</v>
      </c>
      <c r="C495" s="1" t="n">
        <v>45946</v>
      </c>
      <c r="D495" t="inlineStr">
        <is>
          <t>VÄRMLANDS LÄN</t>
        </is>
      </c>
      <c r="E495" t="inlineStr">
        <is>
          <t>KRISTINEHAMN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47091-2022</t>
        </is>
      </c>
      <c r="B496" s="1" t="n">
        <v>44851</v>
      </c>
      <c r="C496" s="1" t="n">
        <v>45946</v>
      </c>
      <c r="D496" t="inlineStr">
        <is>
          <t>VÄRMLANDS LÄN</t>
        </is>
      </c>
      <c r="E496" t="inlineStr">
        <is>
          <t>KRISTINEHAMN</t>
        </is>
      </c>
      <c r="F496" t="inlineStr">
        <is>
          <t>Kommuner</t>
        </is>
      </c>
      <c r="G496" t="n">
        <v>8.6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17299-2025</t>
        </is>
      </c>
      <c r="B497" s="1" t="n">
        <v>45756.59548611111</v>
      </c>
      <c r="C497" s="1" t="n">
        <v>45946</v>
      </c>
      <c r="D497" t="inlineStr">
        <is>
          <t>VÄRMLANDS LÄN</t>
        </is>
      </c>
      <c r="E497" t="inlineStr">
        <is>
          <t>KRISTINEHAMN</t>
        </is>
      </c>
      <c r="F497" t="inlineStr">
        <is>
          <t>Sveaskog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42597-2023</t>
        </is>
      </c>
      <c r="B498" s="1" t="n">
        <v>45181.44695601852</v>
      </c>
      <c r="C498" s="1" t="n">
        <v>45946</v>
      </c>
      <c r="D498" t="inlineStr">
        <is>
          <t>VÄRMLANDS LÄN</t>
        </is>
      </c>
      <c r="E498" t="inlineStr">
        <is>
          <t>KRISTINEHAMN</t>
        </is>
      </c>
      <c r="F498" t="inlineStr">
        <is>
          <t>Sveaskog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38127-2025</t>
        </is>
      </c>
      <c r="B499" s="1" t="n">
        <v>45882</v>
      </c>
      <c r="C499" s="1" t="n">
        <v>45946</v>
      </c>
      <c r="D499" t="inlineStr">
        <is>
          <t>VÄRMLANDS LÄN</t>
        </is>
      </c>
      <c r="E499" t="inlineStr">
        <is>
          <t>KRISTINEHAMN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25570-2023</t>
        </is>
      </c>
      <c r="B500" s="1" t="n">
        <v>45082</v>
      </c>
      <c r="C500" s="1" t="n">
        <v>45946</v>
      </c>
      <c r="D500" t="inlineStr">
        <is>
          <t>VÄRMLANDS LÄN</t>
        </is>
      </c>
      <c r="E500" t="inlineStr">
        <is>
          <t>KRISTINEHAMN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12319-2022</t>
        </is>
      </c>
      <c r="B501" s="1" t="n">
        <v>44637.60309027778</v>
      </c>
      <c r="C501" s="1" t="n">
        <v>45946</v>
      </c>
      <c r="D501" t="inlineStr">
        <is>
          <t>VÄRMLANDS LÄN</t>
        </is>
      </c>
      <c r="E501" t="inlineStr">
        <is>
          <t>KRISTINEHAMN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2144-2025</t>
        </is>
      </c>
      <c r="B502" s="1" t="n">
        <v>45672.69155092593</v>
      </c>
      <c r="C502" s="1" t="n">
        <v>45946</v>
      </c>
      <c r="D502" t="inlineStr">
        <is>
          <t>VÄRMLANDS LÄN</t>
        </is>
      </c>
      <c r="E502" t="inlineStr">
        <is>
          <t>KRISTINEHAMN</t>
        </is>
      </c>
      <c r="F502" t="inlineStr">
        <is>
          <t>Bergvik skog väst AB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45690-2021</t>
        </is>
      </c>
      <c r="B503" s="1" t="n">
        <v>44441</v>
      </c>
      <c r="C503" s="1" t="n">
        <v>45946</v>
      </c>
      <c r="D503" t="inlineStr">
        <is>
          <t>VÄRMLANDS LÄN</t>
        </is>
      </c>
      <c r="E503" t="inlineStr">
        <is>
          <t>KRISTINEHAMN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32624-2024</t>
        </is>
      </c>
      <c r="B504" s="1" t="n">
        <v>45513</v>
      </c>
      <c r="C504" s="1" t="n">
        <v>45946</v>
      </c>
      <c r="D504" t="inlineStr">
        <is>
          <t>VÄRMLANDS LÄN</t>
        </is>
      </c>
      <c r="E504" t="inlineStr">
        <is>
          <t>KRISTINEHAMN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6644-2024</t>
        </is>
      </c>
      <c r="B505" s="1" t="n">
        <v>45341.6625462963</v>
      </c>
      <c r="C505" s="1" t="n">
        <v>45946</v>
      </c>
      <c r="D505" t="inlineStr">
        <is>
          <t>VÄRMLANDS LÄN</t>
        </is>
      </c>
      <c r="E505" t="inlineStr">
        <is>
          <t>KRISTINEHAMN</t>
        </is>
      </c>
      <c r="G505" t="n">
        <v>4.2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34893-2023</t>
        </is>
      </c>
      <c r="B506" s="1" t="n">
        <v>45141</v>
      </c>
      <c r="C506" s="1" t="n">
        <v>45946</v>
      </c>
      <c r="D506" t="inlineStr">
        <is>
          <t>VÄRMLANDS LÄN</t>
        </is>
      </c>
      <c r="E506" t="inlineStr">
        <is>
          <t>KRISTINEHAMN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13293-2024</t>
        </is>
      </c>
      <c r="B507" s="1" t="n">
        <v>45386</v>
      </c>
      <c r="C507" s="1" t="n">
        <v>45946</v>
      </c>
      <c r="D507" t="inlineStr">
        <is>
          <t>VÄRMLANDS LÄN</t>
        </is>
      </c>
      <c r="E507" t="inlineStr">
        <is>
          <t>KRISTINEHAMN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28759-2022</t>
        </is>
      </c>
      <c r="B508" s="1" t="n">
        <v>44749.33506944445</v>
      </c>
      <c r="C508" s="1" t="n">
        <v>45946</v>
      </c>
      <c r="D508" t="inlineStr">
        <is>
          <t>VÄRMLANDS LÄN</t>
        </is>
      </c>
      <c r="E508" t="inlineStr">
        <is>
          <t>KRISTINEHAMN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10030-2023</t>
        </is>
      </c>
      <c r="B509" s="1" t="n">
        <v>44985.64077546296</v>
      </c>
      <c r="C509" s="1" t="n">
        <v>45946</v>
      </c>
      <c r="D509" t="inlineStr">
        <is>
          <t>VÄRMLANDS LÄN</t>
        </is>
      </c>
      <c r="E509" t="inlineStr">
        <is>
          <t>KRISTINEHAMN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47466-2023</t>
        </is>
      </c>
      <c r="B510" s="1" t="n">
        <v>45202.90333333334</v>
      </c>
      <c r="C510" s="1" t="n">
        <v>45946</v>
      </c>
      <c r="D510" t="inlineStr">
        <is>
          <t>VÄRMLANDS LÄN</t>
        </is>
      </c>
      <c r="E510" t="inlineStr">
        <is>
          <t>KRISTINEHAMN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10501-2023</t>
        </is>
      </c>
      <c r="B511" s="1" t="n">
        <v>44987.68640046296</v>
      </c>
      <c r="C511" s="1" t="n">
        <v>45946</v>
      </c>
      <c r="D511" t="inlineStr">
        <is>
          <t>VÄRMLANDS LÄN</t>
        </is>
      </c>
      <c r="E511" t="inlineStr">
        <is>
          <t>KRISTINEHAMN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62453-2022</t>
        </is>
      </c>
      <c r="B512" s="1" t="n">
        <v>44924.42072916667</v>
      </c>
      <c r="C512" s="1" t="n">
        <v>45946</v>
      </c>
      <c r="D512" t="inlineStr">
        <is>
          <t>VÄRMLANDS LÄN</t>
        </is>
      </c>
      <c r="E512" t="inlineStr">
        <is>
          <t>KRISTINEHAMN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>
      <c r="A513" t="inlineStr">
        <is>
          <t>A 48405-2023</t>
        </is>
      </c>
      <c r="B513" s="1" t="n">
        <v>45201</v>
      </c>
      <c r="C513" s="1" t="n">
        <v>45946</v>
      </c>
      <c r="D513" t="inlineStr">
        <is>
          <t>VÄRMLANDS LÄN</t>
        </is>
      </c>
      <c r="E513" t="inlineStr">
        <is>
          <t>KRISTINEHAMN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2025-10-16T11:32:20Z</dcterms:created>
  <dcterms:modified xmlns:dcterms="http://purl.org/dc/terms/" xmlns:xsi="http://www.w3.org/2001/XMLSchema-instance" xsi:type="dcterms:W3CDTF">2025-10-16T11:32:20Z</dcterms:modified>
</cp:coreProperties>
</file>