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9320-2025</t>
        </is>
      </c>
      <c r="B2" s="1" t="n">
        <v>45714</v>
      </c>
      <c r="C2" s="1" t="n">
        <v>45949</v>
      </c>
      <c r="D2" t="inlineStr">
        <is>
          <t>VÄSTMANLANDS LÄN</t>
        </is>
      </c>
      <c r="E2" t="inlineStr">
        <is>
          <t>KUNGSÖR</t>
        </is>
      </c>
      <c r="G2" t="n">
        <v>9.199999999999999</v>
      </c>
      <c r="H2" t="n">
        <v>5</v>
      </c>
      <c r="I2" t="n">
        <v>5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Gropticka
Leptoporus erubescens
Orange taggsvamp
Spillkråka
Talltita
Ullticka
Vedskivlav
Björksplintborre
Bronshjon
Mindre märgborre
Vedticka
Vågbandad barkbock
Kungsfågel
Tjäder</t>
        </is>
      </c>
      <c r="S2">
        <f>HYPERLINK("https://klasma.github.io/Logging_1960/artfynd/A 9320-2025 artfynd.xlsx", "A 9320-2025")</f>
        <v/>
      </c>
      <c r="T2">
        <f>HYPERLINK("https://klasma.github.io/Logging_1960/kartor/A 9320-2025 karta.png", "A 9320-2025")</f>
        <v/>
      </c>
      <c r="U2">
        <f>HYPERLINK("https://klasma.github.io/Logging_1960/knärot/A 9320-2025 karta knärot.png", "A 9320-2025")</f>
        <v/>
      </c>
      <c r="V2">
        <f>HYPERLINK("https://klasma.github.io/Logging_1960/klagomål/A 9320-2025 FSC-klagomål.docx", "A 9320-2025")</f>
        <v/>
      </c>
      <c r="W2">
        <f>HYPERLINK("https://klasma.github.io/Logging_1960/klagomålsmail/A 9320-2025 FSC-klagomål mail.docx", "A 9320-2025")</f>
        <v/>
      </c>
      <c r="X2">
        <f>HYPERLINK("https://klasma.github.io/Logging_1960/tillsyn/A 9320-2025 tillsynsbegäran.docx", "A 9320-2025")</f>
        <v/>
      </c>
      <c r="Y2">
        <f>HYPERLINK("https://klasma.github.io/Logging_1960/tillsynsmail/A 9320-2025 tillsynsbegäran mail.docx", "A 9320-2025")</f>
        <v/>
      </c>
      <c r="Z2">
        <f>HYPERLINK("https://klasma.github.io/Logging_1960/fåglar/A 9320-2025 prioriterade fågelarter.docx", "A 9320-2025")</f>
        <v/>
      </c>
    </row>
    <row r="3" ht="15" customHeight="1">
      <c r="A3" t="inlineStr">
        <is>
          <t>A 8475-2025</t>
        </is>
      </c>
      <c r="B3" s="1" t="n">
        <v>45709</v>
      </c>
      <c r="C3" s="1" t="n">
        <v>45949</v>
      </c>
      <c r="D3" t="inlineStr">
        <is>
          <t>VÄSTMANLANDS LÄN</t>
        </is>
      </c>
      <c r="E3" t="inlineStr">
        <is>
          <t>KUNGSÖR</t>
        </is>
      </c>
      <c r="G3" t="n">
        <v>3.5</v>
      </c>
      <c r="H3" t="n">
        <v>3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Knärot
Spillkråka
Talltita
Ullticka
Brandticka
Grönpyrola
Vedticka</t>
        </is>
      </c>
      <c r="S3">
        <f>HYPERLINK("https://klasma.github.io/Logging_1960/artfynd/A 8475-2025 artfynd.xlsx", "A 8475-2025")</f>
        <v/>
      </c>
      <c r="T3">
        <f>HYPERLINK("https://klasma.github.io/Logging_1960/kartor/A 8475-2025 karta.png", "A 8475-2025")</f>
        <v/>
      </c>
      <c r="U3">
        <f>HYPERLINK("https://klasma.github.io/Logging_1960/knärot/A 8475-2025 karta knärot.png", "A 8475-2025")</f>
        <v/>
      </c>
      <c r="V3">
        <f>HYPERLINK("https://klasma.github.io/Logging_1960/klagomål/A 8475-2025 FSC-klagomål.docx", "A 8475-2025")</f>
        <v/>
      </c>
      <c r="W3">
        <f>HYPERLINK("https://klasma.github.io/Logging_1960/klagomålsmail/A 8475-2025 FSC-klagomål mail.docx", "A 8475-2025")</f>
        <v/>
      </c>
      <c r="X3">
        <f>HYPERLINK("https://klasma.github.io/Logging_1960/tillsyn/A 8475-2025 tillsynsbegäran.docx", "A 8475-2025")</f>
        <v/>
      </c>
      <c r="Y3">
        <f>HYPERLINK("https://klasma.github.io/Logging_1960/tillsynsmail/A 8475-2025 tillsynsbegäran mail.docx", "A 8475-2025")</f>
        <v/>
      </c>
      <c r="Z3">
        <f>HYPERLINK("https://klasma.github.io/Logging_1960/fåglar/A 8475-2025 prioriterade fågelarter.docx", "A 8475-2025")</f>
        <v/>
      </c>
    </row>
    <row r="4" ht="15" customHeight="1">
      <c r="A4" t="inlineStr">
        <is>
          <t>A 7771-2024</t>
        </is>
      </c>
      <c r="B4" s="1" t="n">
        <v>45349</v>
      </c>
      <c r="C4" s="1" t="n">
        <v>45949</v>
      </c>
      <c r="D4" t="inlineStr">
        <is>
          <t>VÄSTMANLANDS LÄN</t>
        </is>
      </c>
      <c r="E4" t="inlineStr">
        <is>
          <t>KUNGSÖR</t>
        </is>
      </c>
      <c r="G4" t="n">
        <v>4.1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Hasselticka
Blåsippa</t>
        </is>
      </c>
      <c r="S4">
        <f>HYPERLINK("https://klasma.github.io/Logging_1960/artfynd/A 7771-2024 artfynd.xlsx", "A 7771-2024")</f>
        <v/>
      </c>
      <c r="T4">
        <f>HYPERLINK("https://klasma.github.io/Logging_1960/kartor/A 7771-2024 karta.png", "A 7771-2024")</f>
        <v/>
      </c>
      <c r="V4">
        <f>HYPERLINK("https://klasma.github.io/Logging_1960/klagomål/A 7771-2024 FSC-klagomål.docx", "A 7771-2024")</f>
        <v/>
      </c>
      <c r="W4">
        <f>HYPERLINK("https://klasma.github.io/Logging_1960/klagomålsmail/A 7771-2024 FSC-klagomål mail.docx", "A 7771-2024")</f>
        <v/>
      </c>
      <c r="X4">
        <f>HYPERLINK("https://klasma.github.io/Logging_1960/tillsyn/A 7771-2024 tillsynsbegäran.docx", "A 7771-2024")</f>
        <v/>
      </c>
      <c r="Y4">
        <f>HYPERLINK("https://klasma.github.io/Logging_1960/tillsynsmail/A 7771-2024 tillsynsbegäran mail.docx", "A 7771-2024")</f>
        <v/>
      </c>
      <c r="Z4">
        <f>HYPERLINK("https://klasma.github.io/Logging_1960/fåglar/A 7771-2024 prioriterade fågelarter.docx", "A 7771-2024")</f>
        <v/>
      </c>
    </row>
    <row r="5" ht="15" customHeight="1">
      <c r="A5" t="inlineStr">
        <is>
          <t>A 59332-2022</t>
        </is>
      </c>
      <c r="B5" s="1" t="n">
        <v>44904</v>
      </c>
      <c r="C5" s="1" t="n">
        <v>45949</v>
      </c>
      <c r="D5" t="inlineStr">
        <is>
          <t>VÄSTMANLANDS LÄN</t>
        </is>
      </c>
      <c r="E5" t="inlineStr">
        <is>
          <t>KUNGSÖR</t>
        </is>
      </c>
      <c r="G5" t="n">
        <v>4.8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Ekticka
Ullticka</t>
        </is>
      </c>
      <c r="S5">
        <f>HYPERLINK("https://klasma.github.io/Logging_1960/artfynd/A 59332-2022 artfynd.xlsx", "A 59332-2022")</f>
        <v/>
      </c>
      <c r="T5">
        <f>HYPERLINK("https://klasma.github.io/Logging_1960/kartor/A 59332-2022 karta.png", "A 59332-2022")</f>
        <v/>
      </c>
      <c r="V5">
        <f>HYPERLINK("https://klasma.github.io/Logging_1960/klagomål/A 59332-2022 FSC-klagomål.docx", "A 59332-2022")</f>
        <v/>
      </c>
      <c r="W5">
        <f>HYPERLINK("https://klasma.github.io/Logging_1960/klagomålsmail/A 59332-2022 FSC-klagomål mail.docx", "A 59332-2022")</f>
        <v/>
      </c>
      <c r="X5">
        <f>HYPERLINK("https://klasma.github.io/Logging_1960/tillsyn/A 59332-2022 tillsynsbegäran.docx", "A 59332-2022")</f>
        <v/>
      </c>
      <c r="Y5">
        <f>HYPERLINK("https://klasma.github.io/Logging_1960/tillsynsmail/A 59332-2022 tillsynsbegäran mail.docx", "A 59332-2022")</f>
        <v/>
      </c>
    </row>
    <row r="6" ht="15" customHeight="1">
      <c r="A6" t="inlineStr">
        <is>
          <t>A 53870-2022</t>
        </is>
      </c>
      <c r="B6" s="1" t="n">
        <v>44880</v>
      </c>
      <c r="C6" s="1" t="n">
        <v>45949</v>
      </c>
      <c r="D6" t="inlineStr">
        <is>
          <t>VÄSTMANLANDS LÄN</t>
        </is>
      </c>
      <c r="E6" t="inlineStr">
        <is>
          <t>KUNGSÖR</t>
        </is>
      </c>
      <c r="F6" t="inlineStr">
        <is>
          <t>Allmännings- och besparingsskogar</t>
        </is>
      </c>
      <c r="G6" t="n">
        <v>2.3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HYPERLINK("https://klasma.github.io/Logging_1960/artfynd/A 53870-2022 artfynd.xlsx", "A 53870-2022")</f>
        <v/>
      </c>
      <c r="T6">
        <f>HYPERLINK("https://klasma.github.io/Logging_1960/kartor/A 53870-2022 karta.png", "A 53870-2022")</f>
        <v/>
      </c>
      <c r="V6">
        <f>HYPERLINK("https://klasma.github.io/Logging_1960/klagomål/A 53870-2022 FSC-klagomål.docx", "A 53870-2022")</f>
        <v/>
      </c>
      <c r="W6">
        <f>HYPERLINK("https://klasma.github.io/Logging_1960/klagomålsmail/A 53870-2022 FSC-klagomål mail.docx", "A 53870-2022")</f>
        <v/>
      </c>
      <c r="X6">
        <f>HYPERLINK("https://klasma.github.io/Logging_1960/tillsyn/A 53870-2022 tillsynsbegäran.docx", "A 53870-2022")</f>
        <v/>
      </c>
      <c r="Y6">
        <f>HYPERLINK("https://klasma.github.io/Logging_1960/tillsynsmail/A 53870-2022 tillsynsbegäran mail.docx", "A 53870-2022")</f>
        <v/>
      </c>
    </row>
    <row r="7" ht="15" customHeight="1">
      <c r="A7" t="inlineStr">
        <is>
          <t>A 31706-2025</t>
        </is>
      </c>
      <c r="B7" s="1" t="n">
        <v>45834</v>
      </c>
      <c r="C7" s="1" t="n">
        <v>45949</v>
      </c>
      <c r="D7" t="inlineStr">
        <is>
          <t>VÄSTMANLANDS LÄN</t>
        </is>
      </c>
      <c r="E7" t="inlineStr">
        <is>
          <t>KUNGSÖR</t>
        </is>
      </c>
      <c r="F7" t="inlineStr">
        <is>
          <t>Allmännings- och besparingsskogar</t>
        </is>
      </c>
      <c r="G7" t="n">
        <v>6.1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Trana</t>
        </is>
      </c>
      <c r="S7">
        <f>HYPERLINK("https://klasma.github.io/Logging_1960/artfynd/A 31706-2025 artfynd.xlsx", "A 31706-2025")</f>
        <v/>
      </c>
      <c r="T7">
        <f>HYPERLINK("https://klasma.github.io/Logging_1960/kartor/A 31706-2025 karta.png", "A 31706-2025")</f>
        <v/>
      </c>
      <c r="V7">
        <f>HYPERLINK("https://klasma.github.io/Logging_1960/klagomål/A 31706-2025 FSC-klagomål.docx", "A 31706-2025")</f>
        <v/>
      </c>
      <c r="W7">
        <f>HYPERLINK("https://klasma.github.io/Logging_1960/klagomålsmail/A 31706-2025 FSC-klagomål mail.docx", "A 31706-2025")</f>
        <v/>
      </c>
      <c r="X7">
        <f>HYPERLINK("https://klasma.github.io/Logging_1960/tillsyn/A 31706-2025 tillsynsbegäran.docx", "A 31706-2025")</f>
        <v/>
      </c>
      <c r="Y7">
        <f>HYPERLINK("https://klasma.github.io/Logging_1960/tillsynsmail/A 31706-2025 tillsynsbegäran mail.docx", "A 31706-2025")</f>
        <v/>
      </c>
      <c r="Z7">
        <f>HYPERLINK("https://klasma.github.io/Logging_1960/fåglar/A 31706-2025 prioriterade fågelarter.docx", "A 31706-2025")</f>
        <v/>
      </c>
    </row>
    <row r="8" ht="15" customHeight="1">
      <c r="A8" t="inlineStr">
        <is>
          <t>A 36639-2021</t>
        </is>
      </c>
      <c r="B8" s="1" t="n">
        <v>44392</v>
      </c>
      <c r="C8" s="1" t="n">
        <v>45949</v>
      </c>
      <c r="D8" t="inlineStr">
        <is>
          <t>VÄSTMANLANDS LÄN</t>
        </is>
      </c>
      <c r="E8" t="inlineStr">
        <is>
          <t>KUNGSÖR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17093-2022</t>
        </is>
      </c>
      <c r="B9" s="1" t="n">
        <v>44677</v>
      </c>
      <c r="C9" s="1" t="n">
        <v>45949</v>
      </c>
      <c r="D9" t="inlineStr">
        <is>
          <t>VÄSTMANLANDS LÄN</t>
        </is>
      </c>
      <c r="E9" t="inlineStr">
        <is>
          <t>KUNGSÖR</t>
        </is>
      </c>
      <c r="F9" t="inlineStr">
        <is>
          <t>Kommuner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6757-2022</t>
        </is>
      </c>
      <c r="B10" s="1" t="n">
        <v>44602</v>
      </c>
      <c r="C10" s="1" t="n">
        <v>45949</v>
      </c>
      <c r="D10" t="inlineStr">
        <is>
          <t>VÄSTMANLANDS LÄN</t>
        </is>
      </c>
      <c r="E10" t="inlineStr">
        <is>
          <t>KUNGSÖR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3223-2021</t>
        </is>
      </c>
      <c r="B11" s="1" t="n">
        <v>44217</v>
      </c>
      <c r="C11" s="1" t="n">
        <v>45949</v>
      </c>
      <c r="D11" t="inlineStr">
        <is>
          <t>VÄSTMANLANDS LÄN</t>
        </is>
      </c>
      <c r="E11" t="inlineStr">
        <is>
          <t>KUNGSÖR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15809-2021</t>
        </is>
      </c>
      <c r="B12" s="1" t="n">
        <v>44286.61725694445</v>
      </c>
      <c r="C12" s="1" t="n">
        <v>45949</v>
      </c>
      <c r="D12" t="inlineStr">
        <is>
          <t>VÄSTMANLANDS LÄN</t>
        </is>
      </c>
      <c r="E12" t="inlineStr">
        <is>
          <t>KUNGSÖR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36419-2022</t>
        </is>
      </c>
      <c r="B13" s="1" t="n">
        <v>44803</v>
      </c>
      <c r="C13" s="1" t="n">
        <v>45949</v>
      </c>
      <c r="D13" t="inlineStr">
        <is>
          <t>VÄSTMANLANDS LÄN</t>
        </is>
      </c>
      <c r="E13" t="inlineStr">
        <is>
          <t>KUNGSÖR</t>
        </is>
      </c>
      <c r="G13" t="n">
        <v>16.2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64251-2020</t>
        </is>
      </c>
      <c r="B14" s="1" t="n">
        <v>44168</v>
      </c>
      <c r="C14" s="1" t="n">
        <v>45949</v>
      </c>
      <c r="D14" t="inlineStr">
        <is>
          <t>VÄSTMANLANDS LÄN</t>
        </is>
      </c>
      <c r="E14" t="inlineStr">
        <is>
          <t>KUNGSÖR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54188-2021</t>
        </is>
      </c>
      <c r="B15" s="1" t="n">
        <v>44470</v>
      </c>
      <c r="C15" s="1" t="n">
        <v>45949</v>
      </c>
      <c r="D15" t="inlineStr">
        <is>
          <t>VÄSTMANLANDS LÄN</t>
        </is>
      </c>
      <c r="E15" t="inlineStr">
        <is>
          <t>KUNGSÖR</t>
        </is>
      </c>
      <c r="G15" t="n">
        <v>6.5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72700-2021</t>
        </is>
      </c>
      <c r="B16" s="1" t="n">
        <v>44545</v>
      </c>
      <c r="C16" s="1" t="n">
        <v>45949</v>
      </c>
      <c r="D16" t="inlineStr">
        <is>
          <t>VÄSTMANLANDS LÄN</t>
        </is>
      </c>
      <c r="E16" t="inlineStr">
        <is>
          <t>KUNGSÖR</t>
        </is>
      </c>
      <c r="G16" t="n">
        <v>2.1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15832-2021</t>
        </is>
      </c>
      <c r="B17" s="1" t="n">
        <v>44286</v>
      </c>
      <c r="C17" s="1" t="n">
        <v>45949</v>
      </c>
      <c r="D17" t="inlineStr">
        <is>
          <t>VÄSTMANLANDS LÄN</t>
        </is>
      </c>
      <c r="E17" t="inlineStr">
        <is>
          <t>KUNGSÖR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6319-2022</t>
        </is>
      </c>
      <c r="B18" s="1" t="n">
        <v>44600</v>
      </c>
      <c r="C18" s="1" t="n">
        <v>45949</v>
      </c>
      <c r="D18" t="inlineStr">
        <is>
          <t>VÄSTMANLANDS LÄN</t>
        </is>
      </c>
      <c r="E18" t="inlineStr">
        <is>
          <t>KUNGSÖR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9813-2022</t>
        </is>
      </c>
      <c r="B19" s="1" t="n">
        <v>44620</v>
      </c>
      <c r="C19" s="1" t="n">
        <v>45949</v>
      </c>
      <c r="D19" t="inlineStr">
        <is>
          <t>VÄSTMANLANDS LÄN</t>
        </is>
      </c>
      <c r="E19" t="inlineStr">
        <is>
          <t>KUNGSÖR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61262-2024</t>
        </is>
      </c>
      <c r="B20" s="1" t="n">
        <v>45645</v>
      </c>
      <c r="C20" s="1" t="n">
        <v>45949</v>
      </c>
      <c r="D20" t="inlineStr">
        <is>
          <t>VÄSTMANLANDS LÄN</t>
        </is>
      </c>
      <c r="E20" t="inlineStr">
        <is>
          <t>KUNGSÖR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61264-2024</t>
        </is>
      </c>
      <c r="B21" s="1" t="n">
        <v>45645</v>
      </c>
      <c r="C21" s="1" t="n">
        <v>45949</v>
      </c>
      <c r="D21" t="inlineStr">
        <is>
          <t>VÄSTMANLANDS LÄN</t>
        </is>
      </c>
      <c r="E21" t="inlineStr">
        <is>
          <t>KUNGSÖR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64928-2020</t>
        </is>
      </c>
      <c r="B22" s="1" t="n">
        <v>44172</v>
      </c>
      <c r="C22" s="1" t="n">
        <v>45949</v>
      </c>
      <c r="D22" t="inlineStr">
        <is>
          <t>VÄSTMANLANDS LÄN</t>
        </is>
      </c>
      <c r="E22" t="inlineStr">
        <is>
          <t>KUNGSÖR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45159-2021</t>
        </is>
      </c>
      <c r="B23" s="1" t="n">
        <v>44439</v>
      </c>
      <c r="C23" s="1" t="n">
        <v>45949</v>
      </c>
      <c r="D23" t="inlineStr">
        <is>
          <t>VÄSTMANLANDS LÄN</t>
        </is>
      </c>
      <c r="E23" t="inlineStr">
        <is>
          <t>KUNGSÖR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41446-2023</t>
        </is>
      </c>
      <c r="B24" s="1" t="n">
        <v>45175</v>
      </c>
      <c r="C24" s="1" t="n">
        <v>45949</v>
      </c>
      <c r="D24" t="inlineStr">
        <is>
          <t>VÄSTMANLANDS LÄN</t>
        </is>
      </c>
      <c r="E24" t="inlineStr">
        <is>
          <t>KUNGSÖR</t>
        </is>
      </c>
      <c r="F24" t="inlineStr">
        <is>
          <t>Allmännings- och besparingsskogar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30621-2023</t>
        </is>
      </c>
      <c r="B25" s="1" t="n">
        <v>45112.42612268519</v>
      </c>
      <c r="C25" s="1" t="n">
        <v>45949</v>
      </c>
      <c r="D25" t="inlineStr">
        <is>
          <t>VÄSTMANLANDS LÄN</t>
        </is>
      </c>
      <c r="E25" t="inlineStr">
        <is>
          <t>KUNGSÖR</t>
        </is>
      </c>
      <c r="G25" t="n">
        <v>3.2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30623-2023</t>
        </is>
      </c>
      <c r="B26" s="1" t="n">
        <v>45112.4308912037</v>
      </c>
      <c r="C26" s="1" t="n">
        <v>45949</v>
      </c>
      <c r="D26" t="inlineStr">
        <is>
          <t>VÄSTMANLANDS LÄN</t>
        </is>
      </c>
      <c r="E26" t="inlineStr">
        <is>
          <t>KUNGSÖR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7117-2022</t>
        </is>
      </c>
      <c r="B27" s="1" t="n">
        <v>44603</v>
      </c>
      <c r="C27" s="1" t="n">
        <v>45949</v>
      </c>
      <c r="D27" t="inlineStr">
        <is>
          <t>VÄSTMANLANDS LÄN</t>
        </is>
      </c>
      <c r="E27" t="inlineStr">
        <is>
          <t>KUNGSÖR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58040-2020</t>
        </is>
      </c>
      <c r="B28" s="1" t="n">
        <v>44144</v>
      </c>
      <c r="C28" s="1" t="n">
        <v>45949</v>
      </c>
      <c r="D28" t="inlineStr">
        <is>
          <t>VÄSTMANLANDS LÄN</t>
        </is>
      </c>
      <c r="E28" t="inlineStr">
        <is>
          <t>KUNGSÖR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10516-2022</t>
        </is>
      </c>
      <c r="B29" s="1" t="n">
        <v>44623.71763888889</v>
      </c>
      <c r="C29" s="1" t="n">
        <v>45949</v>
      </c>
      <c r="D29" t="inlineStr">
        <is>
          <t>VÄSTMANLANDS LÄN</t>
        </is>
      </c>
      <c r="E29" t="inlineStr">
        <is>
          <t>KUNGSÖR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10517-2022</t>
        </is>
      </c>
      <c r="B30" s="1" t="n">
        <v>44623</v>
      </c>
      <c r="C30" s="1" t="n">
        <v>45949</v>
      </c>
      <c r="D30" t="inlineStr">
        <is>
          <t>VÄSTMANLANDS LÄN</t>
        </is>
      </c>
      <c r="E30" t="inlineStr">
        <is>
          <t>KUNGSÖR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1906-2022</t>
        </is>
      </c>
      <c r="B31" s="1" t="n">
        <v>44575.39444444444</v>
      </c>
      <c r="C31" s="1" t="n">
        <v>45949</v>
      </c>
      <c r="D31" t="inlineStr">
        <is>
          <t>VÄSTMANLANDS LÄN</t>
        </is>
      </c>
      <c r="E31" t="inlineStr">
        <is>
          <t>KUNGSÖR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50058-2021</t>
        </is>
      </c>
      <c r="B32" s="1" t="n">
        <v>44456.54690972222</v>
      </c>
      <c r="C32" s="1" t="n">
        <v>45949</v>
      </c>
      <c r="D32" t="inlineStr">
        <is>
          <t>VÄSTMANLANDS LÄN</t>
        </is>
      </c>
      <c r="E32" t="inlineStr">
        <is>
          <t>KUNGSÖR</t>
        </is>
      </c>
      <c r="F32" t="inlineStr">
        <is>
          <t>Allmännings- och besparingsskogar</t>
        </is>
      </c>
      <c r="G32" t="n">
        <v>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19917-2025</t>
        </is>
      </c>
      <c r="B33" s="1" t="n">
        <v>45771</v>
      </c>
      <c r="C33" s="1" t="n">
        <v>45949</v>
      </c>
      <c r="D33" t="inlineStr">
        <is>
          <t>VÄSTMANLANDS LÄN</t>
        </is>
      </c>
      <c r="E33" t="inlineStr">
        <is>
          <t>KUNGSÖR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36638-2021</t>
        </is>
      </c>
      <c r="B34" s="1" t="n">
        <v>44392</v>
      </c>
      <c r="C34" s="1" t="n">
        <v>45949</v>
      </c>
      <c r="D34" t="inlineStr">
        <is>
          <t>VÄSTMANLANDS LÄN</t>
        </is>
      </c>
      <c r="E34" t="inlineStr">
        <is>
          <t>KUNGSÖR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36539-2021</t>
        </is>
      </c>
      <c r="B35" s="1" t="n">
        <v>44391.4878587963</v>
      </c>
      <c r="C35" s="1" t="n">
        <v>45949</v>
      </c>
      <c r="D35" t="inlineStr">
        <is>
          <t>VÄSTMANLANDS LÄN</t>
        </is>
      </c>
      <c r="E35" t="inlineStr">
        <is>
          <t>KUNGSÖR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51096-2024</t>
        </is>
      </c>
      <c r="B36" s="1" t="n">
        <v>45603.47366898148</v>
      </c>
      <c r="C36" s="1" t="n">
        <v>45949</v>
      </c>
      <c r="D36" t="inlineStr">
        <is>
          <t>VÄSTMANLANDS LÄN</t>
        </is>
      </c>
      <c r="E36" t="inlineStr">
        <is>
          <t>KUNGSÖR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20197-2023</t>
        </is>
      </c>
      <c r="B37" s="1" t="n">
        <v>45055</v>
      </c>
      <c r="C37" s="1" t="n">
        <v>45949</v>
      </c>
      <c r="D37" t="inlineStr">
        <is>
          <t>VÄSTMANLANDS LÄN</t>
        </is>
      </c>
      <c r="E37" t="inlineStr">
        <is>
          <t>KUNGSÖR</t>
        </is>
      </c>
      <c r="G37" t="n">
        <v>3.5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59853-2022</t>
        </is>
      </c>
      <c r="B38" s="1" t="n">
        <v>44908</v>
      </c>
      <c r="C38" s="1" t="n">
        <v>45949</v>
      </c>
      <c r="D38" t="inlineStr">
        <is>
          <t>VÄSTMANLANDS LÄN</t>
        </is>
      </c>
      <c r="E38" t="inlineStr">
        <is>
          <t>KUNGSÖR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8193-2023</t>
        </is>
      </c>
      <c r="B39" s="1" t="n">
        <v>44974</v>
      </c>
      <c r="C39" s="1" t="n">
        <v>45949</v>
      </c>
      <c r="D39" t="inlineStr">
        <is>
          <t>VÄSTMANLANDS LÄN</t>
        </is>
      </c>
      <c r="E39" t="inlineStr">
        <is>
          <t>KUNGSÖR</t>
        </is>
      </c>
      <c r="F39" t="inlineStr">
        <is>
          <t>Allmännings- och besparingsskogar</t>
        </is>
      </c>
      <c r="G39" t="n">
        <v>10.5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8228-2023</t>
        </is>
      </c>
      <c r="B40" s="1" t="n">
        <v>44974</v>
      </c>
      <c r="C40" s="1" t="n">
        <v>45949</v>
      </c>
      <c r="D40" t="inlineStr">
        <is>
          <t>VÄSTMANLANDS LÄN</t>
        </is>
      </c>
      <c r="E40" t="inlineStr">
        <is>
          <t>KUNGSÖR</t>
        </is>
      </c>
      <c r="G40" t="n">
        <v>13.9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6734-2022</t>
        </is>
      </c>
      <c r="B41" s="1" t="n">
        <v>44602.46284722222</v>
      </c>
      <c r="C41" s="1" t="n">
        <v>45949</v>
      </c>
      <c r="D41" t="inlineStr">
        <is>
          <t>VÄSTMANLANDS LÄN</t>
        </is>
      </c>
      <c r="E41" t="inlineStr">
        <is>
          <t>KUNGSÖR</t>
        </is>
      </c>
      <c r="G41" t="n">
        <v>32.3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40607-2024</t>
        </is>
      </c>
      <c r="B42" s="1" t="n">
        <v>45556.70357638889</v>
      </c>
      <c r="C42" s="1" t="n">
        <v>45949</v>
      </c>
      <c r="D42" t="inlineStr">
        <is>
          <t>VÄSTMANLANDS LÄN</t>
        </is>
      </c>
      <c r="E42" t="inlineStr">
        <is>
          <t>KUNGSÖR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30634-2023</t>
        </is>
      </c>
      <c r="B43" s="1" t="n">
        <v>45112.45543981482</v>
      </c>
      <c r="C43" s="1" t="n">
        <v>45949</v>
      </c>
      <c r="D43" t="inlineStr">
        <is>
          <t>VÄSTMANLANDS LÄN</t>
        </is>
      </c>
      <c r="E43" t="inlineStr">
        <is>
          <t>KUNGSÖR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31883-2022</t>
        </is>
      </c>
      <c r="B44" s="1" t="n">
        <v>44777</v>
      </c>
      <c r="C44" s="1" t="n">
        <v>45949</v>
      </c>
      <c r="D44" t="inlineStr">
        <is>
          <t>VÄSTMANLANDS LÄN</t>
        </is>
      </c>
      <c r="E44" t="inlineStr">
        <is>
          <t>KUNGSÖR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11771-2025</t>
        </is>
      </c>
      <c r="B45" s="1" t="n">
        <v>45727</v>
      </c>
      <c r="C45" s="1" t="n">
        <v>45949</v>
      </c>
      <c r="D45" t="inlineStr">
        <is>
          <t>VÄSTMANLANDS LÄN</t>
        </is>
      </c>
      <c r="E45" t="inlineStr">
        <is>
          <t>KUNGSÖR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52795-2023</t>
        </is>
      </c>
      <c r="B46" s="1" t="n">
        <v>45226.35605324074</v>
      </c>
      <c r="C46" s="1" t="n">
        <v>45949</v>
      </c>
      <c r="D46" t="inlineStr">
        <is>
          <t>VÄSTMANLANDS LÄN</t>
        </is>
      </c>
      <c r="E46" t="inlineStr">
        <is>
          <t>KUNGSÖR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44720-2021</t>
        </is>
      </c>
      <c r="B47" s="1" t="n">
        <v>44438</v>
      </c>
      <c r="C47" s="1" t="n">
        <v>45949</v>
      </c>
      <c r="D47" t="inlineStr">
        <is>
          <t>VÄSTMANLANDS LÄN</t>
        </is>
      </c>
      <c r="E47" t="inlineStr">
        <is>
          <t>KUNGSÖR</t>
        </is>
      </c>
      <c r="G47" t="n">
        <v>11.4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5952-2024</t>
        </is>
      </c>
      <c r="B48" s="1" t="n">
        <v>45335</v>
      </c>
      <c r="C48" s="1" t="n">
        <v>45949</v>
      </c>
      <c r="D48" t="inlineStr">
        <is>
          <t>VÄSTMANLANDS LÄN</t>
        </is>
      </c>
      <c r="E48" t="inlineStr">
        <is>
          <t>KUNGSÖR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23574-2023</t>
        </is>
      </c>
      <c r="B49" s="1" t="n">
        <v>45077</v>
      </c>
      <c r="C49" s="1" t="n">
        <v>45949</v>
      </c>
      <c r="D49" t="inlineStr">
        <is>
          <t>VÄSTMANLANDS LÄN</t>
        </is>
      </c>
      <c r="E49" t="inlineStr">
        <is>
          <t>KUNGSÖR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26382-2023</t>
        </is>
      </c>
      <c r="B50" s="1" t="n">
        <v>45092</v>
      </c>
      <c r="C50" s="1" t="n">
        <v>45949</v>
      </c>
      <c r="D50" t="inlineStr">
        <is>
          <t>VÄSTMANLANDS LÄN</t>
        </is>
      </c>
      <c r="E50" t="inlineStr">
        <is>
          <t>KUNGSÖR</t>
        </is>
      </c>
      <c r="F50" t="inlineStr">
        <is>
          <t>Allmännings- och besparingsskogar</t>
        </is>
      </c>
      <c r="G50" t="n">
        <v>20.3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59615-2021</t>
        </is>
      </c>
      <c r="B51" s="1" t="n">
        <v>44491.70662037037</v>
      </c>
      <c r="C51" s="1" t="n">
        <v>45949</v>
      </c>
      <c r="D51" t="inlineStr">
        <is>
          <t>VÄSTMANLANDS LÄN</t>
        </is>
      </c>
      <c r="E51" t="inlineStr">
        <is>
          <t>KUNGSÖR</t>
        </is>
      </c>
      <c r="G51" t="n">
        <v>6.8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16735-2023</t>
        </is>
      </c>
      <c r="B52" s="1" t="n">
        <v>45030.71976851852</v>
      </c>
      <c r="C52" s="1" t="n">
        <v>45949</v>
      </c>
      <c r="D52" t="inlineStr">
        <is>
          <t>VÄSTMANLANDS LÄN</t>
        </is>
      </c>
      <c r="E52" t="inlineStr">
        <is>
          <t>KUNGSÖR</t>
        </is>
      </c>
      <c r="G52" t="n">
        <v>8.699999999999999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19082-2023</t>
        </is>
      </c>
      <c r="B53" s="1" t="n">
        <v>45048</v>
      </c>
      <c r="C53" s="1" t="n">
        <v>45949</v>
      </c>
      <c r="D53" t="inlineStr">
        <is>
          <t>VÄSTMANLANDS LÄN</t>
        </is>
      </c>
      <c r="E53" t="inlineStr">
        <is>
          <t>KUNGSÖR</t>
        </is>
      </c>
      <c r="F53" t="inlineStr">
        <is>
          <t>Allmännings- och besparingsskogar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38938-2021</t>
        </is>
      </c>
      <c r="B54" s="1" t="n">
        <v>44411.63415509259</v>
      </c>
      <c r="C54" s="1" t="n">
        <v>45949</v>
      </c>
      <c r="D54" t="inlineStr">
        <is>
          <t>VÄSTMANLANDS LÄN</t>
        </is>
      </c>
      <c r="E54" t="inlineStr">
        <is>
          <t>KUNGSÖR</t>
        </is>
      </c>
      <c r="F54" t="inlineStr">
        <is>
          <t>Allmännings- och besparingsskogar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60736-2024</t>
        </is>
      </c>
      <c r="B55" s="1" t="n">
        <v>45644</v>
      </c>
      <c r="C55" s="1" t="n">
        <v>45949</v>
      </c>
      <c r="D55" t="inlineStr">
        <is>
          <t>VÄSTMANLANDS LÄN</t>
        </is>
      </c>
      <c r="E55" t="inlineStr">
        <is>
          <t>KUNGSÖR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52789-2024</t>
        </is>
      </c>
      <c r="B56" s="1" t="n">
        <v>45610.55425925926</v>
      </c>
      <c r="C56" s="1" t="n">
        <v>45949</v>
      </c>
      <c r="D56" t="inlineStr">
        <is>
          <t>VÄSTMANLANDS LÄN</t>
        </is>
      </c>
      <c r="E56" t="inlineStr">
        <is>
          <t>KUNGSÖR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59805-2024</t>
        </is>
      </c>
      <c r="B57" s="1" t="n">
        <v>45639.60199074074</v>
      </c>
      <c r="C57" s="1" t="n">
        <v>45949</v>
      </c>
      <c r="D57" t="inlineStr">
        <is>
          <t>VÄSTMANLANDS LÄN</t>
        </is>
      </c>
      <c r="E57" t="inlineStr">
        <is>
          <t>KUNGSÖR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26029-2022</t>
        </is>
      </c>
      <c r="B58" s="1" t="n">
        <v>44734</v>
      </c>
      <c r="C58" s="1" t="n">
        <v>45949</v>
      </c>
      <c r="D58" t="inlineStr">
        <is>
          <t>VÄSTMANLANDS LÄN</t>
        </is>
      </c>
      <c r="E58" t="inlineStr">
        <is>
          <t>KUNGSÖR</t>
        </is>
      </c>
      <c r="F58" t="inlineStr">
        <is>
          <t>Allmännings- och besparingsskogar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59612-2021</t>
        </is>
      </c>
      <c r="B59" s="1" t="n">
        <v>44491</v>
      </c>
      <c r="C59" s="1" t="n">
        <v>45949</v>
      </c>
      <c r="D59" t="inlineStr">
        <is>
          <t>VÄSTMANLANDS LÄN</t>
        </is>
      </c>
      <c r="E59" t="inlineStr">
        <is>
          <t>KUNGSÖR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19420-2024</t>
        </is>
      </c>
      <c r="B60" s="1" t="n">
        <v>45429.42680555556</v>
      </c>
      <c r="C60" s="1" t="n">
        <v>45949</v>
      </c>
      <c r="D60" t="inlineStr">
        <is>
          <t>VÄSTMANLANDS LÄN</t>
        </is>
      </c>
      <c r="E60" t="inlineStr">
        <is>
          <t>KUNGSÖR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60754-2024</t>
        </is>
      </c>
      <c r="B61" s="1" t="n">
        <v>45644</v>
      </c>
      <c r="C61" s="1" t="n">
        <v>45949</v>
      </c>
      <c r="D61" t="inlineStr">
        <is>
          <t>VÄSTMANLANDS LÄN</t>
        </is>
      </c>
      <c r="E61" t="inlineStr">
        <is>
          <t>KUNGSÖR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52802-2022</t>
        </is>
      </c>
      <c r="B62" s="1" t="n">
        <v>44875</v>
      </c>
      <c r="C62" s="1" t="n">
        <v>45949</v>
      </c>
      <c r="D62" t="inlineStr">
        <is>
          <t>VÄSTMANLANDS LÄN</t>
        </is>
      </c>
      <c r="E62" t="inlineStr">
        <is>
          <t>KUNGSÖR</t>
        </is>
      </c>
      <c r="F62" t="inlineStr">
        <is>
          <t>Allmännings- och besparingsskogar</t>
        </is>
      </c>
      <c r="G62" t="n">
        <v>5.8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24023-2025</t>
        </is>
      </c>
      <c r="B63" s="1" t="n">
        <v>45796</v>
      </c>
      <c r="C63" s="1" t="n">
        <v>45949</v>
      </c>
      <c r="D63" t="inlineStr">
        <is>
          <t>VÄSTMANLANDS LÄN</t>
        </is>
      </c>
      <c r="E63" t="inlineStr">
        <is>
          <t>KUNGSÖR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39717-2023</t>
        </is>
      </c>
      <c r="B64" s="1" t="n">
        <v>45167.62804398148</v>
      </c>
      <c r="C64" s="1" t="n">
        <v>45949</v>
      </c>
      <c r="D64" t="inlineStr">
        <is>
          <t>VÄSTMANLANDS LÄN</t>
        </is>
      </c>
      <c r="E64" t="inlineStr">
        <is>
          <t>KUNGSÖR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38308-2023</t>
        </is>
      </c>
      <c r="B65" s="1" t="n">
        <v>45161.66641203704</v>
      </c>
      <c r="C65" s="1" t="n">
        <v>45949</v>
      </c>
      <c r="D65" t="inlineStr">
        <is>
          <t>VÄSTMANLANDS LÄN</t>
        </is>
      </c>
      <c r="E65" t="inlineStr">
        <is>
          <t>KUNGSÖR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59615-2021</t>
        </is>
      </c>
      <c r="B66" s="1" t="n">
        <v>44491.70662037037</v>
      </c>
      <c r="C66" s="1" t="n">
        <v>45949</v>
      </c>
      <c r="D66" t="inlineStr">
        <is>
          <t>VÄSTMANLANDS LÄN</t>
        </is>
      </c>
      <c r="E66" t="inlineStr">
        <is>
          <t>KUNGSÖR</t>
        </is>
      </c>
      <c r="G66" t="n">
        <v>6.8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55003-2022</t>
        </is>
      </c>
      <c r="B67" s="1" t="n">
        <v>44886.51076388889</v>
      </c>
      <c r="C67" s="1" t="n">
        <v>45949</v>
      </c>
      <c r="D67" t="inlineStr">
        <is>
          <t>VÄSTMANLANDS LÄN</t>
        </is>
      </c>
      <c r="E67" t="inlineStr">
        <is>
          <t>KUNGSÖR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47123-2024</t>
        </is>
      </c>
      <c r="B68" s="1" t="n">
        <v>45586.5691087963</v>
      </c>
      <c r="C68" s="1" t="n">
        <v>45949</v>
      </c>
      <c r="D68" t="inlineStr">
        <is>
          <t>VÄSTMANLANDS LÄN</t>
        </is>
      </c>
      <c r="E68" t="inlineStr">
        <is>
          <t>KUNGSÖR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39269-2023</t>
        </is>
      </c>
      <c r="B69" s="1" t="n">
        <v>45166.49605324074</v>
      </c>
      <c r="C69" s="1" t="n">
        <v>45949</v>
      </c>
      <c r="D69" t="inlineStr">
        <is>
          <t>VÄSTMANLANDS LÄN</t>
        </is>
      </c>
      <c r="E69" t="inlineStr">
        <is>
          <t>KUNGSÖR</t>
        </is>
      </c>
      <c r="G69" t="n">
        <v>3.3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40815-2022</t>
        </is>
      </c>
      <c r="B70" s="1" t="n">
        <v>44824</v>
      </c>
      <c r="C70" s="1" t="n">
        <v>45949</v>
      </c>
      <c r="D70" t="inlineStr">
        <is>
          <t>VÄSTMANLANDS LÄN</t>
        </is>
      </c>
      <c r="E70" t="inlineStr">
        <is>
          <t>KUNGSÖR</t>
        </is>
      </c>
      <c r="G70" t="n">
        <v>15.9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1040-2025</t>
        </is>
      </c>
      <c r="B71" s="1" t="n">
        <v>45666.54564814815</v>
      </c>
      <c r="C71" s="1" t="n">
        <v>45949</v>
      </c>
      <c r="D71" t="inlineStr">
        <is>
          <t>VÄSTMANLANDS LÄN</t>
        </is>
      </c>
      <c r="E71" t="inlineStr">
        <is>
          <t>KUNGSÖR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55072-2021</t>
        </is>
      </c>
      <c r="B72" s="1" t="n">
        <v>44474.64513888889</v>
      </c>
      <c r="C72" s="1" t="n">
        <v>45949</v>
      </c>
      <c r="D72" t="inlineStr">
        <is>
          <t>VÄSTMANLANDS LÄN</t>
        </is>
      </c>
      <c r="E72" t="inlineStr">
        <is>
          <t>KUNGSÖR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55079-2021</t>
        </is>
      </c>
      <c r="B73" s="1" t="n">
        <v>44474</v>
      </c>
      <c r="C73" s="1" t="n">
        <v>45949</v>
      </c>
      <c r="D73" t="inlineStr">
        <is>
          <t>VÄSTMANLANDS LÄN</t>
        </is>
      </c>
      <c r="E73" t="inlineStr">
        <is>
          <t>KUNGSÖR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59609-2021</t>
        </is>
      </c>
      <c r="B74" s="1" t="n">
        <v>44491.69118055556</v>
      </c>
      <c r="C74" s="1" t="n">
        <v>45949</v>
      </c>
      <c r="D74" t="inlineStr">
        <is>
          <t>VÄSTMANLANDS LÄN</t>
        </is>
      </c>
      <c r="E74" t="inlineStr">
        <is>
          <t>KUNGSÖR</t>
        </is>
      </c>
      <c r="G74" t="n">
        <v>12.7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33022-2025</t>
        </is>
      </c>
      <c r="B75" s="1" t="n">
        <v>45840</v>
      </c>
      <c r="C75" s="1" t="n">
        <v>45949</v>
      </c>
      <c r="D75" t="inlineStr">
        <is>
          <t>VÄSTMANLANDS LÄN</t>
        </is>
      </c>
      <c r="E75" t="inlineStr">
        <is>
          <t>KUNGSÖR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33034-2025</t>
        </is>
      </c>
      <c r="B76" s="1" t="n">
        <v>45840</v>
      </c>
      <c r="C76" s="1" t="n">
        <v>45949</v>
      </c>
      <c r="D76" t="inlineStr">
        <is>
          <t>VÄSTMANLANDS LÄN</t>
        </is>
      </c>
      <c r="E76" t="inlineStr">
        <is>
          <t>KUNGSÖR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33035-2025</t>
        </is>
      </c>
      <c r="B77" s="1" t="n">
        <v>45840</v>
      </c>
      <c r="C77" s="1" t="n">
        <v>45949</v>
      </c>
      <c r="D77" t="inlineStr">
        <is>
          <t>VÄSTMANLANDS LÄN</t>
        </is>
      </c>
      <c r="E77" t="inlineStr">
        <is>
          <t>KUNGSÖR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19266-2024</t>
        </is>
      </c>
      <c r="B78" s="1" t="n">
        <v>45428.62668981482</v>
      </c>
      <c r="C78" s="1" t="n">
        <v>45949</v>
      </c>
      <c r="D78" t="inlineStr">
        <is>
          <t>VÄSTMANLANDS LÄN</t>
        </is>
      </c>
      <c r="E78" t="inlineStr">
        <is>
          <t>KUNGSÖR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52809-2022</t>
        </is>
      </c>
      <c r="B79" s="1" t="n">
        <v>44875</v>
      </c>
      <c r="C79" s="1" t="n">
        <v>45949</v>
      </c>
      <c r="D79" t="inlineStr">
        <is>
          <t>VÄSTMANLANDS LÄN</t>
        </is>
      </c>
      <c r="E79" t="inlineStr">
        <is>
          <t>KUNGSÖR</t>
        </is>
      </c>
      <c r="F79" t="inlineStr">
        <is>
          <t>Allmännings- och besparingsskogar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3683-2023</t>
        </is>
      </c>
      <c r="B80" s="1" t="n">
        <v>44950</v>
      </c>
      <c r="C80" s="1" t="n">
        <v>45949</v>
      </c>
      <c r="D80" t="inlineStr">
        <is>
          <t>VÄSTMANLANDS LÄN</t>
        </is>
      </c>
      <c r="E80" t="inlineStr">
        <is>
          <t>KUNGSÖR</t>
        </is>
      </c>
      <c r="F80" t="inlineStr">
        <is>
          <t>Allmännings- och besparingsskogar</t>
        </is>
      </c>
      <c r="G80" t="n">
        <v>6.3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2025-10-19T11:49:44Z</dcterms:created>
  <dcterms:modified xmlns:dcterms="http://purl.org/dc/terms/" xmlns:xsi="http://www.w3.org/2001/XMLSchema-instance" xsi:type="dcterms:W3CDTF">2025-10-19T11:49:45Z</dcterms:modified>
</cp:coreProperties>
</file>