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42686-2024</t>
        </is>
      </c>
      <c r="B2" s="1" t="n">
        <v>45566</v>
      </c>
      <c r="C2" s="1" t="n">
        <v>45959</v>
      </c>
      <c r="D2" t="inlineStr">
        <is>
          <t>VÄSTMANLANDS LÄN</t>
        </is>
      </c>
      <c r="E2" t="inlineStr">
        <is>
          <t>NORBERG</t>
        </is>
      </c>
      <c r="G2" t="n">
        <v>7</v>
      </c>
      <c r="H2" t="n">
        <v>1</v>
      </c>
      <c r="I2" t="n">
        <v>3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Knärot
Tallticka
Ullticka
Bollvitmossa
Skinnlav
Vedticka</t>
        </is>
      </c>
      <c r="S2">
        <f>HYPERLINK("https://klasma.github.io/Logging_1962/artfynd/A 42686-2024 artfynd.xlsx", "A 42686-2024")</f>
        <v/>
      </c>
      <c r="T2">
        <f>HYPERLINK("https://klasma.github.io/Logging_1962/kartor/A 42686-2024 karta.png", "A 42686-2024")</f>
        <v/>
      </c>
      <c r="U2">
        <f>HYPERLINK("https://klasma.github.io/Logging_1962/knärot/A 42686-2024 karta knärot.png", "A 42686-2024")</f>
        <v/>
      </c>
      <c r="V2">
        <f>HYPERLINK("https://klasma.github.io/Logging_1962/klagomål/A 42686-2024 FSC-klagomål.docx", "A 42686-2024")</f>
        <v/>
      </c>
      <c r="W2">
        <f>HYPERLINK("https://klasma.github.io/Logging_1962/klagomålsmail/A 42686-2024 FSC-klagomål mail.docx", "A 42686-2024")</f>
        <v/>
      </c>
      <c r="X2">
        <f>HYPERLINK("https://klasma.github.io/Logging_1962/tillsyn/A 42686-2024 tillsynsbegäran.docx", "A 42686-2024")</f>
        <v/>
      </c>
      <c r="Y2">
        <f>HYPERLINK("https://klasma.github.io/Logging_1962/tillsynsmail/A 42686-2024 tillsynsbegäran mail.docx", "A 42686-2024")</f>
        <v/>
      </c>
    </row>
    <row r="3" ht="15" customHeight="1">
      <c r="A3" t="inlineStr">
        <is>
          <t>A 39253-2024</t>
        </is>
      </c>
      <c r="B3" s="1" t="n">
        <v>45551</v>
      </c>
      <c r="C3" s="1" t="n">
        <v>45959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3</v>
      </c>
      <c r="H3" t="n">
        <v>1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Knärot
Kandelabersvamp
Kådvaxskinn
Ullticka</t>
        </is>
      </c>
      <c r="S3">
        <f>HYPERLINK("https://klasma.github.io/Logging_1962/artfynd/A 39253-2024 artfynd.xlsx", "A 39253-2024")</f>
        <v/>
      </c>
      <c r="T3">
        <f>HYPERLINK("https://klasma.github.io/Logging_1962/kartor/A 39253-2024 karta.png", "A 39253-2024")</f>
        <v/>
      </c>
      <c r="U3">
        <f>HYPERLINK("https://klasma.github.io/Logging_1962/knärot/A 39253-2024 karta knärot.png", "A 39253-2024")</f>
        <v/>
      </c>
      <c r="V3">
        <f>HYPERLINK("https://klasma.github.io/Logging_1962/klagomål/A 39253-2024 FSC-klagomål.docx", "A 39253-2024")</f>
        <v/>
      </c>
      <c r="W3">
        <f>HYPERLINK("https://klasma.github.io/Logging_1962/klagomålsmail/A 39253-2024 FSC-klagomål mail.docx", "A 39253-2024")</f>
        <v/>
      </c>
      <c r="X3">
        <f>HYPERLINK("https://klasma.github.io/Logging_1962/tillsyn/A 39253-2024 tillsynsbegäran.docx", "A 39253-2024")</f>
        <v/>
      </c>
      <c r="Y3">
        <f>HYPERLINK("https://klasma.github.io/Logging_1962/tillsynsmail/A 39253-2024 tillsynsbegäran mail.docx", "A 39253-2024")</f>
        <v/>
      </c>
    </row>
    <row r="4" ht="15" customHeight="1">
      <c r="A4" t="inlineStr">
        <is>
          <t>A 25843-2021</t>
        </is>
      </c>
      <c r="B4" s="1" t="n">
        <v>44343</v>
      </c>
      <c r="C4" s="1" t="n">
        <v>45959</v>
      </c>
      <c r="D4" t="inlineStr">
        <is>
          <t>VÄSTMANLANDS LÄN</t>
        </is>
      </c>
      <c r="E4" t="inlineStr">
        <is>
          <t>NORBERG</t>
        </is>
      </c>
      <c r="G4" t="n">
        <v>2.2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Bårdlav
Grönpyrola</t>
        </is>
      </c>
      <c r="S4">
        <f>HYPERLINK("https://klasma.github.io/Logging_1962/artfynd/A 25843-2021 artfynd.xlsx", "A 25843-2021")</f>
        <v/>
      </c>
      <c r="T4">
        <f>HYPERLINK("https://klasma.github.io/Logging_1962/kartor/A 25843-2021 karta.png", "A 25843-2021")</f>
        <v/>
      </c>
      <c r="U4">
        <f>HYPERLINK("https://klasma.github.io/Logging_1962/knärot/A 25843-2021 karta knärot.png", "A 25843-2021")</f>
        <v/>
      </c>
      <c r="V4">
        <f>HYPERLINK("https://klasma.github.io/Logging_1962/klagomål/A 25843-2021 FSC-klagomål.docx", "A 25843-2021")</f>
        <v/>
      </c>
      <c r="W4">
        <f>HYPERLINK("https://klasma.github.io/Logging_1962/klagomålsmail/A 25843-2021 FSC-klagomål mail.docx", "A 25843-2021")</f>
        <v/>
      </c>
      <c r="X4">
        <f>HYPERLINK("https://klasma.github.io/Logging_1962/tillsyn/A 25843-2021 tillsynsbegäran.docx", "A 25843-2021")</f>
        <v/>
      </c>
      <c r="Y4">
        <f>HYPERLINK("https://klasma.github.io/Logging_1962/tillsynsmail/A 25843-2021 tillsynsbegäran mail.docx", "A 25843-2021")</f>
        <v/>
      </c>
    </row>
    <row r="5" ht="15" customHeight="1">
      <c r="A5" t="inlineStr">
        <is>
          <t>A 62471-2023</t>
        </is>
      </c>
      <c r="B5" s="1" t="n">
        <v>45268</v>
      </c>
      <c r="C5" s="1" t="n">
        <v>45959</v>
      </c>
      <c r="D5" t="inlineStr">
        <is>
          <t>VÄSTMANLANDS LÄN</t>
        </is>
      </c>
      <c r="E5" t="inlineStr">
        <is>
          <t>NORBERG</t>
        </is>
      </c>
      <c r="G5" t="n">
        <v>5.3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Orange taggsvamp
Kryddspindling
Zontaggsvamp</t>
        </is>
      </c>
      <c r="S5">
        <f>HYPERLINK("https://klasma.github.io/Logging_1962/artfynd/A 62471-2023 artfynd.xlsx", "A 62471-2023")</f>
        <v/>
      </c>
      <c r="T5">
        <f>HYPERLINK("https://klasma.github.io/Logging_1962/kartor/A 62471-2023 karta.png", "A 62471-2023")</f>
        <v/>
      </c>
      <c r="V5">
        <f>HYPERLINK("https://klasma.github.io/Logging_1962/klagomål/A 62471-2023 FSC-klagomål.docx", "A 62471-2023")</f>
        <v/>
      </c>
      <c r="W5">
        <f>HYPERLINK("https://klasma.github.io/Logging_1962/klagomålsmail/A 62471-2023 FSC-klagomål mail.docx", "A 62471-2023")</f>
        <v/>
      </c>
      <c r="X5">
        <f>HYPERLINK("https://klasma.github.io/Logging_1962/tillsyn/A 62471-2023 tillsynsbegäran.docx", "A 62471-2023")</f>
        <v/>
      </c>
      <c r="Y5">
        <f>HYPERLINK("https://klasma.github.io/Logging_1962/tillsynsmail/A 62471-2023 tillsynsbegäran mail.docx", "A 62471-2023")</f>
        <v/>
      </c>
    </row>
    <row r="6" ht="15" customHeight="1">
      <c r="A6" t="inlineStr">
        <is>
          <t>A 2313-2021</t>
        </is>
      </c>
      <c r="B6" s="1" t="n">
        <v>44213</v>
      </c>
      <c r="C6" s="1" t="n">
        <v>45959</v>
      </c>
      <c r="D6" t="inlineStr">
        <is>
          <t>VÄSTMANLANDS LÄN</t>
        </is>
      </c>
      <c r="E6" t="inlineStr">
        <is>
          <t>NORBERG</t>
        </is>
      </c>
      <c r="F6" t="inlineStr">
        <is>
          <t>Sveaskog</t>
        </is>
      </c>
      <c r="G6" t="n">
        <v>3.3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Sotnätfjäril
Tvåblad</t>
        </is>
      </c>
      <c r="S6">
        <f>HYPERLINK("https://klasma.github.io/Logging_1962/artfynd/A 2313-2021 artfynd.xlsx", "A 2313-2021")</f>
        <v/>
      </c>
      <c r="T6">
        <f>HYPERLINK("https://klasma.github.io/Logging_1962/kartor/A 2313-2021 karta.png", "A 2313-2021")</f>
        <v/>
      </c>
      <c r="V6">
        <f>HYPERLINK("https://klasma.github.io/Logging_1962/klagomål/A 2313-2021 FSC-klagomål.docx", "A 2313-2021")</f>
        <v/>
      </c>
      <c r="W6">
        <f>HYPERLINK("https://klasma.github.io/Logging_1962/klagomålsmail/A 2313-2021 FSC-klagomål mail.docx", "A 2313-2021")</f>
        <v/>
      </c>
      <c r="X6">
        <f>HYPERLINK("https://klasma.github.io/Logging_1962/tillsyn/A 2313-2021 tillsynsbegäran.docx", "A 2313-2021")</f>
        <v/>
      </c>
      <c r="Y6">
        <f>HYPERLINK("https://klasma.github.io/Logging_1962/tillsynsmail/A 2313-2021 tillsynsbegäran mail.docx", "A 2313-2021")</f>
        <v/>
      </c>
    </row>
    <row r="7" ht="15" customHeight="1">
      <c r="A7" t="inlineStr">
        <is>
          <t>A 33377-2023</t>
        </is>
      </c>
      <c r="B7" s="1" t="n">
        <v>45128</v>
      </c>
      <c r="C7" s="1" t="n">
        <v>45959</v>
      </c>
      <c r="D7" t="inlineStr">
        <is>
          <t>VÄSTMANLANDS LÄN</t>
        </is>
      </c>
      <c r="E7" t="inlineStr">
        <is>
          <t>NORBERG</t>
        </is>
      </c>
      <c r="F7" t="inlineStr">
        <is>
          <t>Sveaskog</t>
        </is>
      </c>
      <c r="G7" t="n">
        <v>1.7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Dofttaggsvamp
Gul taggsvamp</t>
        </is>
      </c>
      <c r="S7">
        <f>HYPERLINK("https://klasma.github.io/Logging_1962/artfynd/A 33377-2023 artfynd.xlsx", "A 33377-2023")</f>
        <v/>
      </c>
      <c r="T7">
        <f>HYPERLINK("https://klasma.github.io/Logging_1962/kartor/A 33377-2023 karta.png", "A 33377-2023")</f>
        <v/>
      </c>
      <c r="V7">
        <f>HYPERLINK("https://klasma.github.io/Logging_1962/klagomål/A 33377-2023 FSC-klagomål.docx", "A 33377-2023")</f>
        <v/>
      </c>
      <c r="W7">
        <f>HYPERLINK("https://klasma.github.io/Logging_1962/klagomålsmail/A 33377-2023 FSC-klagomål mail.docx", "A 33377-2023")</f>
        <v/>
      </c>
      <c r="X7">
        <f>HYPERLINK("https://klasma.github.io/Logging_1962/tillsyn/A 33377-2023 tillsynsbegäran.docx", "A 33377-2023")</f>
        <v/>
      </c>
      <c r="Y7">
        <f>HYPERLINK("https://klasma.github.io/Logging_1962/tillsynsmail/A 33377-2023 tillsynsbegäran mail.docx", "A 33377-2023")</f>
        <v/>
      </c>
    </row>
    <row r="8" ht="15" customHeight="1">
      <c r="A8" t="inlineStr">
        <is>
          <t>A 34170-2025</t>
        </is>
      </c>
      <c r="B8" s="1" t="n">
        <v>45845.58730324074</v>
      </c>
      <c r="C8" s="1" t="n">
        <v>45959</v>
      </c>
      <c r="D8" t="inlineStr">
        <is>
          <t>VÄSTMANLANDS LÄN</t>
        </is>
      </c>
      <c r="E8" t="inlineStr">
        <is>
          <t>NORBERG</t>
        </is>
      </c>
      <c r="F8" t="inlineStr">
        <is>
          <t>Sveaskog</t>
        </is>
      </c>
      <c r="G8" t="n">
        <v>11.3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Svart trolldruva
Blåsippa</t>
        </is>
      </c>
      <c r="S8">
        <f>HYPERLINK("https://klasma.github.io/Logging_1962/artfynd/A 34170-2025 artfynd.xlsx", "A 34170-2025")</f>
        <v/>
      </c>
      <c r="T8">
        <f>HYPERLINK("https://klasma.github.io/Logging_1962/kartor/A 34170-2025 karta.png", "A 34170-2025")</f>
        <v/>
      </c>
      <c r="V8">
        <f>HYPERLINK("https://klasma.github.io/Logging_1962/klagomål/A 34170-2025 FSC-klagomål.docx", "A 34170-2025")</f>
        <v/>
      </c>
      <c r="W8">
        <f>HYPERLINK("https://klasma.github.io/Logging_1962/klagomålsmail/A 34170-2025 FSC-klagomål mail.docx", "A 34170-2025")</f>
        <v/>
      </c>
      <c r="X8">
        <f>HYPERLINK("https://klasma.github.io/Logging_1962/tillsyn/A 34170-2025 tillsynsbegäran.docx", "A 34170-2025")</f>
        <v/>
      </c>
      <c r="Y8">
        <f>HYPERLINK("https://klasma.github.io/Logging_1962/tillsynsmail/A 34170-2025 tillsynsbegäran mail.docx", "A 34170-2025")</f>
        <v/>
      </c>
    </row>
    <row r="9" ht="15" customHeight="1">
      <c r="A9" t="inlineStr">
        <is>
          <t>A 13834-2025</t>
        </is>
      </c>
      <c r="B9" s="1" t="n">
        <v>45737</v>
      </c>
      <c r="C9" s="1" t="n">
        <v>45959</v>
      </c>
      <c r="D9" t="inlineStr">
        <is>
          <t>VÄSTMANLANDS LÄN</t>
        </is>
      </c>
      <c r="E9" t="inlineStr">
        <is>
          <t>NORBERG</t>
        </is>
      </c>
      <c r="F9" t="inlineStr">
        <is>
          <t>Sveaskog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Slåtterfibbla
Blåsippa</t>
        </is>
      </c>
      <c r="S9">
        <f>HYPERLINK("https://klasma.github.io/Logging_1962/artfynd/A 13834-2025 artfynd.xlsx", "A 13834-2025")</f>
        <v/>
      </c>
      <c r="T9">
        <f>HYPERLINK("https://klasma.github.io/Logging_1962/kartor/A 13834-2025 karta.png", "A 13834-2025")</f>
        <v/>
      </c>
      <c r="V9">
        <f>HYPERLINK("https://klasma.github.io/Logging_1962/klagomål/A 13834-2025 FSC-klagomål.docx", "A 13834-2025")</f>
        <v/>
      </c>
      <c r="W9">
        <f>HYPERLINK("https://klasma.github.io/Logging_1962/klagomålsmail/A 13834-2025 FSC-klagomål mail.docx", "A 13834-2025")</f>
        <v/>
      </c>
      <c r="X9">
        <f>HYPERLINK("https://klasma.github.io/Logging_1962/tillsyn/A 13834-2025 tillsynsbegäran.docx", "A 13834-2025")</f>
        <v/>
      </c>
      <c r="Y9">
        <f>HYPERLINK("https://klasma.github.io/Logging_1962/tillsynsmail/A 13834-2025 tillsynsbegäran mail.docx", "A 13834-2025")</f>
        <v/>
      </c>
    </row>
    <row r="10" ht="15" customHeight="1">
      <c r="A10" t="inlineStr">
        <is>
          <t>A 39250-2024</t>
        </is>
      </c>
      <c r="B10" s="1" t="n">
        <v>45551.31601851852</v>
      </c>
      <c r="C10" s="1" t="n">
        <v>45959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Tallticka</t>
        </is>
      </c>
      <c r="S10">
        <f>HYPERLINK("https://klasma.github.io/Logging_1962/artfynd/A 39250-2024 artfynd.xlsx", "A 39250-2024")</f>
        <v/>
      </c>
      <c r="T10">
        <f>HYPERLINK("https://klasma.github.io/Logging_1962/kartor/A 39250-2024 karta.png", "A 39250-2024")</f>
        <v/>
      </c>
      <c r="V10">
        <f>HYPERLINK("https://klasma.github.io/Logging_1962/klagomål/A 39250-2024 FSC-klagomål.docx", "A 39250-2024")</f>
        <v/>
      </c>
      <c r="W10">
        <f>HYPERLINK("https://klasma.github.io/Logging_1962/klagomålsmail/A 39250-2024 FSC-klagomål mail.docx", "A 39250-2024")</f>
        <v/>
      </c>
      <c r="X10">
        <f>HYPERLINK("https://klasma.github.io/Logging_1962/tillsyn/A 39250-2024 tillsynsbegäran.docx", "A 39250-2024")</f>
        <v/>
      </c>
      <c r="Y10">
        <f>HYPERLINK("https://klasma.github.io/Logging_1962/tillsynsmail/A 39250-2024 tillsynsbegäran mail.docx", "A 39250-2024")</f>
        <v/>
      </c>
    </row>
    <row r="11" ht="15" customHeight="1">
      <c r="A11" t="inlineStr">
        <is>
          <t>A 9872-2022</t>
        </is>
      </c>
      <c r="B11" s="1" t="n">
        <v>44620.57465277778</v>
      </c>
      <c r="C11" s="1" t="n">
        <v>45959</v>
      </c>
      <c r="D11" t="inlineStr">
        <is>
          <t>VÄSTMANLANDS LÄN</t>
        </is>
      </c>
      <c r="E11" t="inlineStr">
        <is>
          <t>NORBERG</t>
        </is>
      </c>
      <c r="G11" t="n">
        <v>0.7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Mindre vattensalamander</t>
        </is>
      </c>
      <c r="S11">
        <f>HYPERLINK("https://klasma.github.io/Logging_1962/artfynd/A 9872-2022 artfynd.xlsx", "A 9872-2022")</f>
        <v/>
      </c>
      <c r="T11">
        <f>HYPERLINK("https://klasma.github.io/Logging_1962/kartor/A 9872-2022 karta.png", "A 9872-2022")</f>
        <v/>
      </c>
      <c r="V11">
        <f>HYPERLINK("https://klasma.github.io/Logging_1962/klagomål/A 9872-2022 FSC-klagomål.docx", "A 9872-2022")</f>
        <v/>
      </c>
      <c r="W11">
        <f>HYPERLINK("https://klasma.github.io/Logging_1962/klagomålsmail/A 9872-2022 FSC-klagomål mail.docx", "A 9872-2022")</f>
        <v/>
      </c>
      <c r="X11">
        <f>HYPERLINK("https://klasma.github.io/Logging_1962/tillsyn/A 9872-2022 tillsynsbegäran.docx", "A 9872-2022")</f>
        <v/>
      </c>
      <c r="Y11">
        <f>HYPERLINK("https://klasma.github.io/Logging_1962/tillsynsmail/A 9872-2022 tillsynsbegäran mail.docx", "A 9872-2022")</f>
        <v/>
      </c>
    </row>
    <row r="12" ht="15" customHeight="1">
      <c r="A12" t="inlineStr">
        <is>
          <t>A 41468-2024</t>
        </is>
      </c>
      <c r="B12" s="1" t="n">
        <v>45560</v>
      </c>
      <c r="C12" s="1" t="n">
        <v>45959</v>
      </c>
      <c r="D12" t="inlineStr">
        <is>
          <t>VÄSTMANLANDS LÄN</t>
        </is>
      </c>
      <c r="E12" t="inlineStr">
        <is>
          <t>NORBERG</t>
        </is>
      </c>
      <c r="F12" t="inlineStr">
        <is>
          <t>Bergvik skog väst AB</t>
        </is>
      </c>
      <c r="G12" t="n">
        <v>14.2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HYPERLINK("https://klasma.github.io/Logging_1962/artfynd/A 41468-2024 artfynd.xlsx", "A 41468-2024")</f>
        <v/>
      </c>
      <c r="T12">
        <f>HYPERLINK("https://klasma.github.io/Logging_1962/kartor/A 41468-2024 karta.png", "A 41468-2024")</f>
        <v/>
      </c>
      <c r="U12">
        <f>HYPERLINK("https://klasma.github.io/Logging_1962/knärot/A 41468-2024 karta knärot.png", "A 41468-2024")</f>
        <v/>
      </c>
      <c r="V12">
        <f>HYPERLINK("https://klasma.github.io/Logging_1962/klagomål/A 41468-2024 FSC-klagomål.docx", "A 41468-2024")</f>
        <v/>
      </c>
      <c r="W12">
        <f>HYPERLINK("https://klasma.github.io/Logging_1962/klagomålsmail/A 41468-2024 FSC-klagomål mail.docx", "A 41468-2024")</f>
        <v/>
      </c>
      <c r="X12">
        <f>HYPERLINK("https://klasma.github.io/Logging_1962/tillsyn/A 41468-2024 tillsynsbegäran.docx", "A 41468-2024")</f>
        <v/>
      </c>
      <c r="Y12">
        <f>HYPERLINK("https://klasma.github.io/Logging_1962/tillsynsmail/A 41468-2024 tillsynsbegäran mail.docx", "A 41468-2024")</f>
        <v/>
      </c>
    </row>
    <row r="13" ht="15" customHeight="1">
      <c r="A13" t="inlineStr">
        <is>
          <t>A 20257-2025</t>
        </is>
      </c>
      <c r="B13" s="1" t="n">
        <v>45773.34196759259</v>
      </c>
      <c r="C13" s="1" t="n">
        <v>45959</v>
      </c>
      <c r="D13" t="inlineStr">
        <is>
          <t>VÄSTMANLANDS LÄN</t>
        </is>
      </c>
      <c r="E13" t="inlineStr">
        <is>
          <t>NORBERG</t>
        </is>
      </c>
      <c r="F13" t="inlineStr">
        <is>
          <t>Sveaskog</t>
        </is>
      </c>
      <c r="G13" t="n">
        <v>1.5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Plattlummer</t>
        </is>
      </c>
      <c r="S13">
        <f>HYPERLINK("https://klasma.github.io/Logging_1962/artfynd/A 20257-2025 artfynd.xlsx", "A 20257-2025")</f>
        <v/>
      </c>
      <c r="T13">
        <f>HYPERLINK("https://klasma.github.io/Logging_1962/kartor/A 20257-2025 karta.png", "A 20257-2025")</f>
        <v/>
      </c>
      <c r="V13">
        <f>HYPERLINK("https://klasma.github.io/Logging_1962/klagomål/A 20257-2025 FSC-klagomål.docx", "A 20257-2025")</f>
        <v/>
      </c>
      <c r="W13">
        <f>HYPERLINK("https://klasma.github.io/Logging_1962/klagomålsmail/A 20257-2025 FSC-klagomål mail.docx", "A 20257-2025")</f>
        <v/>
      </c>
      <c r="X13">
        <f>HYPERLINK("https://klasma.github.io/Logging_1962/tillsyn/A 20257-2025 tillsynsbegäran.docx", "A 20257-2025")</f>
        <v/>
      </c>
      <c r="Y13">
        <f>HYPERLINK("https://klasma.github.io/Logging_1962/tillsynsmail/A 20257-2025 tillsynsbegäran mail.docx", "A 20257-2025")</f>
        <v/>
      </c>
    </row>
    <row r="14" ht="15" customHeight="1">
      <c r="A14" t="inlineStr">
        <is>
          <t>A 55711-2024</t>
        </is>
      </c>
      <c r="B14" s="1" t="n">
        <v>45622.69902777778</v>
      </c>
      <c r="C14" s="1" t="n">
        <v>45959</v>
      </c>
      <c r="D14" t="inlineStr">
        <is>
          <t>VÄSTMANLANDS LÄN</t>
        </is>
      </c>
      <c r="E14" t="inlineStr">
        <is>
          <t>NORBERG</t>
        </is>
      </c>
      <c r="G14" t="n">
        <v>2.5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Skogsknipprot</t>
        </is>
      </c>
      <c r="S14">
        <f>HYPERLINK("https://klasma.github.io/Logging_1962/artfynd/A 55711-2024 artfynd.xlsx", "A 55711-2024")</f>
        <v/>
      </c>
      <c r="T14">
        <f>HYPERLINK("https://klasma.github.io/Logging_1962/kartor/A 55711-2024 karta.png", "A 55711-2024")</f>
        <v/>
      </c>
      <c r="V14">
        <f>HYPERLINK("https://klasma.github.io/Logging_1962/klagomål/A 55711-2024 FSC-klagomål.docx", "A 55711-2024")</f>
        <v/>
      </c>
      <c r="W14">
        <f>HYPERLINK("https://klasma.github.io/Logging_1962/klagomålsmail/A 55711-2024 FSC-klagomål mail.docx", "A 55711-2024")</f>
        <v/>
      </c>
      <c r="X14">
        <f>HYPERLINK("https://klasma.github.io/Logging_1962/tillsyn/A 55711-2024 tillsynsbegäran.docx", "A 55711-2024")</f>
        <v/>
      </c>
      <c r="Y14">
        <f>HYPERLINK("https://klasma.github.io/Logging_1962/tillsynsmail/A 55711-2024 tillsynsbegäran mail.docx", "A 55711-2024")</f>
        <v/>
      </c>
    </row>
    <row r="15" ht="15" customHeight="1">
      <c r="A15" t="inlineStr">
        <is>
          <t>A 15107-2025</t>
        </is>
      </c>
      <c r="B15" s="1" t="n">
        <v>45744.34909722222</v>
      </c>
      <c r="C15" s="1" t="n">
        <v>45959</v>
      </c>
      <c r="D15" t="inlineStr">
        <is>
          <t>VÄSTMANLANDS LÄN</t>
        </is>
      </c>
      <c r="E15" t="inlineStr">
        <is>
          <t>NORBERG</t>
        </is>
      </c>
      <c r="F15" t="inlineStr">
        <is>
          <t>Sveaskog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HYPERLINK("https://klasma.github.io/Logging_1962/artfynd/A 15107-2025 artfynd.xlsx", "A 15107-2025")</f>
        <v/>
      </c>
      <c r="T15">
        <f>HYPERLINK("https://klasma.github.io/Logging_1962/kartor/A 15107-2025 karta.png", "A 15107-2025")</f>
        <v/>
      </c>
      <c r="V15">
        <f>HYPERLINK("https://klasma.github.io/Logging_1962/klagomål/A 15107-2025 FSC-klagomål.docx", "A 15107-2025")</f>
        <v/>
      </c>
      <c r="W15">
        <f>HYPERLINK("https://klasma.github.io/Logging_1962/klagomålsmail/A 15107-2025 FSC-klagomål mail.docx", "A 15107-2025")</f>
        <v/>
      </c>
      <c r="X15">
        <f>HYPERLINK("https://klasma.github.io/Logging_1962/tillsyn/A 15107-2025 tillsynsbegäran.docx", "A 15107-2025")</f>
        <v/>
      </c>
      <c r="Y15">
        <f>HYPERLINK("https://klasma.github.io/Logging_1962/tillsynsmail/A 15107-2025 tillsynsbegäran mail.docx", "A 15107-2025")</f>
        <v/>
      </c>
    </row>
    <row r="16" ht="15" customHeight="1">
      <c r="A16" t="inlineStr">
        <is>
          <t>A 56825-2021</t>
        </is>
      </c>
      <c r="B16" s="1" t="n">
        <v>44480</v>
      </c>
      <c r="C16" s="1" t="n">
        <v>45959</v>
      </c>
      <c r="D16" t="inlineStr">
        <is>
          <t>VÄSTMANLANDS LÄN</t>
        </is>
      </c>
      <c r="E16" t="inlineStr">
        <is>
          <t>NORBERG</t>
        </is>
      </c>
      <c r="G16" t="n">
        <v>2.4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HYPERLINK("https://klasma.github.io/Logging_1962/artfynd/A 56825-2021 artfynd.xlsx", "A 56825-2021")</f>
        <v/>
      </c>
      <c r="T16">
        <f>HYPERLINK("https://klasma.github.io/Logging_1962/kartor/A 56825-2021 karta.png", "A 56825-2021")</f>
        <v/>
      </c>
      <c r="V16">
        <f>HYPERLINK("https://klasma.github.io/Logging_1962/klagomål/A 56825-2021 FSC-klagomål.docx", "A 56825-2021")</f>
        <v/>
      </c>
      <c r="W16">
        <f>HYPERLINK("https://klasma.github.io/Logging_1962/klagomålsmail/A 56825-2021 FSC-klagomål mail.docx", "A 56825-2021")</f>
        <v/>
      </c>
      <c r="X16">
        <f>HYPERLINK("https://klasma.github.io/Logging_1962/tillsyn/A 56825-2021 tillsynsbegäran.docx", "A 56825-2021")</f>
        <v/>
      </c>
      <c r="Y16">
        <f>HYPERLINK("https://klasma.github.io/Logging_1962/tillsynsmail/A 56825-2021 tillsynsbegäran mail.docx", "A 56825-2021")</f>
        <v/>
      </c>
    </row>
    <row r="17" ht="15" customHeight="1">
      <c r="A17" t="inlineStr">
        <is>
          <t>A 18464-2025</t>
        </is>
      </c>
      <c r="B17" s="1" t="n">
        <v>45762.70241898148</v>
      </c>
      <c r="C17" s="1" t="n">
        <v>45959</v>
      </c>
      <c r="D17" t="inlineStr">
        <is>
          <t>VÄSTMANLANDS LÄN</t>
        </is>
      </c>
      <c r="E17" t="inlineStr">
        <is>
          <t>NORBERG</t>
        </is>
      </c>
      <c r="F17" t="inlineStr">
        <is>
          <t>Sveaskog</t>
        </is>
      </c>
      <c r="G17" t="n">
        <v>1.1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HYPERLINK("https://klasma.github.io/Logging_1962/artfynd/A 18464-2025 artfynd.xlsx", "A 18464-2025")</f>
        <v/>
      </c>
      <c r="T17">
        <f>HYPERLINK("https://klasma.github.io/Logging_1962/kartor/A 18464-2025 karta.png", "A 18464-2025")</f>
        <v/>
      </c>
      <c r="V17">
        <f>HYPERLINK("https://klasma.github.io/Logging_1962/klagomål/A 18464-2025 FSC-klagomål.docx", "A 18464-2025")</f>
        <v/>
      </c>
      <c r="W17">
        <f>HYPERLINK("https://klasma.github.io/Logging_1962/klagomålsmail/A 18464-2025 FSC-klagomål mail.docx", "A 18464-2025")</f>
        <v/>
      </c>
      <c r="X17">
        <f>HYPERLINK("https://klasma.github.io/Logging_1962/tillsyn/A 18464-2025 tillsynsbegäran.docx", "A 18464-2025")</f>
        <v/>
      </c>
      <c r="Y17">
        <f>HYPERLINK("https://klasma.github.io/Logging_1962/tillsynsmail/A 18464-2025 tillsynsbegäran mail.docx", "A 18464-2025")</f>
        <v/>
      </c>
    </row>
    <row r="18" ht="15" customHeight="1">
      <c r="A18" t="inlineStr">
        <is>
          <t>A 61099-2024</t>
        </is>
      </c>
      <c r="B18" s="1" t="n">
        <v>45644</v>
      </c>
      <c r="C18" s="1" t="n">
        <v>45959</v>
      </c>
      <c r="D18" t="inlineStr">
        <is>
          <t>VÄSTMANLANDS LÄN</t>
        </is>
      </c>
      <c r="E18" t="inlineStr">
        <is>
          <t>NORBERG</t>
        </is>
      </c>
      <c r="G18" t="n">
        <v>0.4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HYPERLINK("https://klasma.github.io/Logging_1962/artfynd/A 61099-2024 artfynd.xlsx", "A 61099-2024")</f>
        <v/>
      </c>
      <c r="T18">
        <f>HYPERLINK("https://klasma.github.io/Logging_1962/kartor/A 61099-2024 karta.png", "A 61099-2024")</f>
        <v/>
      </c>
      <c r="V18">
        <f>HYPERLINK("https://klasma.github.io/Logging_1962/klagomål/A 61099-2024 FSC-klagomål.docx", "A 61099-2024")</f>
        <v/>
      </c>
      <c r="W18">
        <f>HYPERLINK("https://klasma.github.io/Logging_1962/klagomålsmail/A 61099-2024 FSC-klagomål mail.docx", "A 61099-2024")</f>
        <v/>
      </c>
      <c r="X18">
        <f>HYPERLINK("https://klasma.github.io/Logging_1962/tillsyn/A 61099-2024 tillsynsbegäran.docx", "A 61099-2024")</f>
        <v/>
      </c>
      <c r="Y18">
        <f>HYPERLINK("https://klasma.github.io/Logging_1962/tillsynsmail/A 61099-2024 tillsynsbegäran mail.docx", "A 61099-2024")</f>
        <v/>
      </c>
    </row>
    <row r="19" ht="15" customHeight="1">
      <c r="A19" t="inlineStr">
        <is>
          <t>A 60442-2020</t>
        </is>
      </c>
      <c r="B19" s="1" t="n">
        <v>44151</v>
      </c>
      <c r="C19" s="1" t="n">
        <v>45959</v>
      </c>
      <c r="D19" t="inlineStr">
        <is>
          <t>VÄSTMANLANDS LÄN</t>
        </is>
      </c>
      <c r="E19" t="inlineStr">
        <is>
          <t>NORBERG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26444-2021</t>
        </is>
      </c>
      <c r="B20" s="1" t="n">
        <v>44348</v>
      </c>
      <c r="C20" s="1" t="n">
        <v>45959</v>
      </c>
      <c r="D20" t="inlineStr">
        <is>
          <t>VÄSTMANLANDS LÄN</t>
        </is>
      </c>
      <c r="E20" t="inlineStr">
        <is>
          <t>NORBERG</t>
        </is>
      </c>
      <c r="F20" t="inlineStr">
        <is>
          <t>Övriga Aktiebolag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45929-2021</t>
        </is>
      </c>
      <c r="B21" s="1" t="n">
        <v>44441</v>
      </c>
      <c r="C21" s="1" t="n">
        <v>45959</v>
      </c>
      <c r="D21" t="inlineStr">
        <is>
          <t>VÄSTMANLANDS LÄN</t>
        </is>
      </c>
      <c r="E21" t="inlineStr">
        <is>
          <t>NORBERG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19030-2021</t>
        </is>
      </c>
      <c r="B22" s="1" t="n">
        <v>44308</v>
      </c>
      <c r="C22" s="1" t="n">
        <v>45959</v>
      </c>
      <c r="D22" t="inlineStr">
        <is>
          <t>VÄSTMANLANDS LÄN</t>
        </is>
      </c>
      <c r="E22" t="inlineStr">
        <is>
          <t>NORBERG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51415-2022</t>
        </is>
      </c>
      <c r="B23" s="1" t="n">
        <v>44869.454375</v>
      </c>
      <c r="C23" s="1" t="n">
        <v>45959</v>
      </c>
      <c r="D23" t="inlineStr">
        <is>
          <t>VÄSTMANLANDS LÄN</t>
        </is>
      </c>
      <c r="E23" t="inlineStr">
        <is>
          <t>NORBERG</t>
        </is>
      </c>
      <c r="F23" t="inlineStr">
        <is>
          <t>Övriga Aktiebolag</t>
        </is>
      </c>
      <c r="G23" t="n">
        <v>8.300000000000001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49143-2022</t>
        </is>
      </c>
      <c r="B24" s="1" t="n">
        <v>44860.75229166666</v>
      </c>
      <c r="C24" s="1" t="n">
        <v>45959</v>
      </c>
      <c r="D24" t="inlineStr">
        <is>
          <t>VÄSTMANLANDS LÄN</t>
        </is>
      </c>
      <c r="E24" t="inlineStr">
        <is>
          <t>NORBERG</t>
        </is>
      </c>
      <c r="F24" t="inlineStr">
        <is>
          <t>Sveaskog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49163-2022</t>
        </is>
      </c>
      <c r="B25" s="1" t="n">
        <v>44860.90282407407</v>
      </c>
      <c r="C25" s="1" t="n">
        <v>45959</v>
      </c>
      <c r="D25" t="inlineStr">
        <is>
          <t>VÄSTMANLANDS LÄN</t>
        </is>
      </c>
      <c r="E25" t="inlineStr">
        <is>
          <t>NORBERG</t>
        </is>
      </c>
      <c r="F25" t="inlineStr">
        <is>
          <t>Sveaskog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44016-2022</t>
        </is>
      </c>
      <c r="B26" s="1" t="n">
        <v>44838.80505787037</v>
      </c>
      <c r="C26" s="1" t="n">
        <v>45959</v>
      </c>
      <c r="D26" t="inlineStr">
        <is>
          <t>VÄSTMANLANDS LÄN</t>
        </is>
      </c>
      <c r="E26" t="inlineStr">
        <is>
          <t>NORBERG</t>
        </is>
      </c>
      <c r="F26" t="inlineStr">
        <is>
          <t>Sveaskog</t>
        </is>
      </c>
      <c r="G26" t="n">
        <v>7.2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52076-2022</t>
        </is>
      </c>
      <c r="B27" s="1" t="n">
        <v>44873</v>
      </c>
      <c r="C27" s="1" t="n">
        <v>45959</v>
      </c>
      <c r="D27" t="inlineStr">
        <is>
          <t>VÄSTMANLANDS LÄN</t>
        </is>
      </c>
      <c r="E27" t="inlineStr">
        <is>
          <t>NORBERG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45740-2022</t>
        </is>
      </c>
      <c r="B28" s="1" t="n">
        <v>44846.33037037037</v>
      </c>
      <c r="C28" s="1" t="n">
        <v>45959</v>
      </c>
      <c r="D28" t="inlineStr">
        <is>
          <t>VÄSTMANLANDS LÄN</t>
        </is>
      </c>
      <c r="E28" t="inlineStr">
        <is>
          <t>NORBERG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48544-2021</t>
        </is>
      </c>
      <c r="B29" s="1" t="n">
        <v>44452</v>
      </c>
      <c r="C29" s="1" t="n">
        <v>45959</v>
      </c>
      <c r="D29" t="inlineStr">
        <is>
          <t>VÄSTMANLANDS LÄN</t>
        </is>
      </c>
      <c r="E29" t="inlineStr">
        <is>
          <t>NORBERG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45934-2021</t>
        </is>
      </c>
      <c r="B30" s="1" t="n">
        <v>44441</v>
      </c>
      <c r="C30" s="1" t="n">
        <v>45959</v>
      </c>
      <c r="D30" t="inlineStr">
        <is>
          <t>VÄSTMANLANDS LÄN</t>
        </is>
      </c>
      <c r="E30" t="inlineStr">
        <is>
          <t>NORBERG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6353-2022</t>
        </is>
      </c>
      <c r="B31" s="1" t="n">
        <v>44600</v>
      </c>
      <c r="C31" s="1" t="n">
        <v>45959</v>
      </c>
      <c r="D31" t="inlineStr">
        <is>
          <t>VÄSTMANLANDS LÄN</t>
        </is>
      </c>
      <c r="E31" t="inlineStr">
        <is>
          <t>NORBERG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38903-2022</t>
        </is>
      </c>
      <c r="B32" s="1" t="n">
        <v>44816</v>
      </c>
      <c r="C32" s="1" t="n">
        <v>45959</v>
      </c>
      <c r="D32" t="inlineStr">
        <is>
          <t>VÄSTMANLANDS LÄN</t>
        </is>
      </c>
      <c r="E32" t="inlineStr">
        <is>
          <t>NORBERG</t>
        </is>
      </c>
      <c r="F32" t="inlineStr">
        <is>
          <t>Sveaskog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45213-2022</t>
        </is>
      </c>
      <c r="B33" s="1" t="n">
        <v>44844.44208333334</v>
      </c>
      <c r="C33" s="1" t="n">
        <v>45959</v>
      </c>
      <c r="D33" t="inlineStr">
        <is>
          <t>VÄSTMANLANDS LÄN</t>
        </is>
      </c>
      <c r="E33" t="inlineStr">
        <is>
          <t>NORBERG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29244-2021</t>
        </is>
      </c>
      <c r="B34" s="1" t="n">
        <v>44360</v>
      </c>
      <c r="C34" s="1" t="n">
        <v>45959</v>
      </c>
      <c r="D34" t="inlineStr">
        <is>
          <t>VÄSTMANLANDS LÄN</t>
        </is>
      </c>
      <c r="E34" t="inlineStr">
        <is>
          <t>NORBERG</t>
        </is>
      </c>
      <c r="F34" t="inlineStr">
        <is>
          <t>Kyrkan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47607-2022</t>
        </is>
      </c>
      <c r="B35" s="1" t="n">
        <v>44852</v>
      </c>
      <c r="C35" s="1" t="n">
        <v>45959</v>
      </c>
      <c r="D35" t="inlineStr">
        <is>
          <t>VÄSTMANLANDS LÄN</t>
        </is>
      </c>
      <c r="E35" t="inlineStr">
        <is>
          <t>NORBERG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14405-2021</t>
        </is>
      </c>
      <c r="B36" s="1" t="n">
        <v>44279</v>
      </c>
      <c r="C36" s="1" t="n">
        <v>45959</v>
      </c>
      <c r="D36" t="inlineStr">
        <is>
          <t>VÄSTMANLANDS LÄN</t>
        </is>
      </c>
      <c r="E36" t="inlineStr">
        <is>
          <t>NORBERG</t>
        </is>
      </c>
      <c r="F36" t="inlineStr">
        <is>
          <t>Övriga Aktiebolag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31257-2021</t>
        </is>
      </c>
      <c r="B37" s="1" t="n">
        <v>44368</v>
      </c>
      <c r="C37" s="1" t="n">
        <v>45959</v>
      </c>
      <c r="D37" t="inlineStr">
        <is>
          <t>VÄSTMANLANDS LÄN</t>
        </is>
      </c>
      <c r="E37" t="inlineStr">
        <is>
          <t>NORBERG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44015-2022</t>
        </is>
      </c>
      <c r="B38" s="1" t="n">
        <v>44838.80408564815</v>
      </c>
      <c r="C38" s="1" t="n">
        <v>45959</v>
      </c>
      <c r="D38" t="inlineStr">
        <is>
          <t>VÄSTMANLANDS LÄN</t>
        </is>
      </c>
      <c r="E38" t="inlineStr">
        <is>
          <t>NORBERG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42504-2022</t>
        </is>
      </c>
      <c r="B39" s="1" t="n">
        <v>44831.58111111111</v>
      </c>
      <c r="C39" s="1" t="n">
        <v>45959</v>
      </c>
      <c r="D39" t="inlineStr">
        <is>
          <t>VÄSTMANLANDS LÄN</t>
        </is>
      </c>
      <c r="E39" t="inlineStr">
        <is>
          <t>NORBERG</t>
        </is>
      </c>
      <c r="F39" t="inlineStr">
        <is>
          <t>Sveaskog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42505-2022</t>
        </is>
      </c>
      <c r="B40" s="1" t="n">
        <v>44831.58203703703</v>
      </c>
      <c r="C40" s="1" t="n">
        <v>45959</v>
      </c>
      <c r="D40" t="inlineStr">
        <is>
          <t>VÄSTMANLANDS LÄN</t>
        </is>
      </c>
      <c r="E40" t="inlineStr">
        <is>
          <t>NORBERG</t>
        </is>
      </c>
      <c r="F40" t="inlineStr">
        <is>
          <t>Sveaskog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45737-2022</t>
        </is>
      </c>
      <c r="B41" s="1" t="n">
        <v>44846.32850694445</v>
      </c>
      <c r="C41" s="1" t="n">
        <v>45959</v>
      </c>
      <c r="D41" t="inlineStr">
        <is>
          <t>VÄSTMANLANDS LÄN</t>
        </is>
      </c>
      <c r="E41" t="inlineStr">
        <is>
          <t>NORBERG</t>
        </is>
      </c>
      <c r="F41" t="inlineStr">
        <is>
          <t>Sveaskog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46641-2022</t>
        </is>
      </c>
      <c r="B42" s="1" t="n">
        <v>44849</v>
      </c>
      <c r="C42" s="1" t="n">
        <v>45959</v>
      </c>
      <c r="D42" t="inlineStr">
        <is>
          <t>VÄSTMANLANDS LÄN</t>
        </is>
      </c>
      <c r="E42" t="inlineStr">
        <is>
          <t>NORBERG</t>
        </is>
      </c>
      <c r="F42" t="inlineStr">
        <is>
          <t>Sveaskog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7642-2021</t>
        </is>
      </c>
      <c r="B43" s="1" t="n">
        <v>44239</v>
      </c>
      <c r="C43" s="1" t="n">
        <v>45959</v>
      </c>
      <c r="D43" t="inlineStr">
        <is>
          <t>VÄSTMANLANDS LÄN</t>
        </is>
      </c>
      <c r="E43" t="inlineStr">
        <is>
          <t>NORBERG</t>
        </is>
      </c>
      <c r="G43" t="n">
        <v>3.8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56929-2021</t>
        </is>
      </c>
      <c r="B44" s="1" t="n">
        <v>44480</v>
      </c>
      <c r="C44" s="1" t="n">
        <v>45959</v>
      </c>
      <c r="D44" t="inlineStr">
        <is>
          <t>VÄSTMANLANDS LÄN</t>
        </is>
      </c>
      <c r="E44" t="inlineStr">
        <is>
          <t>NORBERG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48143-2021</t>
        </is>
      </c>
      <c r="B45" s="1" t="n">
        <v>44449</v>
      </c>
      <c r="C45" s="1" t="n">
        <v>45959</v>
      </c>
      <c r="D45" t="inlineStr">
        <is>
          <t>VÄSTMANLANDS LÄN</t>
        </is>
      </c>
      <c r="E45" t="inlineStr">
        <is>
          <t>NORBERG</t>
        </is>
      </c>
      <c r="F45" t="inlineStr">
        <is>
          <t>Bergvik skog väst AB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35656-2021</t>
        </is>
      </c>
      <c r="B46" s="1" t="n">
        <v>44386.4384375</v>
      </c>
      <c r="C46" s="1" t="n">
        <v>45959</v>
      </c>
      <c r="D46" t="inlineStr">
        <is>
          <t>VÄSTMANLANDS LÄN</t>
        </is>
      </c>
      <c r="E46" t="inlineStr">
        <is>
          <t>NORBERG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26910-2021</t>
        </is>
      </c>
      <c r="B47" s="1" t="n">
        <v>44349</v>
      </c>
      <c r="C47" s="1" t="n">
        <v>45959</v>
      </c>
      <c r="D47" t="inlineStr">
        <is>
          <t>VÄSTMANLANDS LÄN</t>
        </is>
      </c>
      <c r="E47" t="inlineStr">
        <is>
          <t>NORBERG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10339-2021</t>
        </is>
      </c>
      <c r="B48" s="1" t="n">
        <v>44257</v>
      </c>
      <c r="C48" s="1" t="n">
        <v>45959</v>
      </c>
      <c r="D48" t="inlineStr">
        <is>
          <t>VÄSTMANLANDS LÄN</t>
        </is>
      </c>
      <c r="E48" t="inlineStr">
        <is>
          <t>NORBERG</t>
        </is>
      </c>
      <c r="G48" t="n">
        <v>13.8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4471-2021</t>
        </is>
      </c>
      <c r="B49" s="1" t="n">
        <v>44224</v>
      </c>
      <c r="C49" s="1" t="n">
        <v>45959</v>
      </c>
      <c r="D49" t="inlineStr">
        <is>
          <t>VÄSTMANLANDS LÄN</t>
        </is>
      </c>
      <c r="E49" t="inlineStr">
        <is>
          <t>NORBERG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9875-2022</t>
        </is>
      </c>
      <c r="B50" s="1" t="n">
        <v>44620.57958333333</v>
      </c>
      <c r="C50" s="1" t="n">
        <v>45959</v>
      </c>
      <c r="D50" t="inlineStr">
        <is>
          <t>VÄSTMANLANDS LÄN</t>
        </is>
      </c>
      <c r="E50" t="inlineStr">
        <is>
          <t>NORBERG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45738-2022</t>
        </is>
      </c>
      <c r="B51" s="1" t="n">
        <v>44846.32945601852</v>
      </c>
      <c r="C51" s="1" t="n">
        <v>45959</v>
      </c>
      <c r="D51" t="inlineStr">
        <is>
          <t>VÄSTMANLANDS LÄN</t>
        </is>
      </c>
      <c r="E51" t="inlineStr">
        <is>
          <t>NORBERG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25364-2021</t>
        </is>
      </c>
      <c r="B52" s="1" t="n">
        <v>44342</v>
      </c>
      <c r="C52" s="1" t="n">
        <v>45959</v>
      </c>
      <c r="D52" t="inlineStr">
        <is>
          <t>VÄSTMANLANDS LÄN</t>
        </is>
      </c>
      <c r="E52" t="inlineStr">
        <is>
          <t>NORBERG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47599-2022</t>
        </is>
      </c>
      <c r="B53" s="1" t="n">
        <v>44852</v>
      </c>
      <c r="C53" s="1" t="n">
        <v>45959</v>
      </c>
      <c r="D53" t="inlineStr">
        <is>
          <t>VÄSTMANLANDS LÄN</t>
        </is>
      </c>
      <c r="E53" t="inlineStr">
        <is>
          <t>NORBERG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69590-2020</t>
        </is>
      </c>
      <c r="B54" s="1" t="n">
        <v>44194</v>
      </c>
      <c r="C54" s="1" t="n">
        <v>45959</v>
      </c>
      <c r="D54" t="inlineStr">
        <is>
          <t>VÄSTMANLANDS LÄN</t>
        </is>
      </c>
      <c r="E54" t="inlineStr">
        <is>
          <t>NORBERG</t>
        </is>
      </c>
      <c r="F54" t="inlineStr">
        <is>
          <t>Kyrkan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40232-2024</t>
        </is>
      </c>
      <c r="B55" s="1" t="n">
        <v>45554</v>
      </c>
      <c r="C55" s="1" t="n">
        <v>45959</v>
      </c>
      <c r="D55" t="inlineStr">
        <is>
          <t>VÄSTMANLANDS LÄN</t>
        </is>
      </c>
      <c r="E55" t="inlineStr">
        <is>
          <t>NORBERG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15427-2022</t>
        </is>
      </c>
      <c r="B56" s="1" t="n">
        <v>44659.66278935185</v>
      </c>
      <c r="C56" s="1" t="n">
        <v>45959</v>
      </c>
      <c r="D56" t="inlineStr">
        <is>
          <t>VÄSTMANLANDS LÄN</t>
        </is>
      </c>
      <c r="E56" t="inlineStr">
        <is>
          <t>NORBERG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16629-2024</t>
        </is>
      </c>
      <c r="B57" s="1" t="n">
        <v>45408</v>
      </c>
      <c r="C57" s="1" t="n">
        <v>45959</v>
      </c>
      <c r="D57" t="inlineStr">
        <is>
          <t>VÄSTMANLANDS LÄN</t>
        </is>
      </c>
      <c r="E57" t="inlineStr">
        <is>
          <t>NORBERG</t>
        </is>
      </c>
      <c r="F57" t="inlineStr">
        <is>
          <t>Sveaskog</t>
        </is>
      </c>
      <c r="G57" t="n">
        <v>8.800000000000001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38906-2022</t>
        </is>
      </c>
      <c r="B58" s="1" t="n">
        <v>44816.60269675926</v>
      </c>
      <c r="C58" s="1" t="n">
        <v>45959</v>
      </c>
      <c r="D58" t="inlineStr">
        <is>
          <t>VÄSTMANLANDS LÄN</t>
        </is>
      </c>
      <c r="E58" t="inlineStr">
        <is>
          <t>NORBERG</t>
        </is>
      </c>
      <c r="F58" t="inlineStr">
        <is>
          <t>Sveaskog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1814-2023</t>
        </is>
      </c>
      <c r="B59" s="1" t="n">
        <v>44938.65002314815</v>
      </c>
      <c r="C59" s="1" t="n">
        <v>45959</v>
      </c>
      <c r="D59" t="inlineStr">
        <is>
          <t>VÄSTMANLANDS LÄN</t>
        </is>
      </c>
      <c r="E59" t="inlineStr">
        <is>
          <t>NORBERG</t>
        </is>
      </c>
      <c r="G59" t="n">
        <v>5.9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11448-2021</t>
        </is>
      </c>
      <c r="B60" s="1" t="n">
        <v>44264</v>
      </c>
      <c r="C60" s="1" t="n">
        <v>45959</v>
      </c>
      <c r="D60" t="inlineStr">
        <is>
          <t>VÄSTMANLANDS LÄN</t>
        </is>
      </c>
      <c r="E60" t="inlineStr">
        <is>
          <t>NORBERG</t>
        </is>
      </c>
      <c r="F60" t="inlineStr">
        <is>
          <t>Övriga Aktiebolag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14158-2025</t>
        </is>
      </c>
      <c r="B61" s="1" t="n">
        <v>45740.50280092593</v>
      </c>
      <c r="C61" s="1" t="n">
        <v>45959</v>
      </c>
      <c r="D61" t="inlineStr">
        <is>
          <t>VÄSTMANLANDS LÄN</t>
        </is>
      </c>
      <c r="E61" t="inlineStr">
        <is>
          <t>NORBERG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12233-2022</t>
        </is>
      </c>
      <c r="B62" s="1" t="n">
        <v>44635</v>
      </c>
      <c r="C62" s="1" t="n">
        <v>45959</v>
      </c>
      <c r="D62" t="inlineStr">
        <is>
          <t>VÄSTMANLANDS LÄN</t>
        </is>
      </c>
      <c r="E62" t="inlineStr">
        <is>
          <t>NORBERG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67356-2021</t>
        </is>
      </c>
      <c r="B63" s="1" t="n">
        <v>44523</v>
      </c>
      <c r="C63" s="1" t="n">
        <v>45959</v>
      </c>
      <c r="D63" t="inlineStr">
        <is>
          <t>VÄSTMANLANDS LÄN</t>
        </is>
      </c>
      <c r="E63" t="inlineStr">
        <is>
          <t>NORBERG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15890-2024</t>
        </is>
      </c>
      <c r="B64" s="1" t="n">
        <v>45405</v>
      </c>
      <c r="C64" s="1" t="n">
        <v>45959</v>
      </c>
      <c r="D64" t="inlineStr">
        <is>
          <t>VÄSTMANLANDS LÄN</t>
        </is>
      </c>
      <c r="E64" t="inlineStr">
        <is>
          <t>NORBERG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67361-2021</t>
        </is>
      </c>
      <c r="B65" s="1" t="n">
        <v>44523</v>
      </c>
      <c r="C65" s="1" t="n">
        <v>45959</v>
      </c>
      <c r="D65" t="inlineStr">
        <is>
          <t>VÄSTMANLANDS LÄN</t>
        </is>
      </c>
      <c r="E65" t="inlineStr">
        <is>
          <t>NORBERG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2312-2022</t>
        </is>
      </c>
      <c r="B66" s="1" t="n">
        <v>44578</v>
      </c>
      <c r="C66" s="1" t="n">
        <v>45959</v>
      </c>
      <c r="D66" t="inlineStr">
        <is>
          <t>VÄSTMANLANDS LÄN</t>
        </is>
      </c>
      <c r="E66" t="inlineStr">
        <is>
          <t>NORBERG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17075-2023</t>
        </is>
      </c>
      <c r="B67" s="1" t="n">
        <v>45034</v>
      </c>
      <c r="C67" s="1" t="n">
        <v>45959</v>
      </c>
      <c r="D67" t="inlineStr">
        <is>
          <t>VÄSTMANLANDS LÄN</t>
        </is>
      </c>
      <c r="E67" t="inlineStr">
        <is>
          <t>NORBERG</t>
        </is>
      </c>
      <c r="F67" t="inlineStr">
        <is>
          <t>Bergvik skog väst AB</t>
        </is>
      </c>
      <c r="G67" t="n">
        <v>8.1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50124-2022</t>
        </is>
      </c>
      <c r="B68" s="1" t="n">
        <v>44860</v>
      </c>
      <c r="C68" s="1" t="n">
        <v>45959</v>
      </c>
      <c r="D68" t="inlineStr">
        <is>
          <t>VÄSTMANLANDS LÄN</t>
        </is>
      </c>
      <c r="E68" t="inlineStr">
        <is>
          <t>NORBERG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28458-2021</t>
        </is>
      </c>
      <c r="B69" s="1" t="n">
        <v>44356</v>
      </c>
      <c r="C69" s="1" t="n">
        <v>45959</v>
      </c>
      <c r="D69" t="inlineStr">
        <is>
          <t>VÄSTMANLANDS LÄN</t>
        </is>
      </c>
      <c r="E69" t="inlineStr">
        <is>
          <t>NORBERG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40228-2024</t>
        </is>
      </c>
      <c r="B70" s="1" t="n">
        <v>45554.60052083333</v>
      </c>
      <c r="C70" s="1" t="n">
        <v>45959</v>
      </c>
      <c r="D70" t="inlineStr">
        <is>
          <t>VÄSTMANLANDS LÄN</t>
        </is>
      </c>
      <c r="E70" t="inlineStr">
        <is>
          <t>NORBERG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48396-2023</t>
        </is>
      </c>
      <c r="B71" s="1" t="n">
        <v>45205.78081018518</v>
      </c>
      <c r="C71" s="1" t="n">
        <v>45959</v>
      </c>
      <c r="D71" t="inlineStr">
        <is>
          <t>VÄSTMANLANDS LÄN</t>
        </is>
      </c>
      <c r="E71" t="inlineStr">
        <is>
          <t>NORBERG</t>
        </is>
      </c>
      <c r="F71" t="inlineStr">
        <is>
          <t>Sveaskog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11099-2023</t>
        </is>
      </c>
      <c r="B72" s="1" t="n">
        <v>44992</v>
      </c>
      <c r="C72" s="1" t="n">
        <v>45959</v>
      </c>
      <c r="D72" t="inlineStr">
        <is>
          <t>VÄSTMANLANDS LÄN</t>
        </is>
      </c>
      <c r="E72" t="inlineStr">
        <is>
          <t>NORBERG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16042-2024</t>
        </is>
      </c>
      <c r="B73" s="1" t="n">
        <v>45405</v>
      </c>
      <c r="C73" s="1" t="n">
        <v>45959</v>
      </c>
      <c r="D73" t="inlineStr">
        <is>
          <t>VÄSTMANLANDS LÄN</t>
        </is>
      </c>
      <c r="E73" t="inlineStr">
        <is>
          <t>NORBERG</t>
        </is>
      </c>
      <c r="G73" t="n">
        <v>7.7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20978-2025</t>
        </is>
      </c>
      <c r="B74" s="1" t="n">
        <v>45777</v>
      </c>
      <c r="C74" s="1" t="n">
        <v>45959</v>
      </c>
      <c r="D74" t="inlineStr">
        <is>
          <t>VÄSTMANLANDS LÄN</t>
        </is>
      </c>
      <c r="E74" t="inlineStr">
        <is>
          <t>NORBERG</t>
        </is>
      </c>
      <c r="F74" t="inlineStr">
        <is>
          <t>Sveaskog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54721-2024</t>
        </is>
      </c>
      <c r="B75" s="1" t="n">
        <v>45618</v>
      </c>
      <c r="C75" s="1" t="n">
        <v>45959</v>
      </c>
      <c r="D75" t="inlineStr">
        <is>
          <t>VÄSTMANLANDS LÄN</t>
        </is>
      </c>
      <c r="E75" t="inlineStr">
        <is>
          <t>NORBERG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32524-2023</t>
        </is>
      </c>
      <c r="B76" s="1" t="n">
        <v>45121.37228009259</v>
      </c>
      <c r="C76" s="1" t="n">
        <v>45959</v>
      </c>
      <c r="D76" t="inlineStr">
        <is>
          <t>VÄSTMANLANDS LÄN</t>
        </is>
      </c>
      <c r="E76" t="inlineStr">
        <is>
          <t>NORBERG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37200-2023</t>
        </is>
      </c>
      <c r="B77" s="1" t="n">
        <v>45155.67111111111</v>
      </c>
      <c r="C77" s="1" t="n">
        <v>45959</v>
      </c>
      <c r="D77" t="inlineStr">
        <is>
          <t>VÄSTMANLANDS LÄN</t>
        </is>
      </c>
      <c r="E77" t="inlineStr">
        <is>
          <t>NORBERG</t>
        </is>
      </c>
      <c r="F77" t="inlineStr">
        <is>
          <t>Sveaskog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45065-2023</t>
        </is>
      </c>
      <c r="B78" s="1" t="n">
        <v>45191</v>
      </c>
      <c r="C78" s="1" t="n">
        <v>45959</v>
      </c>
      <c r="D78" t="inlineStr">
        <is>
          <t>VÄSTMANLANDS LÄN</t>
        </is>
      </c>
      <c r="E78" t="inlineStr">
        <is>
          <t>NORBERG</t>
        </is>
      </c>
      <c r="F78" t="inlineStr">
        <is>
          <t>Bergvik skog väst AB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46041-2023</t>
        </is>
      </c>
      <c r="B79" s="1" t="n">
        <v>45196</v>
      </c>
      <c r="C79" s="1" t="n">
        <v>45959</v>
      </c>
      <c r="D79" t="inlineStr">
        <is>
          <t>VÄSTMANLANDS LÄN</t>
        </is>
      </c>
      <c r="E79" t="inlineStr">
        <is>
          <t>NORBERG</t>
        </is>
      </c>
      <c r="F79" t="inlineStr">
        <is>
          <t>Bergvik skog väst AB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54864-2021</t>
        </is>
      </c>
      <c r="B80" s="1" t="n">
        <v>44473</v>
      </c>
      <c r="C80" s="1" t="n">
        <v>45959</v>
      </c>
      <c r="D80" t="inlineStr">
        <is>
          <t>VÄSTMANLANDS LÄN</t>
        </is>
      </c>
      <c r="E80" t="inlineStr">
        <is>
          <t>NORBERG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7744-2023</t>
        </is>
      </c>
      <c r="B81" s="1" t="n">
        <v>44973</v>
      </c>
      <c r="C81" s="1" t="n">
        <v>45959</v>
      </c>
      <c r="D81" t="inlineStr">
        <is>
          <t>VÄSTMANLANDS LÄN</t>
        </is>
      </c>
      <c r="E81" t="inlineStr">
        <is>
          <t>NORBERG</t>
        </is>
      </c>
      <c r="F81" t="inlineStr">
        <is>
          <t>Övriga Aktiebolag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11099-2022</t>
        </is>
      </c>
      <c r="B82" s="1" t="n">
        <v>44628.72158564815</v>
      </c>
      <c r="C82" s="1" t="n">
        <v>45959</v>
      </c>
      <c r="D82" t="inlineStr">
        <is>
          <t>VÄSTMANLANDS LÄN</t>
        </is>
      </c>
      <c r="E82" t="inlineStr">
        <is>
          <t>NORBERG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27589-2024</t>
        </is>
      </c>
      <c r="B83" s="1" t="n">
        <v>45474.67520833333</v>
      </c>
      <c r="C83" s="1" t="n">
        <v>45959</v>
      </c>
      <c r="D83" t="inlineStr">
        <is>
          <t>VÄSTMANLANDS LÄN</t>
        </is>
      </c>
      <c r="E83" t="inlineStr">
        <is>
          <t>NORBERG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26069-2023</t>
        </is>
      </c>
      <c r="B84" s="1" t="n">
        <v>45091</v>
      </c>
      <c r="C84" s="1" t="n">
        <v>45959</v>
      </c>
      <c r="D84" t="inlineStr">
        <is>
          <t>VÄSTMANLANDS LÄN</t>
        </is>
      </c>
      <c r="E84" t="inlineStr">
        <is>
          <t>NORBERG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16565-2025</t>
        </is>
      </c>
      <c r="B85" s="1" t="n">
        <v>45752.38246527778</v>
      </c>
      <c r="C85" s="1" t="n">
        <v>45959</v>
      </c>
      <c r="D85" t="inlineStr">
        <is>
          <t>VÄSTMANLANDS LÄN</t>
        </is>
      </c>
      <c r="E85" t="inlineStr">
        <is>
          <t>NORBERG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21232-2024</t>
        </is>
      </c>
      <c r="B86" s="1" t="n">
        <v>45440</v>
      </c>
      <c r="C86" s="1" t="n">
        <v>45959</v>
      </c>
      <c r="D86" t="inlineStr">
        <is>
          <t>VÄSTMANLANDS LÄN</t>
        </is>
      </c>
      <c r="E86" t="inlineStr">
        <is>
          <t>NORBERG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18128-2024</t>
        </is>
      </c>
      <c r="B87" s="1" t="n">
        <v>45420.56232638889</v>
      </c>
      <c r="C87" s="1" t="n">
        <v>45959</v>
      </c>
      <c r="D87" t="inlineStr">
        <is>
          <t>VÄSTMANLANDS LÄN</t>
        </is>
      </c>
      <c r="E87" t="inlineStr">
        <is>
          <t>NORBERG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46683-2024</t>
        </is>
      </c>
      <c r="B88" s="1" t="n">
        <v>45583</v>
      </c>
      <c r="C88" s="1" t="n">
        <v>45959</v>
      </c>
      <c r="D88" t="inlineStr">
        <is>
          <t>VÄSTMANLANDS LÄN</t>
        </is>
      </c>
      <c r="E88" t="inlineStr">
        <is>
          <t>NORBERG</t>
        </is>
      </c>
      <c r="F88" t="inlineStr">
        <is>
          <t>Sveaskog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73083-2021</t>
        </is>
      </c>
      <c r="B89" s="1" t="n">
        <v>44550</v>
      </c>
      <c r="C89" s="1" t="n">
        <v>45959</v>
      </c>
      <c r="D89" t="inlineStr">
        <is>
          <t>VÄSTMANLANDS LÄN</t>
        </is>
      </c>
      <c r="E89" t="inlineStr">
        <is>
          <t>NORBERG</t>
        </is>
      </c>
      <c r="F89" t="inlineStr">
        <is>
          <t>Bergvik skog väst AB</t>
        </is>
      </c>
      <c r="G89" t="n">
        <v>10.1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13654-2024</t>
        </is>
      </c>
      <c r="B90" s="1" t="n">
        <v>45390.4814699074</v>
      </c>
      <c r="C90" s="1" t="n">
        <v>45959</v>
      </c>
      <c r="D90" t="inlineStr">
        <is>
          <t>VÄSTMANLANDS LÄN</t>
        </is>
      </c>
      <c r="E90" t="inlineStr">
        <is>
          <t>NORBERG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46045-2023</t>
        </is>
      </c>
      <c r="B91" s="1" t="n">
        <v>45196</v>
      </c>
      <c r="C91" s="1" t="n">
        <v>45959</v>
      </c>
      <c r="D91" t="inlineStr">
        <is>
          <t>VÄSTMANLANDS LÄN</t>
        </is>
      </c>
      <c r="E91" t="inlineStr">
        <is>
          <t>NORBERG</t>
        </is>
      </c>
      <c r="F91" t="inlineStr">
        <is>
          <t>Bergvik skog väst AB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14159-2025</t>
        </is>
      </c>
      <c r="B92" s="1" t="n">
        <v>45740.50429398148</v>
      </c>
      <c r="C92" s="1" t="n">
        <v>45959</v>
      </c>
      <c r="D92" t="inlineStr">
        <is>
          <t>VÄSTMANLANDS LÄN</t>
        </is>
      </c>
      <c r="E92" t="inlineStr">
        <is>
          <t>NORBERG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22627-2025</t>
        </is>
      </c>
      <c r="B93" s="1" t="n">
        <v>45789.43600694444</v>
      </c>
      <c r="C93" s="1" t="n">
        <v>45959</v>
      </c>
      <c r="D93" t="inlineStr">
        <is>
          <t>VÄSTMANLANDS LÄN</t>
        </is>
      </c>
      <c r="E93" t="inlineStr">
        <is>
          <t>NORBERG</t>
        </is>
      </c>
      <c r="F93" t="inlineStr">
        <is>
          <t>Bergvik skog väst AB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50005-2024</t>
        </is>
      </c>
      <c r="B94" s="1" t="n">
        <v>45598</v>
      </c>
      <c r="C94" s="1" t="n">
        <v>45959</v>
      </c>
      <c r="D94" t="inlineStr">
        <is>
          <t>VÄSTMANLANDS LÄN</t>
        </is>
      </c>
      <c r="E94" t="inlineStr">
        <is>
          <t>NORBERG</t>
        </is>
      </c>
      <c r="F94" t="inlineStr">
        <is>
          <t>Sveaskog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27635-2023</t>
        </is>
      </c>
      <c r="B95" s="1" t="n">
        <v>45093</v>
      </c>
      <c r="C95" s="1" t="n">
        <v>45959</v>
      </c>
      <c r="D95" t="inlineStr">
        <is>
          <t>VÄSTMANLANDS LÄN</t>
        </is>
      </c>
      <c r="E95" t="inlineStr">
        <is>
          <t>NORBERG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3587-2024</t>
        </is>
      </c>
      <c r="B96" s="1" t="n">
        <v>45320</v>
      </c>
      <c r="C96" s="1" t="n">
        <v>45959</v>
      </c>
      <c r="D96" t="inlineStr">
        <is>
          <t>VÄSTMANLANDS LÄN</t>
        </is>
      </c>
      <c r="E96" t="inlineStr">
        <is>
          <t>NORBERG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14181-2025</t>
        </is>
      </c>
      <c r="B97" s="1" t="n">
        <v>45740</v>
      </c>
      <c r="C97" s="1" t="n">
        <v>45959</v>
      </c>
      <c r="D97" t="inlineStr">
        <is>
          <t>VÄSTMANLANDS LÄN</t>
        </is>
      </c>
      <c r="E97" t="inlineStr">
        <is>
          <t>NORBERG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54306-2023</t>
        </is>
      </c>
      <c r="B98" s="1" t="n">
        <v>45232</v>
      </c>
      <c r="C98" s="1" t="n">
        <v>45959</v>
      </c>
      <c r="D98" t="inlineStr">
        <is>
          <t>VÄSTMANLANDS LÄN</t>
        </is>
      </c>
      <c r="E98" t="inlineStr">
        <is>
          <t>NORBERG</t>
        </is>
      </c>
      <c r="F98" t="inlineStr">
        <is>
          <t>Sveaskog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23418-2025</t>
        </is>
      </c>
      <c r="B99" s="1" t="n">
        <v>45792.35083333333</v>
      </c>
      <c r="C99" s="1" t="n">
        <v>45959</v>
      </c>
      <c r="D99" t="inlineStr">
        <is>
          <t>VÄSTMANLANDS LÄN</t>
        </is>
      </c>
      <c r="E99" t="inlineStr">
        <is>
          <t>NORBERG</t>
        </is>
      </c>
      <c r="F99" t="inlineStr">
        <is>
          <t>Övriga Aktiebolag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23433-2025</t>
        </is>
      </c>
      <c r="B100" s="1" t="n">
        <v>45792.36696759259</v>
      </c>
      <c r="C100" s="1" t="n">
        <v>45959</v>
      </c>
      <c r="D100" t="inlineStr">
        <is>
          <t>VÄSTMANLANDS LÄN</t>
        </is>
      </c>
      <c r="E100" t="inlineStr">
        <is>
          <t>NORBERG</t>
        </is>
      </c>
      <c r="F100" t="inlineStr">
        <is>
          <t>Övriga Aktiebolag</t>
        </is>
      </c>
      <c r="G100" t="n">
        <v>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36905-2023</t>
        </is>
      </c>
      <c r="B101" s="1" t="n">
        <v>45154</v>
      </c>
      <c r="C101" s="1" t="n">
        <v>45959</v>
      </c>
      <c r="D101" t="inlineStr">
        <is>
          <t>VÄSTMANLANDS LÄN</t>
        </is>
      </c>
      <c r="E101" t="inlineStr">
        <is>
          <t>NORBERG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53224-2024</t>
        </is>
      </c>
      <c r="B102" s="1" t="n">
        <v>45613.46733796296</v>
      </c>
      <c r="C102" s="1" t="n">
        <v>45959</v>
      </c>
      <c r="D102" t="inlineStr">
        <is>
          <t>VÄSTMANLANDS LÄN</t>
        </is>
      </c>
      <c r="E102" t="inlineStr">
        <is>
          <t>NORBERG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59705-2024</t>
        </is>
      </c>
      <c r="B103" s="1" t="n">
        <v>45639</v>
      </c>
      <c r="C103" s="1" t="n">
        <v>45959</v>
      </c>
      <c r="D103" t="inlineStr">
        <is>
          <t>VÄSTMANLANDS LÄN</t>
        </is>
      </c>
      <c r="E103" t="inlineStr">
        <is>
          <t>NORBERG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52063-2022</t>
        </is>
      </c>
      <c r="B104" s="1" t="n">
        <v>44873</v>
      </c>
      <c r="C104" s="1" t="n">
        <v>45959</v>
      </c>
      <c r="D104" t="inlineStr">
        <is>
          <t>VÄSTMANLANDS LÄN</t>
        </is>
      </c>
      <c r="E104" t="inlineStr">
        <is>
          <t>NORBERG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51793-2024</t>
        </is>
      </c>
      <c r="B105" s="1" t="n">
        <v>45607.46585648148</v>
      </c>
      <c r="C105" s="1" t="n">
        <v>45959</v>
      </c>
      <c r="D105" t="inlineStr">
        <is>
          <t>VÄSTMANLANDS LÄN</t>
        </is>
      </c>
      <c r="E105" t="inlineStr">
        <is>
          <t>NORBERG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9907-2024</t>
        </is>
      </c>
      <c r="B106" s="1" t="n">
        <v>45363</v>
      </c>
      <c r="C106" s="1" t="n">
        <v>45959</v>
      </c>
      <c r="D106" t="inlineStr">
        <is>
          <t>VÄSTMANLANDS LÄN</t>
        </is>
      </c>
      <c r="E106" t="inlineStr">
        <is>
          <t>NORBERG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16503-2024</t>
        </is>
      </c>
      <c r="B107" s="1" t="n">
        <v>45408</v>
      </c>
      <c r="C107" s="1" t="n">
        <v>45959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40144-2023</t>
        </is>
      </c>
      <c r="B108" s="1" t="n">
        <v>45169.34836805556</v>
      </c>
      <c r="C108" s="1" t="n">
        <v>45959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5.5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14112-2025</t>
        </is>
      </c>
      <c r="B109" s="1" t="n">
        <v>45740.45893518518</v>
      </c>
      <c r="C109" s="1" t="n">
        <v>45959</v>
      </c>
      <c r="D109" t="inlineStr">
        <is>
          <t>VÄSTMANLANDS LÄN</t>
        </is>
      </c>
      <c r="E109" t="inlineStr">
        <is>
          <t>NORBERG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8746-2023</t>
        </is>
      </c>
      <c r="B110" s="1" t="n">
        <v>44973</v>
      </c>
      <c r="C110" s="1" t="n">
        <v>45959</v>
      </c>
      <c r="D110" t="inlineStr">
        <is>
          <t>VÄSTMANLANDS LÄN</t>
        </is>
      </c>
      <c r="E110" t="inlineStr">
        <is>
          <t>NORBERG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63495-2023</t>
        </is>
      </c>
      <c r="B111" s="1" t="n">
        <v>45274.67429398148</v>
      </c>
      <c r="C111" s="1" t="n">
        <v>45959</v>
      </c>
      <c r="D111" t="inlineStr">
        <is>
          <t>VÄSTMANLANDS LÄN</t>
        </is>
      </c>
      <c r="E111" t="inlineStr">
        <is>
          <t>NORBERG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15810-2025</t>
        </is>
      </c>
      <c r="B112" s="1" t="n">
        <v>45748.66413194445</v>
      </c>
      <c r="C112" s="1" t="n">
        <v>45959</v>
      </c>
      <c r="D112" t="inlineStr">
        <is>
          <t>VÄSTMANLANDS LÄN</t>
        </is>
      </c>
      <c r="E112" t="inlineStr">
        <is>
          <t>NORBERG</t>
        </is>
      </c>
      <c r="F112" t="inlineStr">
        <is>
          <t>Sveaskog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45290-2024</t>
        </is>
      </c>
      <c r="B113" s="1" t="n">
        <v>45576.39340277778</v>
      </c>
      <c r="C113" s="1" t="n">
        <v>45959</v>
      </c>
      <c r="D113" t="inlineStr">
        <is>
          <t>VÄSTMANLANDS LÄN</t>
        </is>
      </c>
      <c r="E113" t="inlineStr">
        <is>
          <t>NORBERG</t>
        </is>
      </c>
      <c r="F113" t="inlineStr">
        <is>
          <t>Övriga Aktiebolag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6388-2025</t>
        </is>
      </c>
      <c r="B114" s="1" t="n">
        <v>45699.42703703704</v>
      </c>
      <c r="C114" s="1" t="n">
        <v>45959</v>
      </c>
      <c r="D114" t="inlineStr">
        <is>
          <t>VÄSTMANLANDS LÄN</t>
        </is>
      </c>
      <c r="E114" t="inlineStr">
        <is>
          <t>NORBERG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40153-2023</t>
        </is>
      </c>
      <c r="B115" s="1" t="n">
        <v>45169.35862268518</v>
      </c>
      <c r="C115" s="1" t="n">
        <v>45959</v>
      </c>
      <c r="D115" t="inlineStr">
        <is>
          <t>VÄSTMANLANDS LÄN</t>
        </is>
      </c>
      <c r="E115" t="inlineStr">
        <is>
          <t>NORBERG</t>
        </is>
      </c>
      <c r="F115" t="inlineStr">
        <is>
          <t>Sveaskog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56940-2021</t>
        </is>
      </c>
      <c r="B116" s="1" t="n">
        <v>44480</v>
      </c>
      <c r="C116" s="1" t="n">
        <v>45959</v>
      </c>
      <c r="D116" t="inlineStr">
        <is>
          <t>VÄSTMANLANDS LÄN</t>
        </is>
      </c>
      <c r="E116" t="inlineStr">
        <is>
          <t>NORBERG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25477-2023</t>
        </is>
      </c>
      <c r="B117" s="1" t="n">
        <v>45089.46127314815</v>
      </c>
      <c r="C117" s="1" t="n">
        <v>45959</v>
      </c>
      <c r="D117" t="inlineStr">
        <is>
          <t>VÄSTMANLANDS LÄN</t>
        </is>
      </c>
      <c r="E117" t="inlineStr">
        <is>
          <t>NORBERG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37011-2023</t>
        </is>
      </c>
      <c r="B118" s="1" t="n">
        <v>45155</v>
      </c>
      <c r="C118" s="1" t="n">
        <v>45959</v>
      </c>
      <c r="D118" t="inlineStr">
        <is>
          <t>VÄSTMANLANDS LÄN</t>
        </is>
      </c>
      <c r="E118" t="inlineStr">
        <is>
          <t>NORBERG</t>
        </is>
      </c>
      <c r="F118" t="inlineStr">
        <is>
          <t>Övriga Aktiebolag</t>
        </is>
      </c>
      <c r="G118" t="n">
        <v>7.6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13835-2025</t>
        </is>
      </c>
      <c r="B119" s="1" t="n">
        <v>45737</v>
      </c>
      <c r="C119" s="1" t="n">
        <v>45959</v>
      </c>
      <c r="D119" t="inlineStr">
        <is>
          <t>VÄSTMANLANDS LÄN</t>
        </is>
      </c>
      <c r="E119" t="inlineStr">
        <is>
          <t>NORBERG</t>
        </is>
      </c>
      <c r="F119" t="inlineStr">
        <is>
          <t>Sveaskog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20378-2023</t>
        </is>
      </c>
      <c r="B120" s="1" t="n">
        <v>45056</v>
      </c>
      <c r="C120" s="1" t="n">
        <v>45959</v>
      </c>
      <c r="D120" t="inlineStr">
        <is>
          <t>VÄSTMANLANDS LÄN</t>
        </is>
      </c>
      <c r="E120" t="inlineStr">
        <is>
          <t>NORBERG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3354-2025</t>
        </is>
      </c>
      <c r="B121" s="1" t="n">
        <v>45679</v>
      </c>
      <c r="C121" s="1" t="n">
        <v>45959</v>
      </c>
      <c r="D121" t="inlineStr">
        <is>
          <t>VÄSTMANLANDS LÄN</t>
        </is>
      </c>
      <c r="E121" t="inlineStr">
        <is>
          <t>NORBERG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26519-2024</t>
        </is>
      </c>
      <c r="B122" s="1" t="n">
        <v>45469.59916666667</v>
      </c>
      <c r="C122" s="1" t="n">
        <v>45959</v>
      </c>
      <c r="D122" t="inlineStr">
        <is>
          <t>VÄSTMANLANDS LÄN</t>
        </is>
      </c>
      <c r="E122" t="inlineStr">
        <is>
          <t>NORBERG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40140-2023</t>
        </is>
      </c>
      <c r="B123" s="1" t="n">
        <v>45169</v>
      </c>
      <c r="C123" s="1" t="n">
        <v>45959</v>
      </c>
      <c r="D123" t="inlineStr">
        <is>
          <t>VÄSTMANLANDS LÄN</t>
        </is>
      </c>
      <c r="E123" t="inlineStr">
        <is>
          <t>NORBERG</t>
        </is>
      </c>
      <c r="F123" t="inlineStr">
        <is>
          <t>Sveaskog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18673-2022</t>
        </is>
      </c>
      <c r="B124" s="1" t="n">
        <v>44687.55239583334</v>
      </c>
      <c r="C124" s="1" t="n">
        <v>45959</v>
      </c>
      <c r="D124" t="inlineStr">
        <is>
          <t>VÄSTMANLANDS LÄN</t>
        </is>
      </c>
      <c r="E124" t="inlineStr">
        <is>
          <t>NORBERG</t>
        </is>
      </c>
      <c r="G124" t="n">
        <v>6.6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53030-2023</t>
        </is>
      </c>
      <c r="B125" s="1" t="n">
        <v>45226</v>
      </c>
      <c r="C125" s="1" t="n">
        <v>45959</v>
      </c>
      <c r="D125" t="inlineStr">
        <is>
          <t>VÄSTMANLANDS LÄN</t>
        </is>
      </c>
      <c r="E125" t="inlineStr">
        <is>
          <t>NORBERG</t>
        </is>
      </c>
      <c r="F125" t="inlineStr">
        <is>
          <t>Sveaskog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12526-2025</t>
        </is>
      </c>
      <c r="B126" s="1" t="n">
        <v>45730.68177083333</v>
      </c>
      <c r="C126" s="1" t="n">
        <v>45959</v>
      </c>
      <c r="D126" t="inlineStr">
        <is>
          <t>VÄSTMANLANDS LÄN</t>
        </is>
      </c>
      <c r="E126" t="inlineStr">
        <is>
          <t>NORBERG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34967-2023</t>
        </is>
      </c>
      <c r="B127" s="1" t="n">
        <v>45142</v>
      </c>
      <c r="C127" s="1" t="n">
        <v>45959</v>
      </c>
      <c r="D127" t="inlineStr">
        <is>
          <t>VÄSTMANLANDS LÄN</t>
        </is>
      </c>
      <c r="E127" t="inlineStr">
        <is>
          <t>NORBERG</t>
        </is>
      </c>
      <c r="F127" t="inlineStr">
        <is>
          <t>Kyrkan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57993-2024</t>
        </is>
      </c>
      <c r="B128" s="1" t="n">
        <v>45631</v>
      </c>
      <c r="C128" s="1" t="n">
        <v>45959</v>
      </c>
      <c r="D128" t="inlineStr">
        <is>
          <t>VÄSTMANLANDS LÄN</t>
        </is>
      </c>
      <c r="E128" t="inlineStr">
        <is>
          <t>NORBERG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40154-2023</t>
        </is>
      </c>
      <c r="B129" s="1" t="n">
        <v>45169.35931712963</v>
      </c>
      <c r="C129" s="1" t="n">
        <v>45959</v>
      </c>
      <c r="D129" t="inlineStr">
        <is>
          <t>VÄSTMANLANDS LÄN</t>
        </is>
      </c>
      <c r="E129" t="inlineStr">
        <is>
          <t>NORBERG</t>
        </is>
      </c>
      <c r="F129" t="inlineStr">
        <is>
          <t>Sveaskog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19254-2023</t>
        </is>
      </c>
      <c r="B130" s="1" t="n">
        <v>45049</v>
      </c>
      <c r="C130" s="1" t="n">
        <v>45959</v>
      </c>
      <c r="D130" t="inlineStr">
        <is>
          <t>VÄSTMANLANDS LÄN</t>
        </is>
      </c>
      <c r="E130" t="inlineStr">
        <is>
          <t>NORBERG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7417-2025</t>
        </is>
      </c>
      <c r="B131" s="1" t="n">
        <v>45705.37321759259</v>
      </c>
      <c r="C131" s="1" t="n">
        <v>45959</v>
      </c>
      <c r="D131" t="inlineStr">
        <is>
          <t>VÄSTMANLANDS LÄN</t>
        </is>
      </c>
      <c r="E131" t="inlineStr">
        <is>
          <t>NORBERG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29620-2025</t>
        </is>
      </c>
      <c r="B132" s="1" t="n">
        <v>45825.43447916667</v>
      </c>
      <c r="C132" s="1" t="n">
        <v>45959</v>
      </c>
      <c r="D132" t="inlineStr">
        <is>
          <t>VÄSTMANLANDS LÄN</t>
        </is>
      </c>
      <c r="E132" t="inlineStr">
        <is>
          <t>NORBERG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30204-2025</t>
        </is>
      </c>
      <c r="B133" s="1" t="n">
        <v>45827.36146990741</v>
      </c>
      <c r="C133" s="1" t="n">
        <v>45959</v>
      </c>
      <c r="D133" t="inlineStr">
        <is>
          <t>VÄSTMANLANDS LÄN</t>
        </is>
      </c>
      <c r="E133" t="inlineStr">
        <is>
          <t>NORBERG</t>
        </is>
      </c>
      <c r="F133" t="inlineStr">
        <is>
          <t>Övriga Aktiebolag</t>
        </is>
      </c>
      <c r="G133" t="n">
        <v>8.300000000000001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30197-2025</t>
        </is>
      </c>
      <c r="B134" s="1" t="n">
        <v>45827.35523148148</v>
      </c>
      <c r="C134" s="1" t="n">
        <v>45959</v>
      </c>
      <c r="D134" t="inlineStr">
        <is>
          <t>VÄSTMANLANDS LÄN</t>
        </is>
      </c>
      <c r="E134" t="inlineStr">
        <is>
          <t>NORBERG</t>
        </is>
      </c>
      <c r="F134" t="inlineStr">
        <is>
          <t>Övriga Aktiebolag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30180-2025</t>
        </is>
      </c>
      <c r="B135" s="1" t="n">
        <v>45827.34599537037</v>
      </c>
      <c r="C135" s="1" t="n">
        <v>45959</v>
      </c>
      <c r="D135" t="inlineStr">
        <is>
          <t>VÄSTMANLANDS LÄN</t>
        </is>
      </c>
      <c r="E135" t="inlineStr">
        <is>
          <t>NORBERG</t>
        </is>
      </c>
      <c r="F135" t="inlineStr">
        <is>
          <t>Bergvik skog väst AB</t>
        </is>
      </c>
      <c r="G135" t="n">
        <v>23.8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57990-2024</t>
        </is>
      </c>
      <c r="B136" s="1" t="n">
        <v>45631</v>
      </c>
      <c r="C136" s="1" t="n">
        <v>45959</v>
      </c>
      <c r="D136" t="inlineStr">
        <is>
          <t>VÄSTMANLANDS LÄN</t>
        </is>
      </c>
      <c r="E136" t="inlineStr">
        <is>
          <t>NORBERG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30219-2025</t>
        </is>
      </c>
      <c r="B137" s="1" t="n">
        <v>45827.37133101852</v>
      </c>
      <c r="C137" s="1" t="n">
        <v>45959</v>
      </c>
      <c r="D137" t="inlineStr">
        <is>
          <t>VÄSTMANLANDS LÄN</t>
        </is>
      </c>
      <c r="E137" t="inlineStr">
        <is>
          <t>NORBERG</t>
        </is>
      </c>
      <c r="F137" t="inlineStr">
        <is>
          <t>Övriga Aktiebolag</t>
        </is>
      </c>
      <c r="G137" t="n">
        <v>9.800000000000001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30211-2025</t>
        </is>
      </c>
      <c r="B138" s="1" t="n">
        <v>45827.36601851852</v>
      </c>
      <c r="C138" s="1" t="n">
        <v>45959</v>
      </c>
      <c r="D138" t="inlineStr">
        <is>
          <t>VÄSTMANLANDS LÄN</t>
        </is>
      </c>
      <c r="E138" t="inlineStr">
        <is>
          <t>NORBERG</t>
        </is>
      </c>
      <c r="F138" t="inlineStr">
        <is>
          <t>Övriga Aktiebolag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30190-2025</t>
        </is>
      </c>
      <c r="B139" s="1" t="n">
        <v>45827.34989583334</v>
      </c>
      <c r="C139" s="1" t="n">
        <v>45959</v>
      </c>
      <c r="D139" t="inlineStr">
        <is>
          <t>VÄSTMANLANDS LÄN</t>
        </is>
      </c>
      <c r="E139" t="inlineStr">
        <is>
          <t>NORBERG</t>
        </is>
      </c>
      <c r="F139" t="inlineStr">
        <is>
          <t>Övriga Aktiebolag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26899-2021</t>
        </is>
      </c>
      <c r="B140" s="1" t="n">
        <v>44349</v>
      </c>
      <c r="C140" s="1" t="n">
        <v>45959</v>
      </c>
      <c r="D140" t="inlineStr">
        <is>
          <t>VÄSTMANLANDS LÄN</t>
        </is>
      </c>
      <c r="E140" t="inlineStr">
        <is>
          <t>NORBERG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73797-2021</t>
        </is>
      </c>
      <c r="B141" s="1" t="n">
        <v>44552.67962962963</v>
      </c>
      <c r="C141" s="1" t="n">
        <v>45959</v>
      </c>
      <c r="D141" t="inlineStr">
        <is>
          <t>VÄSTMANLANDS LÄN</t>
        </is>
      </c>
      <c r="E141" t="inlineStr">
        <is>
          <t>NORBERG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63505-2023</t>
        </is>
      </c>
      <c r="B142" s="1" t="n">
        <v>45274.68616898148</v>
      </c>
      <c r="C142" s="1" t="n">
        <v>45959</v>
      </c>
      <c r="D142" t="inlineStr">
        <is>
          <t>VÄSTMANLANDS LÄN</t>
        </is>
      </c>
      <c r="E142" t="inlineStr">
        <is>
          <t>NORBERG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26072-2023</t>
        </is>
      </c>
      <c r="B143" s="1" t="n">
        <v>45091.36854166666</v>
      </c>
      <c r="C143" s="1" t="n">
        <v>45959</v>
      </c>
      <c r="D143" t="inlineStr">
        <is>
          <t>VÄSTMANLANDS LÄN</t>
        </is>
      </c>
      <c r="E143" t="inlineStr">
        <is>
          <t>NORBERG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56936-2021</t>
        </is>
      </c>
      <c r="B144" s="1" t="n">
        <v>44480</v>
      </c>
      <c r="C144" s="1" t="n">
        <v>45959</v>
      </c>
      <c r="D144" t="inlineStr">
        <is>
          <t>VÄSTMANLANDS LÄN</t>
        </is>
      </c>
      <c r="E144" t="inlineStr">
        <is>
          <t>NORBERG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31033-2025</t>
        </is>
      </c>
      <c r="B145" s="1" t="n">
        <v>45832.54032407407</v>
      </c>
      <c r="C145" s="1" t="n">
        <v>45959</v>
      </c>
      <c r="D145" t="inlineStr">
        <is>
          <t>VÄSTMANLANDS LÄN</t>
        </is>
      </c>
      <c r="E145" t="inlineStr">
        <is>
          <t>NORBERG</t>
        </is>
      </c>
      <c r="F145" t="inlineStr">
        <is>
          <t>Sveaskog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19164-2025</t>
        </is>
      </c>
      <c r="B146" s="1" t="n">
        <v>45769</v>
      </c>
      <c r="C146" s="1" t="n">
        <v>45959</v>
      </c>
      <c r="D146" t="inlineStr">
        <is>
          <t>VÄSTMANLANDS LÄN</t>
        </is>
      </c>
      <c r="E146" t="inlineStr">
        <is>
          <t>NORBERG</t>
        </is>
      </c>
      <c r="F146" t="inlineStr">
        <is>
          <t>Övriga Aktiebolag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19173-2025</t>
        </is>
      </c>
      <c r="B147" s="1" t="n">
        <v>45769.39085648148</v>
      </c>
      <c r="C147" s="1" t="n">
        <v>45959</v>
      </c>
      <c r="D147" t="inlineStr">
        <is>
          <t>VÄSTMANLANDS LÄN</t>
        </is>
      </c>
      <c r="E147" t="inlineStr">
        <is>
          <t>NORBERG</t>
        </is>
      </c>
      <c r="F147" t="inlineStr">
        <is>
          <t>Övriga Aktiebolag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37198-2023</t>
        </is>
      </c>
      <c r="B148" s="1" t="n">
        <v>45155.66938657407</v>
      </c>
      <c r="C148" s="1" t="n">
        <v>45959</v>
      </c>
      <c r="D148" t="inlineStr">
        <is>
          <t>VÄSTMANLANDS LÄN</t>
        </is>
      </c>
      <c r="E148" t="inlineStr">
        <is>
          <t>NORBERG</t>
        </is>
      </c>
      <c r="F148" t="inlineStr">
        <is>
          <t>Sveaskog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32767-2025</t>
        </is>
      </c>
      <c r="B149" s="1" t="n">
        <v>45839</v>
      </c>
      <c r="C149" s="1" t="n">
        <v>45959</v>
      </c>
      <c r="D149" t="inlineStr">
        <is>
          <t>VÄSTMANLANDS LÄN</t>
        </is>
      </c>
      <c r="E149" t="inlineStr">
        <is>
          <t>NORBERG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46864-2023</t>
        </is>
      </c>
      <c r="B150" s="1" t="n">
        <v>45200.55300925926</v>
      </c>
      <c r="C150" s="1" t="n">
        <v>45959</v>
      </c>
      <c r="D150" t="inlineStr">
        <is>
          <t>VÄSTMANLANDS LÄN</t>
        </is>
      </c>
      <c r="E150" t="inlineStr">
        <is>
          <t>NORBERG</t>
        </is>
      </c>
      <c r="F150" t="inlineStr">
        <is>
          <t>Sveaskog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12796-2023</t>
        </is>
      </c>
      <c r="B151" s="1" t="n">
        <v>45001.40960648148</v>
      </c>
      <c r="C151" s="1" t="n">
        <v>45959</v>
      </c>
      <c r="D151" t="inlineStr">
        <is>
          <t>VÄSTMANLANDS LÄN</t>
        </is>
      </c>
      <c r="E151" t="inlineStr">
        <is>
          <t>NORBERG</t>
        </is>
      </c>
      <c r="G151" t="n">
        <v>22.4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37017-2023</t>
        </is>
      </c>
      <c r="B152" s="1" t="n">
        <v>45155.35126157408</v>
      </c>
      <c r="C152" s="1" t="n">
        <v>45959</v>
      </c>
      <c r="D152" t="inlineStr">
        <is>
          <t>VÄSTMANLANDS LÄN</t>
        </is>
      </c>
      <c r="E152" t="inlineStr">
        <is>
          <t>NORBERG</t>
        </is>
      </c>
      <c r="F152" t="inlineStr">
        <is>
          <t>Övriga Aktiebolag</t>
        </is>
      </c>
      <c r="G152" t="n">
        <v>15.9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60161-2020</t>
        </is>
      </c>
      <c r="B153" s="1" t="n">
        <v>44151</v>
      </c>
      <c r="C153" s="1" t="n">
        <v>45959</v>
      </c>
      <c r="D153" t="inlineStr">
        <is>
          <t>VÄSTMANLANDS LÄN</t>
        </is>
      </c>
      <c r="E153" t="inlineStr">
        <is>
          <t>NORBERG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45430-2024</t>
        </is>
      </c>
      <c r="B154" s="1" t="n">
        <v>45576</v>
      </c>
      <c r="C154" s="1" t="n">
        <v>45959</v>
      </c>
      <c r="D154" t="inlineStr">
        <is>
          <t>VÄSTMANLANDS LÄN</t>
        </is>
      </c>
      <c r="E154" t="inlineStr">
        <is>
          <t>NORBERG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19253-2023</t>
        </is>
      </c>
      <c r="B155" s="1" t="n">
        <v>45049.32165509259</v>
      </c>
      <c r="C155" s="1" t="n">
        <v>45959</v>
      </c>
      <c r="D155" t="inlineStr">
        <is>
          <t>VÄSTMANLANDS LÄN</t>
        </is>
      </c>
      <c r="E155" t="inlineStr">
        <is>
          <t>NORBERG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18960-2025</t>
        </is>
      </c>
      <c r="B156" s="1" t="n">
        <v>45764.52758101852</v>
      </c>
      <c r="C156" s="1" t="n">
        <v>45959</v>
      </c>
      <c r="D156" t="inlineStr">
        <is>
          <t>VÄSTMANLANDS LÄN</t>
        </is>
      </c>
      <c r="E156" t="inlineStr">
        <is>
          <t>NORBERG</t>
        </is>
      </c>
      <c r="F156" t="inlineStr">
        <is>
          <t>Sveaskog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51778-2024</t>
        </is>
      </c>
      <c r="B157" s="1" t="n">
        <v>45607.4571875</v>
      </c>
      <c r="C157" s="1" t="n">
        <v>45959</v>
      </c>
      <c r="D157" t="inlineStr">
        <is>
          <t>VÄSTMANLANDS LÄN</t>
        </is>
      </c>
      <c r="E157" t="inlineStr">
        <is>
          <t>NORBERG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48859-2022</t>
        </is>
      </c>
      <c r="B158" s="1" t="n">
        <v>44859.69474537037</v>
      </c>
      <c r="C158" s="1" t="n">
        <v>45959</v>
      </c>
      <c r="D158" t="inlineStr">
        <is>
          <t>VÄSTMANLANDS LÄN</t>
        </is>
      </c>
      <c r="E158" t="inlineStr">
        <is>
          <t>NORBERG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46865-2023</t>
        </is>
      </c>
      <c r="B159" s="1" t="n">
        <v>45200</v>
      </c>
      <c r="C159" s="1" t="n">
        <v>45959</v>
      </c>
      <c r="D159" t="inlineStr">
        <is>
          <t>VÄSTMANLANDS LÄN</t>
        </is>
      </c>
      <c r="E159" t="inlineStr">
        <is>
          <t>NORBERG</t>
        </is>
      </c>
      <c r="F159" t="inlineStr">
        <is>
          <t>Sveaskog</t>
        </is>
      </c>
      <c r="G159" t="n">
        <v>5.4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13838-2025</t>
        </is>
      </c>
      <c r="B160" s="1" t="n">
        <v>45737.55372685185</v>
      </c>
      <c r="C160" s="1" t="n">
        <v>45959</v>
      </c>
      <c r="D160" t="inlineStr">
        <is>
          <t>VÄSTMANLANDS LÄN</t>
        </is>
      </c>
      <c r="E160" t="inlineStr">
        <is>
          <t>NORBERG</t>
        </is>
      </c>
      <c r="F160" t="inlineStr">
        <is>
          <t>Sveaskog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27580-2024</t>
        </is>
      </c>
      <c r="B161" s="1" t="n">
        <v>45474.65596064815</v>
      </c>
      <c r="C161" s="1" t="n">
        <v>45959</v>
      </c>
      <c r="D161" t="inlineStr">
        <is>
          <t>VÄSTMANLANDS LÄN</t>
        </is>
      </c>
      <c r="E161" t="inlineStr">
        <is>
          <t>NORBERG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64885-2020</t>
        </is>
      </c>
      <c r="B162" s="1" t="n">
        <v>44171</v>
      </c>
      <c r="C162" s="1" t="n">
        <v>45959</v>
      </c>
      <c r="D162" t="inlineStr">
        <is>
          <t>VÄSTMANLANDS LÄN</t>
        </is>
      </c>
      <c r="E162" t="inlineStr">
        <is>
          <t>NORBERG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24865-2025</t>
        </is>
      </c>
      <c r="B163" s="1" t="n">
        <v>45799</v>
      </c>
      <c r="C163" s="1" t="n">
        <v>45959</v>
      </c>
      <c r="D163" t="inlineStr">
        <is>
          <t>VÄSTMANLANDS LÄN</t>
        </is>
      </c>
      <c r="E163" t="inlineStr">
        <is>
          <t>NORBERG</t>
        </is>
      </c>
      <c r="F163" t="inlineStr">
        <is>
          <t>Bergvik skog väst AB</t>
        </is>
      </c>
      <c r="G163" t="n">
        <v>6.5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9201-2025</t>
        </is>
      </c>
      <c r="B164" s="1" t="n">
        <v>45714</v>
      </c>
      <c r="C164" s="1" t="n">
        <v>45959</v>
      </c>
      <c r="D164" t="inlineStr">
        <is>
          <t>VÄSTMANLANDS LÄN</t>
        </is>
      </c>
      <c r="E164" t="inlineStr">
        <is>
          <t>NORBERG</t>
        </is>
      </c>
      <c r="F164" t="inlineStr">
        <is>
          <t>Bergvik skog väst AB</t>
        </is>
      </c>
      <c r="G164" t="n">
        <v>15.4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34387-2025</t>
        </is>
      </c>
      <c r="B165" s="1" t="n">
        <v>45846</v>
      </c>
      <c r="C165" s="1" t="n">
        <v>45959</v>
      </c>
      <c r="D165" t="inlineStr">
        <is>
          <t>VÄSTMANLANDS LÄN</t>
        </is>
      </c>
      <c r="E165" t="inlineStr">
        <is>
          <t>NORBERG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38905-2022</t>
        </is>
      </c>
      <c r="B166" s="1" t="n">
        <v>44816</v>
      </c>
      <c r="C166" s="1" t="n">
        <v>45959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20.5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49101-2023</t>
        </is>
      </c>
      <c r="B167" s="1" t="n">
        <v>45210</v>
      </c>
      <c r="C167" s="1" t="n">
        <v>45959</v>
      </c>
      <c r="D167" t="inlineStr">
        <is>
          <t>VÄSTMANLANDS LÄN</t>
        </is>
      </c>
      <c r="E167" t="inlineStr">
        <is>
          <t>NORBERG</t>
        </is>
      </c>
      <c r="F167" t="inlineStr">
        <is>
          <t>Övriga Aktiebolag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47546-2025</t>
        </is>
      </c>
      <c r="B168" s="1" t="n">
        <v>45931.36364583333</v>
      </c>
      <c r="C168" s="1" t="n">
        <v>45959</v>
      </c>
      <c r="D168" t="inlineStr">
        <is>
          <t>VÄSTMANLANDS LÄN</t>
        </is>
      </c>
      <c r="E168" t="inlineStr">
        <is>
          <t>NORBERG</t>
        </is>
      </c>
      <c r="G168" t="n">
        <v>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39255-2024</t>
        </is>
      </c>
      <c r="B169" s="1" t="n">
        <v>45551</v>
      </c>
      <c r="C169" s="1" t="n">
        <v>45959</v>
      </c>
      <c r="D169" t="inlineStr">
        <is>
          <t>VÄSTMANLANDS LÄN</t>
        </is>
      </c>
      <c r="E169" t="inlineStr">
        <is>
          <t>NORBERG</t>
        </is>
      </c>
      <c r="F169" t="inlineStr">
        <is>
          <t>Bergvik skog väst AB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41448-2024</t>
        </is>
      </c>
      <c r="B170" s="1" t="n">
        <v>45560.40017361111</v>
      </c>
      <c r="C170" s="1" t="n">
        <v>45959</v>
      </c>
      <c r="D170" t="inlineStr">
        <is>
          <t>VÄSTMANLANDS LÄN</t>
        </is>
      </c>
      <c r="E170" t="inlineStr">
        <is>
          <t>NORBERG</t>
        </is>
      </c>
      <c r="F170" t="inlineStr">
        <is>
          <t>Bergvik skog väst AB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50004-2024</t>
        </is>
      </c>
      <c r="B171" s="1" t="n">
        <v>45598</v>
      </c>
      <c r="C171" s="1" t="n">
        <v>45959</v>
      </c>
      <c r="D171" t="inlineStr">
        <is>
          <t>VÄSTMANLANDS LÄN</t>
        </is>
      </c>
      <c r="E171" t="inlineStr">
        <is>
          <t>NORBERG</t>
        </is>
      </c>
      <c r="F171" t="inlineStr">
        <is>
          <t>Sveaskog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13837-2025</t>
        </is>
      </c>
      <c r="B172" s="1" t="n">
        <v>45737.55307870371</v>
      </c>
      <c r="C172" s="1" t="n">
        <v>45959</v>
      </c>
      <c r="D172" t="inlineStr">
        <is>
          <t>VÄSTMANLANDS LÄN</t>
        </is>
      </c>
      <c r="E172" t="inlineStr">
        <is>
          <t>NORBERG</t>
        </is>
      </c>
      <c r="F172" t="inlineStr">
        <is>
          <t>Sveaskog</t>
        </is>
      </c>
      <c r="G172" t="n">
        <v>5.8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44884-2025</t>
        </is>
      </c>
      <c r="B173" s="1" t="n">
        <v>45918</v>
      </c>
      <c r="C173" s="1" t="n">
        <v>45959</v>
      </c>
      <c r="D173" t="inlineStr">
        <is>
          <t>VÄSTMANLANDS LÄN</t>
        </is>
      </c>
      <c r="E173" t="inlineStr">
        <is>
          <t>NORBERG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28589-2023</t>
        </is>
      </c>
      <c r="B174" s="1" t="n">
        <v>45103.56412037037</v>
      </c>
      <c r="C174" s="1" t="n">
        <v>45959</v>
      </c>
      <c r="D174" t="inlineStr">
        <is>
          <t>VÄSTMANLANDS LÄN</t>
        </is>
      </c>
      <c r="E174" t="inlineStr">
        <is>
          <t>NORBERG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48997-2025</t>
        </is>
      </c>
      <c r="B175" s="1" t="n">
        <v>45937.58998842593</v>
      </c>
      <c r="C175" s="1" t="n">
        <v>45959</v>
      </c>
      <c r="D175" t="inlineStr">
        <is>
          <t>VÄSTMANLANDS LÄN</t>
        </is>
      </c>
      <c r="E175" t="inlineStr">
        <is>
          <t>NORBERG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49001-2025</t>
        </is>
      </c>
      <c r="B176" s="1" t="n">
        <v>45937.59658564815</v>
      </c>
      <c r="C176" s="1" t="n">
        <v>45959</v>
      </c>
      <c r="D176" t="inlineStr">
        <is>
          <t>VÄSTMANLANDS LÄN</t>
        </is>
      </c>
      <c r="E176" t="inlineStr">
        <is>
          <t>NORBERG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38018-2025</t>
        </is>
      </c>
      <c r="B177" s="1" t="n">
        <v>45882.33851851852</v>
      </c>
      <c r="C177" s="1" t="n">
        <v>45959</v>
      </c>
      <c r="D177" t="inlineStr">
        <is>
          <t>VÄSTMANLANDS LÄN</t>
        </is>
      </c>
      <c r="E177" t="inlineStr">
        <is>
          <t>NORBERG</t>
        </is>
      </c>
      <c r="F177" t="inlineStr">
        <is>
          <t>Övriga Aktiebolag</t>
        </is>
      </c>
      <c r="G177" t="n">
        <v>15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38019-2025</t>
        </is>
      </c>
      <c r="B178" s="1" t="n">
        <v>45882.34303240741</v>
      </c>
      <c r="C178" s="1" t="n">
        <v>45959</v>
      </c>
      <c r="D178" t="inlineStr">
        <is>
          <t>VÄSTMANLANDS LÄN</t>
        </is>
      </c>
      <c r="E178" t="inlineStr">
        <is>
          <t>NORBERG</t>
        </is>
      </c>
      <c r="F178" t="inlineStr">
        <is>
          <t>Övriga Aktiebolag</t>
        </is>
      </c>
      <c r="G178" t="n">
        <v>4.8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37969-2025</t>
        </is>
      </c>
      <c r="B179" s="1" t="n">
        <v>45881.66729166666</v>
      </c>
      <c r="C179" s="1" t="n">
        <v>45959</v>
      </c>
      <c r="D179" t="inlineStr">
        <is>
          <t>VÄSTMANLANDS LÄN</t>
        </is>
      </c>
      <c r="E179" t="inlineStr">
        <is>
          <t>NORBERG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36443-2024</t>
        </is>
      </c>
      <c r="B180" s="1" t="n">
        <v>45537.30190972222</v>
      </c>
      <c r="C180" s="1" t="n">
        <v>45959</v>
      </c>
      <c r="D180" t="inlineStr">
        <is>
          <t>VÄSTMANLANDS LÄN</t>
        </is>
      </c>
      <c r="E180" t="inlineStr">
        <is>
          <t>NORBERG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27913-2025</t>
        </is>
      </c>
      <c r="B181" s="1" t="n">
        <v>45817.47966435185</v>
      </c>
      <c r="C181" s="1" t="n">
        <v>45959</v>
      </c>
      <c r="D181" t="inlineStr">
        <is>
          <t>VÄSTMANLANDS LÄN</t>
        </is>
      </c>
      <c r="E181" t="inlineStr">
        <is>
          <t>NORBERG</t>
        </is>
      </c>
      <c r="G181" t="n">
        <v>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38017-2025</t>
        </is>
      </c>
      <c r="B182" s="1" t="n">
        <v>45882.33378472222</v>
      </c>
      <c r="C182" s="1" t="n">
        <v>45959</v>
      </c>
      <c r="D182" t="inlineStr">
        <is>
          <t>VÄSTMANLANDS LÄN</t>
        </is>
      </c>
      <c r="E182" t="inlineStr">
        <is>
          <t>NORBERG</t>
        </is>
      </c>
      <c r="F182" t="inlineStr">
        <is>
          <t>Övriga Aktiebolag</t>
        </is>
      </c>
      <c r="G182" t="n">
        <v>15.5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39835-2024</t>
        </is>
      </c>
      <c r="B183" s="1" t="n">
        <v>45553.41510416667</v>
      </c>
      <c r="C183" s="1" t="n">
        <v>45959</v>
      </c>
      <c r="D183" t="inlineStr">
        <is>
          <t>VÄSTMANLANDS LÄN</t>
        </is>
      </c>
      <c r="E183" t="inlineStr">
        <is>
          <t>NORBERG</t>
        </is>
      </c>
      <c r="F183" t="inlineStr">
        <is>
          <t>Bergvik skog väst AB</t>
        </is>
      </c>
      <c r="G183" t="n">
        <v>9.6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39837-2024</t>
        </is>
      </c>
      <c r="B184" s="1" t="n">
        <v>45553</v>
      </c>
      <c r="C184" s="1" t="n">
        <v>45959</v>
      </c>
      <c r="D184" t="inlineStr">
        <is>
          <t>VÄSTMANLANDS LÄN</t>
        </is>
      </c>
      <c r="E184" t="inlineStr">
        <is>
          <t>NORBERG</t>
        </is>
      </c>
      <c r="F184" t="inlineStr">
        <is>
          <t>Bergvik skog väst AB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40138-2023</t>
        </is>
      </c>
      <c r="B185" s="1" t="n">
        <v>45169.34457175926</v>
      </c>
      <c r="C185" s="1" t="n">
        <v>45959</v>
      </c>
      <c r="D185" t="inlineStr">
        <is>
          <t>VÄSTMANLANDS LÄN</t>
        </is>
      </c>
      <c r="E185" t="inlineStr">
        <is>
          <t>NORBERG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23860-2025</t>
        </is>
      </c>
      <c r="B186" s="1" t="n">
        <v>45793</v>
      </c>
      <c r="C186" s="1" t="n">
        <v>45959</v>
      </c>
      <c r="D186" t="inlineStr">
        <is>
          <t>VÄSTMANLANDS LÄN</t>
        </is>
      </c>
      <c r="E186" t="inlineStr">
        <is>
          <t>NORBERG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37817-2025</t>
        </is>
      </c>
      <c r="B187" s="1" t="n">
        <v>45881.38631944444</v>
      </c>
      <c r="C187" s="1" t="n">
        <v>45959</v>
      </c>
      <c r="D187" t="inlineStr">
        <is>
          <t>VÄSTMANLANDS LÄN</t>
        </is>
      </c>
      <c r="E187" t="inlineStr">
        <is>
          <t>NORBERG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46686-2024</t>
        </is>
      </c>
      <c r="B188" s="1" t="n">
        <v>45583.3955324074</v>
      </c>
      <c r="C188" s="1" t="n">
        <v>45959</v>
      </c>
      <c r="D188" t="inlineStr">
        <is>
          <t>VÄSTMANLANDS LÄN</t>
        </is>
      </c>
      <c r="E188" t="inlineStr">
        <is>
          <t>NORBERG</t>
        </is>
      </c>
      <c r="F188" t="inlineStr">
        <is>
          <t>Sveaskog</t>
        </is>
      </c>
      <c r="G188" t="n">
        <v>5.7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47610-2022</t>
        </is>
      </c>
      <c r="B189" s="1" t="n">
        <v>44852</v>
      </c>
      <c r="C189" s="1" t="n">
        <v>45959</v>
      </c>
      <c r="D189" t="inlineStr">
        <is>
          <t>VÄSTMANLANDS LÄN</t>
        </is>
      </c>
      <c r="E189" t="inlineStr">
        <is>
          <t>NORBERG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45066-2023</t>
        </is>
      </c>
      <c r="B190" s="1" t="n">
        <v>45191</v>
      </c>
      <c r="C190" s="1" t="n">
        <v>45959</v>
      </c>
      <c r="D190" t="inlineStr">
        <is>
          <t>VÄSTMANLANDS LÄN</t>
        </is>
      </c>
      <c r="E190" t="inlineStr">
        <is>
          <t>NORBERG</t>
        </is>
      </c>
      <c r="F190" t="inlineStr">
        <is>
          <t>Bergvik skog väst AB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25540-2023</t>
        </is>
      </c>
      <c r="B191" s="1" t="n">
        <v>45089.5619212963</v>
      </c>
      <c r="C191" s="1" t="n">
        <v>45959</v>
      </c>
      <c r="D191" t="inlineStr">
        <is>
          <t>VÄSTMANLANDS LÄN</t>
        </is>
      </c>
      <c r="E191" t="inlineStr">
        <is>
          <t>NORBERG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8205-2021</t>
        </is>
      </c>
      <c r="B192" s="1" t="n">
        <v>44244</v>
      </c>
      <c r="C192" s="1" t="n">
        <v>45959</v>
      </c>
      <c r="D192" t="inlineStr">
        <is>
          <t>VÄSTMANLANDS LÄN</t>
        </is>
      </c>
      <c r="E192" t="inlineStr">
        <is>
          <t>NORBERG</t>
        </is>
      </c>
      <c r="G192" t="n">
        <v>10.4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20381-2023</t>
        </is>
      </c>
      <c r="B193" s="1" t="n">
        <v>45056</v>
      </c>
      <c r="C193" s="1" t="n">
        <v>45959</v>
      </c>
      <c r="D193" t="inlineStr">
        <is>
          <t>VÄSTMANLANDS LÄN</t>
        </is>
      </c>
      <c r="E193" t="inlineStr">
        <is>
          <t>NORBERG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54573-2023</t>
        </is>
      </c>
      <c r="B194" s="1" t="n">
        <v>45233</v>
      </c>
      <c r="C194" s="1" t="n">
        <v>45959</v>
      </c>
      <c r="D194" t="inlineStr">
        <is>
          <t>VÄSTMANLANDS LÄN</t>
        </is>
      </c>
      <c r="E194" t="inlineStr">
        <is>
          <t>NORBERG</t>
        </is>
      </c>
      <c r="F194" t="inlineStr">
        <is>
          <t>Sveaskog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23702-2024</t>
        </is>
      </c>
      <c r="B195" s="1" t="n">
        <v>45454</v>
      </c>
      <c r="C195" s="1" t="n">
        <v>45959</v>
      </c>
      <c r="D195" t="inlineStr">
        <is>
          <t>VÄSTMANLANDS LÄN</t>
        </is>
      </c>
      <c r="E195" t="inlineStr">
        <is>
          <t>NORBERG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23705-2024</t>
        </is>
      </c>
      <c r="B196" s="1" t="n">
        <v>45454</v>
      </c>
      <c r="C196" s="1" t="n">
        <v>45959</v>
      </c>
      <c r="D196" t="inlineStr">
        <is>
          <t>VÄSTMANLANDS LÄN</t>
        </is>
      </c>
      <c r="E196" t="inlineStr">
        <is>
          <t>NORBERG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46688-2024</t>
        </is>
      </c>
      <c r="B197" s="1" t="n">
        <v>45583.39818287037</v>
      </c>
      <c r="C197" s="1" t="n">
        <v>45959</v>
      </c>
      <c r="D197" t="inlineStr">
        <is>
          <t>VÄSTMANLANDS LÄN</t>
        </is>
      </c>
      <c r="E197" t="inlineStr">
        <is>
          <t>NORBERG</t>
        </is>
      </c>
      <c r="F197" t="inlineStr">
        <is>
          <t>Sveaskog</t>
        </is>
      </c>
      <c r="G197" t="n">
        <v>7.5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69450-2020</t>
        </is>
      </c>
      <c r="B198" s="1" t="n">
        <v>44194</v>
      </c>
      <c r="C198" s="1" t="n">
        <v>45959</v>
      </c>
      <c r="D198" t="inlineStr">
        <is>
          <t>VÄSTMANLANDS LÄN</t>
        </is>
      </c>
      <c r="E198" t="inlineStr">
        <is>
          <t>NORBERG</t>
        </is>
      </c>
      <c r="F198" t="inlineStr">
        <is>
          <t>Kyrkan</t>
        </is>
      </c>
      <c r="G198" t="n">
        <v>5.3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51467-2025</t>
        </is>
      </c>
      <c r="B199" s="1" t="n">
        <v>45950.6121875</v>
      </c>
      <c r="C199" s="1" t="n">
        <v>45959</v>
      </c>
      <c r="D199" t="inlineStr">
        <is>
          <t>VÄSTMANLANDS LÄN</t>
        </is>
      </c>
      <c r="E199" t="inlineStr">
        <is>
          <t>NORBERG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42704-2025</t>
        </is>
      </c>
      <c r="B200" s="1" t="n">
        <v>45908.36978009259</v>
      </c>
      <c r="C200" s="1" t="n">
        <v>45959</v>
      </c>
      <c r="D200" t="inlineStr">
        <is>
          <t>VÄSTMANLANDS LÄN</t>
        </is>
      </c>
      <c r="E200" t="inlineStr">
        <is>
          <t>NORBERG</t>
        </is>
      </c>
      <c r="F200" t="inlineStr">
        <is>
          <t>Övriga Aktiebolag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24540-2022</t>
        </is>
      </c>
      <c r="B201" s="1" t="n">
        <v>44727.31997685185</v>
      </c>
      <c r="C201" s="1" t="n">
        <v>45959</v>
      </c>
      <c r="D201" t="inlineStr">
        <is>
          <t>VÄSTMANLANDS LÄN</t>
        </is>
      </c>
      <c r="E201" t="inlineStr">
        <is>
          <t>NORBERG</t>
        </is>
      </c>
      <c r="F201" t="inlineStr">
        <is>
          <t>Bergvik skog väst AB</t>
        </is>
      </c>
      <c r="G201" t="n">
        <v>6.7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11664-2023</t>
        </is>
      </c>
      <c r="B202" s="1" t="n">
        <v>44992</v>
      </c>
      <c r="C202" s="1" t="n">
        <v>45959</v>
      </c>
      <c r="D202" t="inlineStr">
        <is>
          <t>VÄSTMANLANDS LÄN</t>
        </is>
      </c>
      <c r="E202" t="inlineStr">
        <is>
          <t>NORBERG</t>
        </is>
      </c>
      <c r="G202" t="n">
        <v>8.300000000000001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47753-2024</t>
        </is>
      </c>
      <c r="B203" s="1" t="n">
        <v>45588</v>
      </c>
      <c r="C203" s="1" t="n">
        <v>45959</v>
      </c>
      <c r="D203" t="inlineStr">
        <is>
          <t>VÄSTMANLANDS LÄN</t>
        </is>
      </c>
      <c r="E203" t="inlineStr">
        <is>
          <t>NORBERG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51798-2024</t>
        </is>
      </c>
      <c r="B204" s="1" t="n">
        <v>45607.46910879629</v>
      </c>
      <c r="C204" s="1" t="n">
        <v>45959</v>
      </c>
      <c r="D204" t="inlineStr">
        <is>
          <t>VÄSTMANLANDS LÄN</t>
        </is>
      </c>
      <c r="E204" t="inlineStr">
        <is>
          <t>NORBERG</t>
        </is>
      </c>
      <c r="G204" t="n">
        <v>0.2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51864-2025</t>
        </is>
      </c>
      <c r="B205" s="1" t="n">
        <v>45952.37326388889</v>
      </c>
      <c r="C205" s="1" t="n">
        <v>45959</v>
      </c>
      <c r="D205" t="inlineStr">
        <is>
          <t>VÄSTMANLANDS LÄN</t>
        </is>
      </c>
      <c r="E205" t="inlineStr">
        <is>
          <t>NORBERG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42198-2023</t>
        </is>
      </c>
      <c r="B206" s="1" t="n">
        <v>45179</v>
      </c>
      <c r="C206" s="1" t="n">
        <v>45959</v>
      </c>
      <c r="D206" t="inlineStr">
        <is>
          <t>VÄSTMANLANDS LÄN</t>
        </is>
      </c>
      <c r="E206" t="inlineStr">
        <is>
          <t>NORBERG</t>
        </is>
      </c>
      <c r="F206" t="inlineStr">
        <is>
          <t>Sveaskog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51790-2024</t>
        </is>
      </c>
      <c r="B207" s="1" t="n">
        <v>45607</v>
      </c>
      <c r="C207" s="1" t="n">
        <v>45959</v>
      </c>
      <c r="D207" t="inlineStr">
        <is>
          <t>VÄSTMANLANDS LÄN</t>
        </is>
      </c>
      <c r="E207" t="inlineStr">
        <is>
          <t>NORBERG</t>
        </is>
      </c>
      <c r="G207" t="n">
        <v>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51791-2024</t>
        </is>
      </c>
      <c r="B208" s="1" t="n">
        <v>45607.46363425926</v>
      </c>
      <c r="C208" s="1" t="n">
        <v>45959</v>
      </c>
      <c r="D208" t="inlineStr">
        <is>
          <t>VÄSTMANLANDS LÄN</t>
        </is>
      </c>
      <c r="E208" t="inlineStr">
        <is>
          <t>NORBERG</t>
        </is>
      </c>
      <c r="F208" t="inlineStr">
        <is>
          <t>Övriga Aktiebolag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47846-2024</t>
        </is>
      </c>
      <c r="B209" s="1" t="n">
        <v>45588</v>
      </c>
      <c r="C209" s="1" t="n">
        <v>45959</v>
      </c>
      <c r="D209" t="inlineStr">
        <is>
          <t>VÄSTMANLANDS LÄN</t>
        </is>
      </c>
      <c r="E209" t="inlineStr">
        <is>
          <t>NORBERG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19377-2025</t>
        </is>
      </c>
      <c r="B210" s="1" t="n">
        <v>45769.65043981482</v>
      </c>
      <c r="C210" s="1" t="n">
        <v>45959</v>
      </c>
      <c r="D210" t="inlineStr">
        <is>
          <t>VÄSTMANLANDS LÄN</t>
        </is>
      </c>
      <c r="E210" t="inlineStr">
        <is>
          <t>NORBERG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16225-2023</t>
        </is>
      </c>
      <c r="B211" s="1" t="n">
        <v>45028.39668981481</v>
      </c>
      <c r="C211" s="1" t="n">
        <v>45959</v>
      </c>
      <c r="D211" t="inlineStr">
        <is>
          <t>VÄSTMANLANDS LÄN</t>
        </is>
      </c>
      <c r="E211" t="inlineStr">
        <is>
          <t>NORBERG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53011-2025</t>
        </is>
      </c>
      <c r="B212" s="1" t="n">
        <v>45957</v>
      </c>
      <c r="C212" s="1" t="n">
        <v>45959</v>
      </c>
      <c r="D212" t="inlineStr">
        <is>
          <t>VÄSTMANLANDS LÄN</t>
        </is>
      </c>
      <c r="E212" t="inlineStr">
        <is>
          <t>NORBERG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43103-2024</t>
        </is>
      </c>
      <c r="B213" s="1" t="n">
        <v>45567</v>
      </c>
      <c r="C213" s="1" t="n">
        <v>45959</v>
      </c>
      <c r="D213" t="inlineStr">
        <is>
          <t>VÄSTMANLANDS LÄN</t>
        </is>
      </c>
      <c r="E213" t="inlineStr">
        <is>
          <t>NORBERG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21543-2023</t>
        </is>
      </c>
      <c r="B214" s="1" t="n">
        <v>45063.55581018519</v>
      </c>
      <c r="C214" s="1" t="n">
        <v>45959</v>
      </c>
      <c r="D214" t="inlineStr">
        <is>
          <t>VÄSTMANLANDS LÄN</t>
        </is>
      </c>
      <c r="E214" t="inlineStr">
        <is>
          <t>NORBERG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22801-2021</t>
        </is>
      </c>
      <c r="B215" s="1" t="n">
        <v>44328</v>
      </c>
      <c r="C215" s="1" t="n">
        <v>45959</v>
      </c>
      <c r="D215" t="inlineStr">
        <is>
          <t>VÄSTMANLANDS LÄN</t>
        </is>
      </c>
      <c r="E215" t="inlineStr">
        <is>
          <t>NORBERG</t>
        </is>
      </c>
      <c r="F215" t="inlineStr">
        <is>
          <t>Kyrkan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40141-2023</t>
        </is>
      </c>
      <c r="B216" s="1" t="n">
        <v>45169.34711805556</v>
      </c>
      <c r="C216" s="1" t="n">
        <v>45959</v>
      </c>
      <c r="D216" t="inlineStr">
        <is>
          <t>VÄSTMANLANDS LÄN</t>
        </is>
      </c>
      <c r="E216" t="inlineStr">
        <is>
          <t>NORBERG</t>
        </is>
      </c>
      <c r="F216" t="inlineStr">
        <is>
          <t>Sveaskog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3131-2024</t>
        </is>
      </c>
      <c r="B217" s="1" t="n">
        <v>45316</v>
      </c>
      <c r="C217" s="1" t="n">
        <v>45959</v>
      </c>
      <c r="D217" t="inlineStr">
        <is>
          <t>VÄSTMANLANDS LÄN</t>
        </is>
      </c>
      <c r="E217" t="inlineStr">
        <is>
          <t>NORBERG</t>
        </is>
      </c>
      <c r="G217" t="n">
        <v>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43073-2024</t>
        </is>
      </c>
      <c r="B218" s="1" t="n">
        <v>45567</v>
      </c>
      <c r="C218" s="1" t="n">
        <v>45959</v>
      </c>
      <c r="D218" t="inlineStr">
        <is>
          <t>VÄSTMANLANDS LÄN</t>
        </is>
      </c>
      <c r="E218" t="inlineStr">
        <is>
          <t>NORBERG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58616-2024</t>
        </is>
      </c>
      <c r="B219" s="1" t="n">
        <v>45632</v>
      </c>
      <c r="C219" s="1" t="n">
        <v>45959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19075-2022</t>
        </is>
      </c>
      <c r="B220" s="1" t="n">
        <v>44691</v>
      </c>
      <c r="C220" s="1" t="n">
        <v>45959</v>
      </c>
      <c r="D220" t="inlineStr">
        <is>
          <t>VÄSTMANLANDS LÄN</t>
        </is>
      </c>
      <c r="E220" t="inlineStr">
        <is>
          <t>NORBERG</t>
        </is>
      </c>
      <c r="F220" t="inlineStr">
        <is>
          <t>Övriga Aktiebolag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12110-2025</t>
        </is>
      </c>
      <c r="B221" s="1" t="n">
        <v>45729.3569212963</v>
      </c>
      <c r="C221" s="1" t="n">
        <v>45959</v>
      </c>
      <c r="D221" t="inlineStr">
        <is>
          <t>VÄSTMANLANDS LÄN</t>
        </is>
      </c>
      <c r="E221" t="inlineStr">
        <is>
          <t>NORBERG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47029-2024</t>
        </is>
      </c>
      <c r="B222" s="1" t="n">
        <v>45586.42438657407</v>
      </c>
      <c r="C222" s="1" t="n">
        <v>45959</v>
      </c>
      <c r="D222" t="inlineStr">
        <is>
          <t>VÄSTMANLANDS LÄN</t>
        </is>
      </c>
      <c r="E222" t="inlineStr">
        <is>
          <t>NORBERG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49763-2024</t>
        </is>
      </c>
      <c r="B223" s="1" t="n">
        <v>45597</v>
      </c>
      <c r="C223" s="1" t="n">
        <v>45959</v>
      </c>
      <c r="D223" t="inlineStr">
        <is>
          <t>VÄSTMANLANDS LÄN</t>
        </is>
      </c>
      <c r="E223" t="inlineStr">
        <is>
          <t>NORBERG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2025-10-29T10:00:06Z</dcterms:created>
  <dcterms:modified xmlns:dcterms="http://purl.org/dc/terms/" xmlns:xsi="http://www.w3.org/2001/XMLSchema-instance" xsi:type="dcterms:W3CDTF">2025-10-29T10:00:06Z</dcterms:modified>
</cp:coreProperties>
</file>