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46085-2025</t>
        </is>
      </c>
      <c r="B2" s="1" t="n">
        <v>45924.51424768518</v>
      </c>
      <c r="C2" s="1" t="n">
        <v>45949</v>
      </c>
      <c r="D2" t="inlineStr">
        <is>
          <t>DALARNAS LÄN</t>
        </is>
      </c>
      <c r="E2" t="inlineStr">
        <is>
          <t>GAGNEF</t>
        </is>
      </c>
      <c r="G2" t="n">
        <v>12.2</v>
      </c>
      <c r="H2" t="n">
        <v>3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Knärot
Rynkskinn
Garnlav
Rosenticka
Tallticka
Talltita
Tretåig hackspett
Ullticka
Dropptaggsvamp
Fjällig taggsvamp s.str.
Grönpyrola
Kattfotslav
Mindre märgborre</t>
        </is>
      </c>
      <c r="S2">
        <f>HYPERLINK("https://klasma.github.io/Logging_2026/artfynd/A 46085-2025 artfynd.xlsx", "A 46085-2025")</f>
        <v/>
      </c>
      <c r="T2">
        <f>HYPERLINK("https://klasma.github.io/Logging_2026/kartor/A 46085-2025 karta.png", "A 46085-2025")</f>
        <v/>
      </c>
      <c r="U2">
        <f>HYPERLINK("https://klasma.github.io/Logging_2026/knärot/A 46085-2025 karta knärot.png", "A 46085-2025")</f>
        <v/>
      </c>
      <c r="V2">
        <f>HYPERLINK("https://klasma.github.io/Logging_2026/klagomål/A 46085-2025 FSC-klagomål.docx", "A 46085-2025")</f>
        <v/>
      </c>
      <c r="W2">
        <f>HYPERLINK("https://klasma.github.io/Logging_2026/klagomålsmail/A 46085-2025 FSC-klagomål mail.docx", "A 46085-2025")</f>
        <v/>
      </c>
      <c r="X2">
        <f>HYPERLINK("https://klasma.github.io/Logging_2026/tillsyn/A 46085-2025 tillsynsbegäran.docx", "A 46085-2025")</f>
        <v/>
      </c>
      <c r="Y2">
        <f>HYPERLINK("https://klasma.github.io/Logging_2026/tillsynsmail/A 46085-2025 tillsynsbegäran mail.docx", "A 46085-2025")</f>
        <v/>
      </c>
      <c r="Z2">
        <f>HYPERLINK("https://klasma.github.io/Logging_2026/fåglar/A 46085-2025 prioriterade fågelarter.docx", "A 46085-2025")</f>
        <v/>
      </c>
    </row>
    <row r="3" ht="15" customHeight="1">
      <c r="A3" t="inlineStr">
        <is>
          <t>A 42681-2025</t>
        </is>
      </c>
      <c r="B3" s="1" t="n">
        <v>45908.34037037037</v>
      </c>
      <c r="C3" s="1" t="n">
        <v>45949</v>
      </c>
      <c r="D3" t="inlineStr">
        <is>
          <t>DALARNAS LÄN</t>
        </is>
      </c>
      <c r="E3" t="inlineStr">
        <is>
          <t>GAGNEF</t>
        </is>
      </c>
      <c r="G3" t="n">
        <v>10</v>
      </c>
      <c r="H3" t="n">
        <v>3</v>
      </c>
      <c r="I3" t="n">
        <v>4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10</v>
      </c>
      <c r="R3" s="2" t="inlineStr">
        <is>
          <t>Garnlav
Granticka
Spillkråka
Stjärntagging
Talltita
Tretåig hackspett
Korallblylav
Skinnlav
Stuplav
Vedticka</t>
        </is>
      </c>
      <c r="S3">
        <f>HYPERLINK("https://klasma.github.io/Logging_2026/artfynd/A 42681-2025 artfynd.xlsx", "A 42681-2025")</f>
        <v/>
      </c>
      <c r="T3">
        <f>HYPERLINK("https://klasma.github.io/Logging_2026/kartor/A 42681-2025 karta.png", "A 42681-2025")</f>
        <v/>
      </c>
      <c r="V3">
        <f>HYPERLINK("https://klasma.github.io/Logging_2026/klagomål/A 42681-2025 FSC-klagomål.docx", "A 42681-2025")</f>
        <v/>
      </c>
      <c r="W3">
        <f>HYPERLINK("https://klasma.github.io/Logging_2026/klagomålsmail/A 42681-2025 FSC-klagomål mail.docx", "A 42681-2025")</f>
        <v/>
      </c>
      <c r="X3">
        <f>HYPERLINK("https://klasma.github.io/Logging_2026/tillsyn/A 42681-2025 tillsynsbegäran.docx", "A 42681-2025")</f>
        <v/>
      </c>
      <c r="Y3">
        <f>HYPERLINK("https://klasma.github.io/Logging_2026/tillsynsmail/A 42681-2025 tillsynsbegäran mail.docx", "A 42681-2025")</f>
        <v/>
      </c>
      <c r="Z3">
        <f>HYPERLINK("https://klasma.github.io/Logging_2026/fåglar/A 42681-2025 prioriterade fågelarter.docx", "A 42681-2025")</f>
        <v/>
      </c>
    </row>
    <row r="4" ht="15" customHeight="1">
      <c r="A4" t="inlineStr">
        <is>
          <t>A 65526-2020</t>
        </is>
      </c>
      <c r="B4" s="1" t="n">
        <v>44172</v>
      </c>
      <c r="C4" s="1" t="n">
        <v>45949</v>
      </c>
      <c r="D4" t="inlineStr">
        <is>
          <t>DALARNAS LÄN</t>
        </is>
      </c>
      <c r="E4" t="inlineStr">
        <is>
          <t>GAGNEF</t>
        </is>
      </c>
      <c r="G4" t="n">
        <v>2</v>
      </c>
      <c r="H4" t="n">
        <v>5</v>
      </c>
      <c r="I4" t="n">
        <v>0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8</v>
      </c>
      <c r="R4" s="2" t="inlineStr">
        <is>
          <t>Garnlav
Granticka
Spillkråka
Talltita
Tretåig hackspett
Ullticka
Kungsfågel
Blåsippa</t>
        </is>
      </c>
      <c r="S4">
        <f>HYPERLINK("https://klasma.github.io/Logging_2026/artfynd/A 65526-2020 artfynd.xlsx", "A 65526-2020")</f>
        <v/>
      </c>
      <c r="T4">
        <f>HYPERLINK("https://klasma.github.io/Logging_2026/kartor/A 65526-2020 karta.png", "A 65526-2020")</f>
        <v/>
      </c>
      <c r="V4">
        <f>HYPERLINK("https://klasma.github.io/Logging_2026/klagomål/A 65526-2020 FSC-klagomål.docx", "A 65526-2020")</f>
        <v/>
      </c>
      <c r="W4">
        <f>HYPERLINK("https://klasma.github.io/Logging_2026/klagomålsmail/A 65526-2020 FSC-klagomål mail.docx", "A 65526-2020")</f>
        <v/>
      </c>
      <c r="X4">
        <f>HYPERLINK("https://klasma.github.io/Logging_2026/tillsyn/A 65526-2020 tillsynsbegäran.docx", "A 65526-2020")</f>
        <v/>
      </c>
      <c r="Y4">
        <f>HYPERLINK("https://klasma.github.io/Logging_2026/tillsynsmail/A 65526-2020 tillsynsbegäran mail.docx", "A 65526-2020")</f>
        <v/>
      </c>
      <c r="Z4">
        <f>HYPERLINK("https://klasma.github.io/Logging_2026/fåglar/A 65526-2020 prioriterade fågelarter.docx", "A 65526-2020")</f>
        <v/>
      </c>
    </row>
    <row r="5" ht="15" customHeight="1">
      <c r="A5" t="inlineStr">
        <is>
          <t>A 21827-2025</t>
        </is>
      </c>
      <c r="B5" s="1" t="n">
        <v>45783.90309027778</v>
      </c>
      <c r="C5" s="1" t="n">
        <v>45949</v>
      </c>
      <c r="D5" t="inlineStr">
        <is>
          <t>DALARNAS LÄN</t>
        </is>
      </c>
      <c r="E5" t="inlineStr">
        <is>
          <t>GAGNEF</t>
        </is>
      </c>
      <c r="G5" t="n">
        <v>11.6</v>
      </c>
      <c r="H5" t="n">
        <v>3</v>
      </c>
      <c r="I5" t="n">
        <v>1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8</v>
      </c>
      <c r="R5" s="2" t="inlineStr">
        <is>
          <t>Knärot
Garnlav
Granticka
Tretåig hackspett
Ullticka
Violmussling
Mindre märgborre
Fläcknycklar</t>
        </is>
      </c>
      <c r="S5">
        <f>HYPERLINK("https://klasma.github.io/Logging_2026/artfynd/A 21827-2025 artfynd.xlsx", "A 21827-2025")</f>
        <v/>
      </c>
      <c r="T5">
        <f>HYPERLINK("https://klasma.github.io/Logging_2026/kartor/A 21827-2025 karta.png", "A 21827-2025")</f>
        <v/>
      </c>
      <c r="U5">
        <f>HYPERLINK("https://klasma.github.io/Logging_2026/knärot/A 21827-2025 karta knärot.png", "A 21827-2025")</f>
        <v/>
      </c>
      <c r="V5">
        <f>HYPERLINK("https://klasma.github.io/Logging_2026/klagomål/A 21827-2025 FSC-klagomål.docx", "A 21827-2025")</f>
        <v/>
      </c>
      <c r="W5">
        <f>HYPERLINK("https://klasma.github.io/Logging_2026/klagomålsmail/A 21827-2025 FSC-klagomål mail.docx", "A 21827-2025")</f>
        <v/>
      </c>
      <c r="X5">
        <f>HYPERLINK("https://klasma.github.io/Logging_2026/tillsyn/A 21827-2025 tillsynsbegäran.docx", "A 21827-2025")</f>
        <v/>
      </c>
      <c r="Y5">
        <f>HYPERLINK("https://klasma.github.io/Logging_2026/tillsynsmail/A 21827-2025 tillsynsbegäran mail.docx", "A 21827-2025")</f>
        <v/>
      </c>
      <c r="Z5">
        <f>HYPERLINK("https://klasma.github.io/Logging_2026/fåglar/A 21827-2025 prioriterade fågelarter.docx", "A 21827-2025")</f>
        <v/>
      </c>
    </row>
    <row r="6" ht="15" customHeight="1">
      <c r="A6" t="inlineStr">
        <is>
          <t>A 20728-2023</t>
        </is>
      </c>
      <c r="B6" s="1" t="n">
        <v>45055</v>
      </c>
      <c r="C6" s="1" t="n">
        <v>45949</v>
      </c>
      <c r="D6" t="inlineStr">
        <is>
          <t>DALARNAS LÄN</t>
        </is>
      </c>
      <c r="E6" t="inlineStr">
        <is>
          <t>GAGNEF</t>
        </is>
      </c>
      <c r="G6" t="n">
        <v>5.9</v>
      </c>
      <c r="H6" t="n">
        <v>3</v>
      </c>
      <c r="I6" t="n">
        <v>0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6</v>
      </c>
      <c r="R6" s="2" t="inlineStr">
        <is>
          <t>Knärot
Garnlav
Rosenticka
Spillkråka
Tretåig hackspett
Ullticka</t>
        </is>
      </c>
      <c r="S6">
        <f>HYPERLINK("https://klasma.github.io/Logging_2026/artfynd/A 20728-2023 artfynd.xlsx", "A 20728-2023")</f>
        <v/>
      </c>
      <c r="T6">
        <f>HYPERLINK("https://klasma.github.io/Logging_2026/kartor/A 20728-2023 karta.png", "A 20728-2023")</f>
        <v/>
      </c>
      <c r="U6">
        <f>HYPERLINK("https://klasma.github.io/Logging_2026/knärot/A 20728-2023 karta knärot.png", "A 20728-2023")</f>
        <v/>
      </c>
      <c r="V6">
        <f>HYPERLINK("https://klasma.github.io/Logging_2026/klagomål/A 20728-2023 FSC-klagomål.docx", "A 20728-2023")</f>
        <v/>
      </c>
      <c r="W6">
        <f>HYPERLINK("https://klasma.github.io/Logging_2026/klagomålsmail/A 20728-2023 FSC-klagomål mail.docx", "A 20728-2023")</f>
        <v/>
      </c>
      <c r="X6">
        <f>HYPERLINK("https://klasma.github.io/Logging_2026/tillsyn/A 20728-2023 tillsynsbegäran.docx", "A 20728-2023")</f>
        <v/>
      </c>
      <c r="Y6">
        <f>HYPERLINK("https://klasma.github.io/Logging_2026/tillsynsmail/A 20728-2023 tillsynsbegäran mail.docx", "A 20728-2023")</f>
        <v/>
      </c>
      <c r="Z6">
        <f>HYPERLINK("https://klasma.github.io/Logging_2026/fåglar/A 20728-2023 prioriterade fågelarter.docx", "A 20728-2023")</f>
        <v/>
      </c>
    </row>
    <row r="7" ht="15" customHeight="1">
      <c r="A7" t="inlineStr">
        <is>
          <t>A 14597-2025</t>
        </is>
      </c>
      <c r="B7" s="1" t="n">
        <v>45742</v>
      </c>
      <c r="C7" s="1" t="n">
        <v>45949</v>
      </c>
      <c r="D7" t="inlineStr">
        <is>
          <t>DALARNAS LÄN</t>
        </is>
      </c>
      <c r="E7" t="inlineStr">
        <is>
          <t>GAGNEF</t>
        </is>
      </c>
      <c r="G7" t="n">
        <v>6.9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Knärot
Garnlav
Mindre märgborre
Tjäder</t>
        </is>
      </c>
      <c r="S7">
        <f>HYPERLINK("https://klasma.github.io/Logging_2026/artfynd/A 14597-2025 artfynd.xlsx", "A 14597-2025")</f>
        <v/>
      </c>
      <c r="T7">
        <f>HYPERLINK("https://klasma.github.io/Logging_2026/kartor/A 14597-2025 karta.png", "A 14597-2025")</f>
        <v/>
      </c>
      <c r="U7">
        <f>HYPERLINK("https://klasma.github.io/Logging_2026/knärot/A 14597-2025 karta knärot.png", "A 14597-2025")</f>
        <v/>
      </c>
      <c r="V7">
        <f>HYPERLINK("https://klasma.github.io/Logging_2026/klagomål/A 14597-2025 FSC-klagomål.docx", "A 14597-2025")</f>
        <v/>
      </c>
      <c r="W7">
        <f>HYPERLINK("https://klasma.github.io/Logging_2026/klagomålsmail/A 14597-2025 FSC-klagomål mail.docx", "A 14597-2025")</f>
        <v/>
      </c>
      <c r="X7">
        <f>HYPERLINK("https://klasma.github.io/Logging_2026/tillsyn/A 14597-2025 tillsynsbegäran.docx", "A 14597-2025")</f>
        <v/>
      </c>
      <c r="Y7">
        <f>HYPERLINK("https://klasma.github.io/Logging_2026/tillsynsmail/A 14597-2025 tillsynsbegäran mail.docx", "A 14597-2025")</f>
        <v/>
      </c>
      <c r="Z7">
        <f>HYPERLINK("https://klasma.github.io/Logging_2026/fåglar/A 14597-2025 prioriterade fågelarter.docx", "A 14597-2025")</f>
        <v/>
      </c>
    </row>
    <row r="8" ht="15" customHeight="1">
      <c r="A8" t="inlineStr">
        <is>
          <t>A 63654-2023</t>
        </is>
      </c>
      <c r="B8" s="1" t="n">
        <v>45275</v>
      </c>
      <c r="C8" s="1" t="n">
        <v>45949</v>
      </c>
      <c r="D8" t="inlineStr">
        <is>
          <t>DALARNAS LÄN</t>
        </is>
      </c>
      <c r="E8" t="inlineStr">
        <is>
          <t>GAGNEF</t>
        </is>
      </c>
      <c r="G8" t="n">
        <v>5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Garnlav
Trådticka</t>
        </is>
      </c>
      <c r="S8">
        <f>HYPERLINK("https://klasma.github.io/Logging_2026/artfynd/A 63654-2023 artfynd.xlsx", "A 63654-2023")</f>
        <v/>
      </c>
      <c r="T8">
        <f>HYPERLINK("https://klasma.github.io/Logging_2026/kartor/A 63654-2023 karta.png", "A 63654-2023")</f>
        <v/>
      </c>
      <c r="V8">
        <f>HYPERLINK("https://klasma.github.io/Logging_2026/klagomål/A 63654-2023 FSC-klagomål.docx", "A 63654-2023")</f>
        <v/>
      </c>
      <c r="W8">
        <f>HYPERLINK("https://klasma.github.io/Logging_2026/klagomålsmail/A 63654-2023 FSC-klagomål mail.docx", "A 63654-2023")</f>
        <v/>
      </c>
      <c r="X8">
        <f>HYPERLINK("https://klasma.github.io/Logging_2026/tillsyn/A 63654-2023 tillsynsbegäran.docx", "A 63654-2023")</f>
        <v/>
      </c>
      <c r="Y8">
        <f>HYPERLINK("https://klasma.github.io/Logging_2026/tillsynsmail/A 63654-2023 tillsynsbegäran mail.docx", "A 63654-2023")</f>
        <v/>
      </c>
    </row>
    <row r="9" ht="15" customHeight="1">
      <c r="A9" t="inlineStr">
        <is>
          <t>A 52436-2024</t>
        </is>
      </c>
      <c r="B9" s="1" t="n">
        <v>45608</v>
      </c>
      <c r="C9" s="1" t="n">
        <v>45949</v>
      </c>
      <c r="D9" t="inlineStr">
        <is>
          <t>DALARNAS LÄN</t>
        </is>
      </c>
      <c r="E9" t="inlineStr">
        <is>
          <t>GAGNEF</t>
        </is>
      </c>
      <c r="G9" t="n">
        <v>1.2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Skrovlig taggsvamp
Dropptaggsvamp</t>
        </is>
      </c>
      <c r="S9">
        <f>HYPERLINK("https://klasma.github.io/Logging_2026/artfynd/A 52436-2024 artfynd.xlsx", "A 52436-2024")</f>
        <v/>
      </c>
      <c r="T9">
        <f>HYPERLINK("https://klasma.github.io/Logging_2026/kartor/A 52436-2024 karta.png", "A 52436-2024")</f>
        <v/>
      </c>
      <c r="V9">
        <f>HYPERLINK("https://klasma.github.io/Logging_2026/klagomål/A 52436-2024 FSC-klagomål.docx", "A 52436-2024")</f>
        <v/>
      </c>
      <c r="W9">
        <f>HYPERLINK("https://klasma.github.io/Logging_2026/klagomålsmail/A 52436-2024 FSC-klagomål mail.docx", "A 52436-2024")</f>
        <v/>
      </c>
      <c r="X9">
        <f>HYPERLINK("https://klasma.github.io/Logging_2026/tillsyn/A 52436-2024 tillsynsbegäran.docx", "A 52436-2024")</f>
        <v/>
      </c>
      <c r="Y9">
        <f>HYPERLINK("https://klasma.github.io/Logging_2026/tillsynsmail/A 52436-2024 tillsynsbegäran mail.docx", "A 52436-2024")</f>
        <v/>
      </c>
    </row>
    <row r="10" ht="15" customHeight="1">
      <c r="A10" t="inlineStr">
        <is>
          <t>A 34418-2025</t>
        </is>
      </c>
      <c r="B10" s="1" t="n">
        <v>45846.65744212963</v>
      </c>
      <c r="C10" s="1" t="n">
        <v>45949</v>
      </c>
      <c r="D10" t="inlineStr">
        <is>
          <t>DALARNAS LÄN</t>
        </is>
      </c>
      <c r="E10" t="inlineStr">
        <is>
          <t>GAGNEF</t>
        </is>
      </c>
      <c r="G10" t="n">
        <v>2.3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Mörk kolflarnlav
Stuplav</t>
        </is>
      </c>
      <c r="S10">
        <f>HYPERLINK("https://klasma.github.io/Logging_2026/artfynd/A 34418-2025 artfynd.xlsx", "A 34418-2025")</f>
        <v/>
      </c>
      <c r="T10">
        <f>HYPERLINK("https://klasma.github.io/Logging_2026/kartor/A 34418-2025 karta.png", "A 34418-2025")</f>
        <v/>
      </c>
      <c r="V10">
        <f>HYPERLINK("https://klasma.github.io/Logging_2026/klagomål/A 34418-2025 FSC-klagomål.docx", "A 34418-2025")</f>
        <v/>
      </c>
      <c r="W10">
        <f>HYPERLINK("https://klasma.github.io/Logging_2026/klagomålsmail/A 34418-2025 FSC-klagomål mail.docx", "A 34418-2025")</f>
        <v/>
      </c>
      <c r="X10">
        <f>HYPERLINK("https://klasma.github.io/Logging_2026/tillsyn/A 34418-2025 tillsynsbegäran.docx", "A 34418-2025")</f>
        <v/>
      </c>
      <c r="Y10">
        <f>HYPERLINK("https://klasma.github.io/Logging_2026/tillsynsmail/A 34418-2025 tillsynsbegäran mail.docx", "A 34418-2025")</f>
        <v/>
      </c>
    </row>
    <row r="11" ht="15" customHeight="1">
      <c r="A11" t="inlineStr">
        <is>
          <t>A 35464-2025</t>
        </is>
      </c>
      <c r="B11" s="1" t="n">
        <v>45855.6178125</v>
      </c>
      <c r="C11" s="1" t="n">
        <v>45949</v>
      </c>
      <c r="D11" t="inlineStr">
        <is>
          <t>DALARNAS LÄN</t>
        </is>
      </c>
      <c r="E11" t="inlineStr">
        <is>
          <t>GAGNEF</t>
        </is>
      </c>
      <c r="G11" t="n">
        <v>2.7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Knärot
Järpe</t>
        </is>
      </c>
      <c r="S11">
        <f>HYPERLINK("https://klasma.github.io/Logging_2026/artfynd/A 35464-2025 artfynd.xlsx", "A 35464-2025")</f>
        <v/>
      </c>
      <c r="T11">
        <f>HYPERLINK("https://klasma.github.io/Logging_2026/kartor/A 35464-2025 karta.png", "A 35464-2025")</f>
        <v/>
      </c>
      <c r="U11">
        <f>HYPERLINK("https://klasma.github.io/Logging_2026/knärot/A 35464-2025 karta knärot.png", "A 35464-2025")</f>
        <v/>
      </c>
      <c r="V11">
        <f>HYPERLINK("https://klasma.github.io/Logging_2026/klagomål/A 35464-2025 FSC-klagomål.docx", "A 35464-2025")</f>
        <v/>
      </c>
      <c r="W11">
        <f>HYPERLINK("https://klasma.github.io/Logging_2026/klagomålsmail/A 35464-2025 FSC-klagomål mail.docx", "A 35464-2025")</f>
        <v/>
      </c>
      <c r="X11">
        <f>HYPERLINK("https://klasma.github.io/Logging_2026/tillsyn/A 35464-2025 tillsynsbegäran.docx", "A 35464-2025")</f>
        <v/>
      </c>
      <c r="Y11">
        <f>HYPERLINK("https://klasma.github.io/Logging_2026/tillsynsmail/A 35464-2025 tillsynsbegäran mail.docx", "A 35464-2025")</f>
        <v/>
      </c>
      <c r="Z11">
        <f>HYPERLINK("https://klasma.github.io/Logging_2026/fåglar/A 35464-2025 prioriterade fågelarter.docx", "A 35464-2025")</f>
        <v/>
      </c>
    </row>
    <row r="12" ht="15" customHeight="1">
      <c r="A12" t="inlineStr">
        <is>
          <t>A 22309-2021</t>
        </is>
      </c>
      <c r="B12" s="1" t="n">
        <v>44326</v>
      </c>
      <c r="C12" s="1" t="n">
        <v>45949</v>
      </c>
      <c r="D12" t="inlineStr">
        <is>
          <t>DALARNAS LÄN</t>
        </is>
      </c>
      <c r="E12" t="inlineStr">
        <is>
          <t>GAGNEF</t>
        </is>
      </c>
      <c r="G12" t="n">
        <v>0.6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Järpe</t>
        </is>
      </c>
      <c r="S12">
        <f>HYPERLINK("https://klasma.github.io/Logging_2026/artfynd/A 22309-2021 artfynd.xlsx", "A 22309-2021")</f>
        <v/>
      </c>
      <c r="T12">
        <f>HYPERLINK("https://klasma.github.io/Logging_2026/kartor/A 22309-2021 karta.png", "A 22309-2021")</f>
        <v/>
      </c>
      <c r="V12">
        <f>HYPERLINK("https://klasma.github.io/Logging_2026/klagomål/A 22309-2021 FSC-klagomål.docx", "A 22309-2021")</f>
        <v/>
      </c>
      <c r="W12">
        <f>HYPERLINK("https://klasma.github.io/Logging_2026/klagomålsmail/A 22309-2021 FSC-klagomål mail.docx", "A 22309-2021")</f>
        <v/>
      </c>
      <c r="X12">
        <f>HYPERLINK("https://klasma.github.io/Logging_2026/tillsyn/A 22309-2021 tillsynsbegäran.docx", "A 22309-2021")</f>
        <v/>
      </c>
      <c r="Y12">
        <f>HYPERLINK("https://klasma.github.io/Logging_2026/tillsynsmail/A 22309-2021 tillsynsbegäran mail.docx", "A 22309-2021")</f>
        <v/>
      </c>
      <c r="Z12">
        <f>HYPERLINK("https://klasma.github.io/Logging_2026/fåglar/A 22309-2021 prioriterade fågelarter.docx", "A 22309-2021")</f>
        <v/>
      </c>
    </row>
    <row r="13" ht="15" customHeight="1">
      <c r="A13" t="inlineStr">
        <is>
          <t>A 64510-2021</t>
        </is>
      </c>
      <c r="B13" s="1" t="n">
        <v>44511</v>
      </c>
      <c r="C13" s="1" t="n">
        <v>45949</v>
      </c>
      <c r="D13" t="inlineStr">
        <is>
          <t>DALARNAS LÄN</t>
        </is>
      </c>
      <c r="E13" t="inlineStr">
        <is>
          <t>GAGNEF</t>
        </is>
      </c>
      <c r="G13" t="n">
        <v>2.7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Grönhjon</t>
        </is>
      </c>
      <c r="S13">
        <f>HYPERLINK("https://klasma.github.io/Logging_2026/artfynd/A 64510-2021 artfynd.xlsx", "A 64510-2021")</f>
        <v/>
      </c>
      <c r="T13">
        <f>HYPERLINK("https://klasma.github.io/Logging_2026/kartor/A 64510-2021 karta.png", "A 64510-2021")</f>
        <v/>
      </c>
      <c r="V13">
        <f>HYPERLINK("https://klasma.github.io/Logging_2026/klagomål/A 64510-2021 FSC-klagomål.docx", "A 64510-2021")</f>
        <v/>
      </c>
      <c r="W13">
        <f>HYPERLINK("https://klasma.github.io/Logging_2026/klagomålsmail/A 64510-2021 FSC-klagomål mail.docx", "A 64510-2021")</f>
        <v/>
      </c>
      <c r="X13">
        <f>HYPERLINK("https://klasma.github.io/Logging_2026/tillsyn/A 64510-2021 tillsynsbegäran.docx", "A 64510-2021")</f>
        <v/>
      </c>
      <c r="Y13">
        <f>HYPERLINK("https://klasma.github.io/Logging_2026/tillsynsmail/A 64510-2021 tillsynsbegäran mail.docx", "A 64510-2021")</f>
        <v/>
      </c>
    </row>
    <row r="14" ht="15" customHeight="1">
      <c r="A14" t="inlineStr">
        <is>
          <t>A 28550-2024</t>
        </is>
      </c>
      <c r="B14" s="1" t="n">
        <v>45478.37068287037</v>
      </c>
      <c r="C14" s="1" t="n">
        <v>45949</v>
      </c>
      <c r="D14" t="inlineStr">
        <is>
          <t>DALARNAS LÄN</t>
        </is>
      </c>
      <c r="E14" t="inlineStr">
        <is>
          <t>GAGNEF</t>
        </is>
      </c>
      <c r="F14" t="inlineStr">
        <is>
          <t>Bergvik skog väst AB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1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Citronporing</t>
        </is>
      </c>
      <c r="S14">
        <f>HYPERLINK("https://klasma.github.io/Logging_2026/artfynd/A 28550-2024 artfynd.xlsx", "A 28550-2024")</f>
        <v/>
      </c>
      <c r="T14">
        <f>HYPERLINK("https://klasma.github.io/Logging_2026/kartor/A 28550-2024 karta.png", "A 28550-2024")</f>
        <v/>
      </c>
      <c r="V14">
        <f>HYPERLINK("https://klasma.github.io/Logging_2026/klagomål/A 28550-2024 FSC-klagomål.docx", "A 28550-2024")</f>
        <v/>
      </c>
      <c r="W14">
        <f>HYPERLINK("https://klasma.github.io/Logging_2026/klagomålsmail/A 28550-2024 FSC-klagomål mail.docx", "A 28550-2024")</f>
        <v/>
      </c>
      <c r="X14">
        <f>HYPERLINK("https://klasma.github.io/Logging_2026/tillsyn/A 28550-2024 tillsynsbegäran.docx", "A 28550-2024")</f>
        <v/>
      </c>
      <c r="Y14">
        <f>HYPERLINK("https://klasma.github.io/Logging_2026/tillsynsmail/A 28550-2024 tillsynsbegäran mail.docx", "A 28550-2024")</f>
        <v/>
      </c>
    </row>
    <row r="15" ht="15" customHeight="1">
      <c r="A15" t="inlineStr">
        <is>
          <t>A 61787-2024</t>
        </is>
      </c>
      <c r="B15" s="1" t="n">
        <v>45649.48122685185</v>
      </c>
      <c r="C15" s="1" t="n">
        <v>45949</v>
      </c>
      <c r="D15" t="inlineStr">
        <is>
          <t>DALARNAS LÄN</t>
        </is>
      </c>
      <c r="E15" t="inlineStr">
        <is>
          <t>GAGNEF</t>
        </is>
      </c>
      <c r="G15" t="n">
        <v>1.6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Tallticka</t>
        </is>
      </c>
      <c r="S15">
        <f>HYPERLINK("https://klasma.github.io/Logging_2026/artfynd/A 61787-2024 artfynd.xlsx", "A 61787-2024")</f>
        <v/>
      </c>
      <c r="T15">
        <f>HYPERLINK("https://klasma.github.io/Logging_2026/kartor/A 61787-2024 karta.png", "A 61787-2024")</f>
        <v/>
      </c>
      <c r="V15">
        <f>HYPERLINK("https://klasma.github.io/Logging_2026/klagomål/A 61787-2024 FSC-klagomål.docx", "A 61787-2024")</f>
        <v/>
      </c>
      <c r="W15">
        <f>HYPERLINK("https://klasma.github.io/Logging_2026/klagomålsmail/A 61787-2024 FSC-klagomål mail.docx", "A 61787-2024")</f>
        <v/>
      </c>
      <c r="X15">
        <f>HYPERLINK("https://klasma.github.io/Logging_2026/tillsyn/A 61787-2024 tillsynsbegäran.docx", "A 61787-2024")</f>
        <v/>
      </c>
      <c r="Y15">
        <f>HYPERLINK("https://klasma.github.io/Logging_2026/tillsynsmail/A 61787-2024 tillsynsbegäran mail.docx", "A 61787-2024")</f>
        <v/>
      </c>
    </row>
    <row r="16" ht="15" customHeight="1">
      <c r="A16" t="inlineStr">
        <is>
          <t>A 11995-2021</t>
        </is>
      </c>
      <c r="B16" s="1" t="n">
        <v>44266</v>
      </c>
      <c r="C16" s="1" t="n">
        <v>45949</v>
      </c>
      <c r="D16" t="inlineStr">
        <is>
          <t>DALARNAS LÄN</t>
        </is>
      </c>
      <c r="E16" t="inlineStr">
        <is>
          <t>GAGNEF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8026-2022</t>
        </is>
      </c>
      <c r="B17" s="1" t="n">
        <v>44609</v>
      </c>
      <c r="C17" s="1" t="n">
        <v>45949</v>
      </c>
      <c r="D17" t="inlineStr">
        <is>
          <t>DALARNAS LÄN</t>
        </is>
      </c>
      <c r="E17" t="inlineStr">
        <is>
          <t>GAGNEF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46567-2021</t>
        </is>
      </c>
      <c r="B18" s="1" t="n">
        <v>44445</v>
      </c>
      <c r="C18" s="1" t="n">
        <v>45949</v>
      </c>
      <c r="D18" t="inlineStr">
        <is>
          <t>DALARNAS LÄN</t>
        </is>
      </c>
      <c r="E18" t="inlineStr">
        <is>
          <t>GAGNEF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54336-2020</t>
        </is>
      </c>
      <c r="B19" s="1" t="n">
        <v>44126.47180555556</v>
      </c>
      <c r="C19" s="1" t="n">
        <v>45949</v>
      </c>
      <c r="D19" t="inlineStr">
        <is>
          <t>DALARNAS LÄN</t>
        </is>
      </c>
      <c r="E19" t="inlineStr">
        <is>
          <t>GAGNEF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63585-2020</t>
        </is>
      </c>
      <c r="B20" s="1" t="n">
        <v>44165</v>
      </c>
      <c r="C20" s="1" t="n">
        <v>45949</v>
      </c>
      <c r="D20" t="inlineStr">
        <is>
          <t>DALARNAS LÄN</t>
        </is>
      </c>
      <c r="E20" t="inlineStr">
        <is>
          <t>GAGNEF</t>
        </is>
      </c>
      <c r="F20" t="inlineStr">
        <is>
          <t>Bergvik skog väst AB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11539-2021</t>
        </is>
      </c>
      <c r="B21" s="1" t="n">
        <v>44264</v>
      </c>
      <c r="C21" s="1" t="n">
        <v>45949</v>
      </c>
      <c r="D21" t="inlineStr">
        <is>
          <t>DALARNAS LÄN</t>
        </is>
      </c>
      <c r="E21" t="inlineStr">
        <is>
          <t>GAGNEF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54150-2022</t>
        </is>
      </c>
      <c r="B22" s="1" t="n">
        <v>44881.63303240741</v>
      </c>
      <c r="C22" s="1" t="n">
        <v>45949</v>
      </c>
      <c r="D22" t="inlineStr">
        <is>
          <t>DALARNAS LÄN</t>
        </is>
      </c>
      <c r="E22" t="inlineStr">
        <is>
          <t>GAGNEF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37131-2021</t>
        </is>
      </c>
      <c r="B23" s="1" t="n">
        <v>44396</v>
      </c>
      <c r="C23" s="1" t="n">
        <v>45949</v>
      </c>
      <c r="D23" t="inlineStr">
        <is>
          <t>DALARNAS LÄN</t>
        </is>
      </c>
      <c r="E23" t="inlineStr">
        <is>
          <t>GAGNEF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34322-2021</t>
        </is>
      </c>
      <c r="B24" s="1" t="n">
        <v>44379</v>
      </c>
      <c r="C24" s="1" t="n">
        <v>45949</v>
      </c>
      <c r="D24" t="inlineStr">
        <is>
          <t>DALARNAS LÄN</t>
        </is>
      </c>
      <c r="E24" t="inlineStr">
        <is>
          <t>GAGNEF</t>
        </is>
      </c>
      <c r="G24" t="n">
        <v>9.4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8876-2021</t>
        </is>
      </c>
      <c r="B25" s="1" t="n">
        <v>44247</v>
      </c>
      <c r="C25" s="1" t="n">
        <v>45949</v>
      </c>
      <c r="D25" t="inlineStr">
        <is>
          <t>DALARNAS LÄN</t>
        </is>
      </c>
      <c r="E25" t="inlineStr">
        <is>
          <t>GAGNEF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64503-2021</t>
        </is>
      </c>
      <c r="B26" s="1" t="n">
        <v>44511</v>
      </c>
      <c r="C26" s="1" t="n">
        <v>45949</v>
      </c>
      <c r="D26" t="inlineStr">
        <is>
          <t>DALARNAS LÄN</t>
        </is>
      </c>
      <c r="E26" t="inlineStr">
        <is>
          <t>GAGNEF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16183-2022</t>
        </is>
      </c>
      <c r="B27" s="1" t="n">
        <v>44668.89833333333</v>
      </c>
      <c r="C27" s="1" t="n">
        <v>45949</v>
      </c>
      <c r="D27" t="inlineStr">
        <is>
          <t>DALARNAS LÄN</t>
        </is>
      </c>
      <c r="E27" t="inlineStr">
        <is>
          <t>GAGNEF</t>
        </is>
      </c>
      <c r="F27" t="inlineStr">
        <is>
          <t>Bergvik skog väst AB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66613-2021</t>
        </is>
      </c>
      <c r="B28" s="1" t="n">
        <v>44519</v>
      </c>
      <c r="C28" s="1" t="n">
        <v>45949</v>
      </c>
      <c r="D28" t="inlineStr">
        <is>
          <t>DALARNAS LÄN</t>
        </is>
      </c>
      <c r="E28" t="inlineStr">
        <is>
          <t>GAGNEF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55502-2020</t>
        </is>
      </c>
      <c r="B29" s="1" t="n">
        <v>44131</v>
      </c>
      <c r="C29" s="1" t="n">
        <v>45949</v>
      </c>
      <c r="D29" t="inlineStr">
        <is>
          <t>DALARNAS LÄN</t>
        </is>
      </c>
      <c r="E29" t="inlineStr">
        <is>
          <t>GAGNEF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72978-2021</t>
        </is>
      </c>
      <c r="B30" s="1" t="n">
        <v>44549</v>
      </c>
      <c r="C30" s="1" t="n">
        <v>45949</v>
      </c>
      <c r="D30" t="inlineStr">
        <is>
          <t>DALARNAS LÄN</t>
        </is>
      </c>
      <c r="E30" t="inlineStr">
        <is>
          <t>GAGNEF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11724-2021</t>
        </is>
      </c>
      <c r="B31" s="1" t="n">
        <v>44265.33305555556</v>
      </c>
      <c r="C31" s="1" t="n">
        <v>45949</v>
      </c>
      <c r="D31" t="inlineStr">
        <is>
          <t>DALARNAS LÄN</t>
        </is>
      </c>
      <c r="E31" t="inlineStr">
        <is>
          <t>GAGNEF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21309-2021</t>
        </is>
      </c>
      <c r="B32" s="1" t="n">
        <v>44320</v>
      </c>
      <c r="C32" s="1" t="n">
        <v>45949</v>
      </c>
      <c r="D32" t="inlineStr">
        <is>
          <t>DALARNAS LÄN</t>
        </is>
      </c>
      <c r="E32" t="inlineStr">
        <is>
          <t>GAGNEF</t>
        </is>
      </c>
      <c r="F32" t="inlineStr">
        <is>
          <t>Bergvik skog väst AB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50893-2022</t>
        </is>
      </c>
      <c r="B33" s="1" t="n">
        <v>44867</v>
      </c>
      <c r="C33" s="1" t="n">
        <v>45949</v>
      </c>
      <c r="D33" t="inlineStr">
        <is>
          <t>DALARNAS LÄN</t>
        </is>
      </c>
      <c r="E33" t="inlineStr">
        <is>
          <t>GAGNEF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28799-2021</t>
        </is>
      </c>
      <c r="B34" s="1" t="n">
        <v>44357.59518518519</v>
      </c>
      <c r="C34" s="1" t="n">
        <v>45949</v>
      </c>
      <c r="D34" t="inlineStr">
        <is>
          <t>DALARNAS LÄN</t>
        </is>
      </c>
      <c r="E34" t="inlineStr">
        <is>
          <t>GAGNEF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33754-2021</t>
        </is>
      </c>
      <c r="B35" s="1" t="n">
        <v>44378</v>
      </c>
      <c r="C35" s="1" t="n">
        <v>45949</v>
      </c>
      <c r="D35" t="inlineStr">
        <is>
          <t>DALARNAS LÄN</t>
        </is>
      </c>
      <c r="E35" t="inlineStr">
        <is>
          <t>GAGNEF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22375-2022</t>
        </is>
      </c>
      <c r="B36" s="1" t="n">
        <v>44713.41631944444</v>
      </c>
      <c r="C36" s="1" t="n">
        <v>45949</v>
      </c>
      <c r="D36" t="inlineStr">
        <is>
          <t>DALARNAS LÄN</t>
        </is>
      </c>
      <c r="E36" t="inlineStr">
        <is>
          <t>GAGNEF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24963-2021</t>
        </is>
      </c>
      <c r="B37" s="1" t="n">
        <v>44341</v>
      </c>
      <c r="C37" s="1" t="n">
        <v>45949</v>
      </c>
      <c r="D37" t="inlineStr">
        <is>
          <t>DALARNAS LÄN</t>
        </is>
      </c>
      <c r="E37" t="inlineStr">
        <is>
          <t>GAGNEF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37246-2021</t>
        </is>
      </c>
      <c r="B38" s="1" t="n">
        <v>44396</v>
      </c>
      <c r="C38" s="1" t="n">
        <v>45949</v>
      </c>
      <c r="D38" t="inlineStr">
        <is>
          <t>DALARNAS LÄN</t>
        </is>
      </c>
      <c r="E38" t="inlineStr">
        <is>
          <t>GAGNEF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45029-2022</t>
        </is>
      </c>
      <c r="B39" s="1" t="n">
        <v>44841.65574074074</v>
      </c>
      <c r="C39" s="1" t="n">
        <v>45949</v>
      </c>
      <c r="D39" t="inlineStr">
        <is>
          <t>DALARNAS LÄN</t>
        </is>
      </c>
      <c r="E39" t="inlineStr">
        <is>
          <t>GAGNEF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45034-2022</t>
        </is>
      </c>
      <c r="B40" s="1" t="n">
        <v>44841</v>
      </c>
      <c r="C40" s="1" t="n">
        <v>45949</v>
      </c>
      <c r="D40" t="inlineStr">
        <is>
          <t>DALARNAS LÄN</t>
        </is>
      </c>
      <c r="E40" t="inlineStr">
        <is>
          <t>GAGNEF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14276-2021</t>
        </is>
      </c>
      <c r="B41" s="1" t="n">
        <v>44278.63331018519</v>
      </c>
      <c r="C41" s="1" t="n">
        <v>45949</v>
      </c>
      <c r="D41" t="inlineStr">
        <is>
          <t>DALARNAS LÄN</t>
        </is>
      </c>
      <c r="E41" t="inlineStr">
        <is>
          <t>GAGNEF</t>
        </is>
      </c>
      <c r="F41" t="inlineStr">
        <is>
          <t>Bergvik skog väst AB</t>
        </is>
      </c>
      <c r="G41" t="n">
        <v>5.5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55869-2021</t>
        </is>
      </c>
      <c r="B42" s="1" t="n">
        <v>44476</v>
      </c>
      <c r="C42" s="1" t="n">
        <v>45949</v>
      </c>
      <c r="D42" t="inlineStr">
        <is>
          <t>DALARNAS LÄN</t>
        </is>
      </c>
      <c r="E42" t="inlineStr">
        <is>
          <t>GAGNEF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32028-2022</t>
        </is>
      </c>
      <c r="B43" s="1" t="n">
        <v>44778</v>
      </c>
      <c r="C43" s="1" t="n">
        <v>45949</v>
      </c>
      <c r="D43" t="inlineStr">
        <is>
          <t>DALARNAS LÄN</t>
        </is>
      </c>
      <c r="E43" t="inlineStr">
        <is>
          <t>GAGNEF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55398-2022</t>
        </is>
      </c>
      <c r="B44" s="1" t="n">
        <v>44887.5738425926</v>
      </c>
      <c r="C44" s="1" t="n">
        <v>45949</v>
      </c>
      <c r="D44" t="inlineStr">
        <is>
          <t>DALARNAS LÄN</t>
        </is>
      </c>
      <c r="E44" t="inlineStr">
        <is>
          <t>GAGNEF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20221-2022</t>
        </is>
      </c>
      <c r="B45" s="1" t="n">
        <v>44698.59915509259</v>
      </c>
      <c r="C45" s="1" t="n">
        <v>45949</v>
      </c>
      <c r="D45" t="inlineStr">
        <is>
          <t>DALARNAS LÄN</t>
        </is>
      </c>
      <c r="E45" t="inlineStr">
        <is>
          <t>GAGNEF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20213-2022</t>
        </is>
      </c>
      <c r="B46" s="1" t="n">
        <v>44698.58943287037</v>
      </c>
      <c r="C46" s="1" t="n">
        <v>45949</v>
      </c>
      <c r="D46" t="inlineStr">
        <is>
          <t>DALARNAS LÄN</t>
        </is>
      </c>
      <c r="E46" t="inlineStr">
        <is>
          <t>GAGNEF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33166-2022</t>
        </is>
      </c>
      <c r="B47" s="1" t="n">
        <v>44785.59811342593</v>
      </c>
      <c r="C47" s="1" t="n">
        <v>45949</v>
      </c>
      <c r="D47" t="inlineStr">
        <is>
          <t>DALARNAS LÄN</t>
        </is>
      </c>
      <c r="E47" t="inlineStr">
        <is>
          <t>GAGNEF</t>
        </is>
      </c>
      <c r="F47" t="inlineStr">
        <is>
          <t>Bergvik skog väst AB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33168-2022</t>
        </is>
      </c>
      <c r="B48" s="1" t="n">
        <v>44785.59934027777</v>
      </c>
      <c r="C48" s="1" t="n">
        <v>45949</v>
      </c>
      <c r="D48" t="inlineStr">
        <is>
          <t>DALARNAS LÄN</t>
        </is>
      </c>
      <c r="E48" t="inlineStr">
        <is>
          <t>GAGNEF</t>
        </is>
      </c>
      <c r="F48" t="inlineStr">
        <is>
          <t>Bergvik skog väst AB</t>
        </is>
      </c>
      <c r="G48" t="n">
        <v>6.5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22596-2024</t>
        </is>
      </c>
      <c r="B49" s="1" t="n">
        <v>45447.614375</v>
      </c>
      <c r="C49" s="1" t="n">
        <v>45949</v>
      </c>
      <c r="D49" t="inlineStr">
        <is>
          <t>DALARNAS LÄN</t>
        </is>
      </c>
      <c r="E49" t="inlineStr">
        <is>
          <t>GAGNEF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37245-2021</t>
        </is>
      </c>
      <c r="B50" s="1" t="n">
        <v>44396</v>
      </c>
      <c r="C50" s="1" t="n">
        <v>45949</v>
      </c>
      <c r="D50" t="inlineStr">
        <is>
          <t>DALARNAS LÄN</t>
        </is>
      </c>
      <c r="E50" t="inlineStr">
        <is>
          <t>GAGNEF</t>
        </is>
      </c>
      <c r="G50" t="n">
        <v>9.199999999999999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54875-2023</t>
        </is>
      </c>
      <c r="B51" s="1" t="n">
        <v>45236.61521990741</v>
      </c>
      <c r="C51" s="1" t="n">
        <v>45949</v>
      </c>
      <c r="D51" t="inlineStr">
        <is>
          <t>DALARNAS LÄN</t>
        </is>
      </c>
      <c r="E51" t="inlineStr">
        <is>
          <t>GAGNEF</t>
        </is>
      </c>
      <c r="G51" t="n">
        <v>6.7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491-2025</t>
        </is>
      </c>
      <c r="B52" s="1" t="n">
        <v>45664.46144675926</v>
      </c>
      <c r="C52" s="1" t="n">
        <v>45949</v>
      </c>
      <c r="D52" t="inlineStr">
        <is>
          <t>DALARNAS LÄN</t>
        </is>
      </c>
      <c r="E52" t="inlineStr">
        <is>
          <t>GAGNEF</t>
        </is>
      </c>
      <c r="F52" t="inlineStr">
        <is>
          <t>Övriga statliga verk och myndigheter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9833-2021</t>
        </is>
      </c>
      <c r="B53" s="1" t="n">
        <v>44253</v>
      </c>
      <c r="C53" s="1" t="n">
        <v>45949</v>
      </c>
      <c r="D53" t="inlineStr">
        <is>
          <t>DALARNAS LÄN</t>
        </is>
      </c>
      <c r="E53" t="inlineStr">
        <is>
          <t>GAGNEF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19685-2025</t>
        </is>
      </c>
      <c r="B54" s="1" t="n">
        <v>45770.86954861111</v>
      </c>
      <c r="C54" s="1" t="n">
        <v>45949</v>
      </c>
      <c r="D54" t="inlineStr">
        <is>
          <t>DALARNAS LÄN</t>
        </is>
      </c>
      <c r="E54" t="inlineStr">
        <is>
          <t>GAGNEF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45706-2024</t>
        </is>
      </c>
      <c r="B55" s="1" t="n">
        <v>45579.57643518518</v>
      </c>
      <c r="C55" s="1" t="n">
        <v>45949</v>
      </c>
      <c r="D55" t="inlineStr">
        <is>
          <t>DALARNAS LÄN</t>
        </is>
      </c>
      <c r="E55" t="inlineStr">
        <is>
          <t>GAGNEF</t>
        </is>
      </c>
      <c r="G55" t="n">
        <v>0.2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61084-2020</t>
        </is>
      </c>
      <c r="B56" s="1" t="n">
        <v>44154</v>
      </c>
      <c r="C56" s="1" t="n">
        <v>45949</v>
      </c>
      <c r="D56" t="inlineStr">
        <is>
          <t>DALARNAS LÄN</t>
        </is>
      </c>
      <c r="E56" t="inlineStr">
        <is>
          <t>GAGNEF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68609-2020</t>
        </is>
      </c>
      <c r="B57" s="1" t="n">
        <v>44186</v>
      </c>
      <c r="C57" s="1" t="n">
        <v>45949</v>
      </c>
      <c r="D57" t="inlineStr">
        <is>
          <t>DALARNAS LÄN</t>
        </is>
      </c>
      <c r="E57" t="inlineStr">
        <is>
          <t>GAGNEF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28591-2024</t>
        </is>
      </c>
      <c r="B58" s="1" t="n">
        <v>45478.41777777778</v>
      </c>
      <c r="C58" s="1" t="n">
        <v>45949</v>
      </c>
      <c r="D58" t="inlineStr">
        <is>
          <t>DALARNAS LÄN</t>
        </is>
      </c>
      <c r="E58" t="inlineStr">
        <is>
          <t>GAGNEF</t>
        </is>
      </c>
      <c r="F58" t="inlineStr">
        <is>
          <t>Bergvik skog väst AB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34853-2024</t>
        </is>
      </c>
      <c r="B59" s="1" t="n">
        <v>45527.32375</v>
      </c>
      <c r="C59" s="1" t="n">
        <v>45949</v>
      </c>
      <c r="D59" t="inlineStr">
        <is>
          <t>DALARNAS LÄN</t>
        </is>
      </c>
      <c r="E59" t="inlineStr">
        <is>
          <t>GAGNEF</t>
        </is>
      </c>
      <c r="F59" t="inlineStr">
        <is>
          <t>Bergvik skog väst AB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40409-2022</t>
        </is>
      </c>
      <c r="B60" s="1" t="n">
        <v>44823.45168981481</v>
      </c>
      <c r="C60" s="1" t="n">
        <v>45949</v>
      </c>
      <c r="D60" t="inlineStr">
        <is>
          <t>DALARNAS LÄN</t>
        </is>
      </c>
      <c r="E60" t="inlineStr">
        <is>
          <t>GAGNEF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25620-2022</t>
        </is>
      </c>
      <c r="B61" s="1" t="n">
        <v>44732</v>
      </c>
      <c r="C61" s="1" t="n">
        <v>45949</v>
      </c>
      <c r="D61" t="inlineStr">
        <is>
          <t>DALARNAS LÄN</t>
        </is>
      </c>
      <c r="E61" t="inlineStr">
        <is>
          <t>GAGNEF</t>
        </is>
      </c>
      <c r="F61" t="inlineStr">
        <is>
          <t>Kyrkan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25622-2022</t>
        </is>
      </c>
      <c r="B62" s="1" t="n">
        <v>44732.89972222222</v>
      </c>
      <c r="C62" s="1" t="n">
        <v>45949</v>
      </c>
      <c r="D62" t="inlineStr">
        <is>
          <t>DALARNAS LÄN</t>
        </is>
      </c>
      <c r="E62" t="inlineStr">
        <is>
          <t>GAGNEF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20513-2023</t>
        </is>
      </c>
      <c r="B63" s="1" t="n">
        <v>45057.46729166667</v>
      </c>
      <c r="C63" s="1" t="n">
        <v>45949</v>
      </c>
      <c r="D63" t="inlineStr">
        <is>
          <t>DALARNAS LÄN</t>
        </is>
      </c>
      <c r="E63" t="inlineStr">
        <is>
          <t>GAGNEF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3818-2025</t>
        </is>
      </c>
      <c r="B64" s="1" t="n">
        <v>45681.70396990741</v>
      </c>
      <c r="C64" s="1" t="n">
        <v>45949</v>
      </c>
      <c r="D64" t="inlineStr">
        <is>
          <t>DALARNAS LÄN</t>
        </is>
      </c>
      <c r="E64" t="inlineStr">
        <is>
          <t>GAGNEF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3819-2025</t>
        </is>
      </c>
      <c r="B65" s="1" t="n">
        <v>45681.7072337963</v>
      </c>
      <c r="C65" s="1" t="n">
        <v>45949</v>
      </c>
      <c r="D65" t="inlineStr">
        <is>
          <t>DALARNAS LÄN</t>
        </is>
      </c>
      <c r="E65" t="inlineStr">
        <is>
          <t>GAGNEF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3822-2025</t>
        </is>
      </c>
      <c r="B66" s="1" t="n">
        <v>45681.7166087963</v>
      </c>
      <c r="C66" s="1" t="n">
        <v>45949</v>
      </c>
      <c r="D66" t="inlineStr">
        <is>
          <t>DALARNAS LÄN</t>
        </is>
      </c>
      <c r="E66" t="inlineStr">
        <is>
          <t>GAGNEF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7817-2023</t>
        </is>
      </c>
      <c r="B67" s="1" t="n">
        <v>44973.4645949074</v>
      </c>
      <c r="C67" s="1" t="n">
        <v>45949</v>
      </c>
      <c r="D67" t="inlineStr">
        <is>
          <t>DALARNAS LÄN</t>
        </is>
      </c>
      <c r="E67" t="inlineStr">
        <is>
          <t>GAGNEF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63131-2020</t>
        </is>
      </c>
      <c r="B68" s="1" t="n">
        <v>44162</v>
      </c>
      <c r="C68" s="1" t="n">
        <v>45949</v>
      </c>
      <c r="D68" t="inlineStr">
        <is>
          <t>DALARNAS LÄN</t>
        </is>
      </c>
      <c r="E68" t="inlineStr">
        <is>
          <t>GAGNEF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74336-2021</t>
        </is>
      </c>
      <c r="B69" s="1" t="n">
        <v>44559</v>
      </c>
      <c r="C69" s="1" t="n">
        <v>45949</v>
      </c>
      <c r="D69" t="inlineStr">
        <is>
          <t>DALARNAS LÄN</t>
        </is>
      </c>
      <c r="E69" t="inlineStr">
        <is>
          <t>GAGNEF</t>
        </is>
      </c>
      <c r="G69" t="n">
        <v>8.1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44054-2024</t>
        </is>
      </c>
      <c r="B70" s="1" t="n">
        <v>45572.59703703703</v>
      </c>
      <c r="C70" s="1" t="n">
        <v>45949</v>
      </c>
      <c r="D70" t="inlineStr">
        <is>
          <t>DALARNAS LÄN</t>
        </is>
      </c>
      <c r="E70" t="inlineStr">
        <is>
          <t>GAGNEF</t>
        </is>
      </c>
      <c r="G70" t="n">
        <v>11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36005-2023</t>
        </is>
      </c>
      <c r="B71" s="1" t="n">
        <v>45148</v>
      </c>
      <c r="C71" s="1" t="n">
        <v>45949</v>
      </c>
      <c r="D71" t="inlineStr">
        <is>
          <t>DALARNAS LÄN</t>
        </is>
      </c>
      <c r="E71" t="inlineStr">
        <is>
          <t>GAGNEF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38422-2024</t>
        </is>
      </c>
      <c r="B72" s="1" t="n">
        <v>45546.36997685185</v>
      </c>
      <c r="C72" s="1" t="n">
        <v>45949</v>
      </c>
      <c r="D72" t="inlineStr">
        <is>
          <t>DALARNAS LÄN</t>
        </is>
      </c>
      <c r="E72" t="inlineStr">
        <is>
          <t>GAGNEF</t>
        </is>
      </c>
      <c r="F72" t="inlineStr">
        <is>
          <t>Bergvik skog väst AB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41368-2023</t>
        </is>
      </c>
      <c r="B73" s="1" t="n">
        <v>45174</v>
      </c>
      <c r="C73" s="1" t="n">
        <v>45949</v>
      </c>
      <c r="D73" t="inlineStr">
        <is>
          <t>DALARNAS LÄN</t>
        </is>
      </c>
      <c r="E73" t="inlineStr">
        <is>
          <t>GAGNEF</t>
        </is>
      </c>
      <c r="G73" t="n">
        <v>0.2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21456-2021</t>
        </is>
      </c>
      <c r="B74" s="1" t="n">
        <v>44321</v>
      </c>
      <c r="C74" s="1" t="n">
        <v>45949</v>
      </c>
      <c r="D74" t="inlineStr">
        <is>
          <t>DALARNAS LÄN</t>
        </is>
      </c>
      <c r="E74" t="inlineStr">
        <is>
          <t>GAGNEF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23654-2023</t>
        </is>
      </c>
      <c r="B75" s="1" t="n">
        <v>45077</v>
      </c>
      <c r="C75" s="1" t="n">
        <v>45949</v>
      </c>
      <c r="D75" t="inlineStr">
        <is>
          <t>DALARNAS LÄN</t>
        </is>
      </c>
      <c r="E75" t="inlineStr">
        <is>
          <t>GAGNEF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50036-2022</t>
        </is>
      </c>
      <c r="B76" s="1" t="n">
        <v>44865</v>
      </c>
      <c r="C76" s="1" t="n">
        <v>45949</v>
      </c>
      <c r="D76" t="inlineStr">
        <is>
          <t>DALARNAS LÄN</t>
        </is>
      </c>
      <c r="E76" t="inlineStr">
        <is>
          <t>GAGNEF</t>
        </is>
      </c>
      <c r="F76" t="inlineStr">
        <is>
          <t>Bergvik skog väst AB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5294-2025</t>
        </is>
      </c>
      <c r="B77" s="1" t="n">
        <v>45692.44940972222</v>
      </c>
      <c r="C77" s="1" t="n">
        <v>45949</v>
      </c>
      <c r="D77" t="inlineStr">
        <is>
          <t>DALARNAS LÄN</t>
        </is>
      </c>
      <c r="E77" t="inlineStr">
        <is>
          <t>GAGNEF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52418-2024</t>
        </is>
      </c>
      <c r="B78" s="1" t="n">
        <v>45609.46230324074</v>
      </c>
      <c r="C78" s="1" t="n">
        <v>45949</v>
      </c>
      <c r="D78" t="inlineStr">
        <is>
          <t>DALARNAS LÄN</t>
        </is>
      </c>
      <c r="E78" t="inlineStr">
        <is>
          <t>GAGNEF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812-2025</t>
        </is>
      </c>
      <c r="B79" s="1" t="n">
        <v>45665.55768518519</v>
      </c>
      <c r="C79" s="1" t="n">
        <v>45949</v>
      </c>
      <c r="D79" t="inlineStr">
        <is>
          <t>DALARNAS LÄN</t>
        </is>
      </c>
      <c r="E79" t="inlineStr">
        <is>
          <t>GAGNEF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10717-2024</t>
        </is>
      </c>
      <c r="B80" s="1" t="n">
        <v>45369.46217592592</v>
      </c>
      <c r="C80" s="1" t="n">
        <v>45949</v>
      </c>
      <c r="D80" t="inlineStr">
        <is>
          <t>DALARNAS LÄN</t>
        </is>
      </c>
      <c r="E80" t="inlineStr">
        <is>
          <t>GAGNEF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19337-2025</t>
        </is>
      </c>
      <c r="B81" s="1" t="n">
        <v>45769.59185185185</v>
      </c>
      <c r="C81" s="1" t="n">
        <v>45949</v>
      </c>
      <c r="D81" t="inlineStr">
        <is>
          <t>DALARNAS LÄN</t>
        </is>
      </c>
      <c r="E81" t="inlineStr">
        <is>
          <t>GAGNEF</t>
        </is>
      </c>
      <c r="G81" t="n">
        <v>13.8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16409-2022</t>
        </is>
      </c>
      <c r="B82" s="1" t="n">
        <v>44671</v>
      </c>
      <c r="C82" s="1" t="n">
        <v>45949</v>
      </c>
      <c r="D82" t="inlineStr">
        <is>
          <t>DALARNAS LÄN</t>
        </is>
      </c>
      <c r="E82" t="inlineStr">
        <is>
          <t>GAGNEF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28559-2024</t>
        </is>
      </c>
      <c r="B83" s="1" t="n">
        <v>45478.38052083334</v>
      </c>
      <c r="C83" s="1" t="n">
        <v>45949</v>
      </c>
      <c r="D83" t="inlineStr">
        <is>
          <t>DALARNAS LÄN</t>
        </is>
      </c>
      <c r="E83" t="inlineStr">
        <is>
          <t>GAGNEF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15285-2025</t>
        </is>
      </c>
      <c r="B84" s="1" t="n">
        <v>45744.9047337963</v>
      </c>
      <c r="C84" s="1" t="n">
        <v>45949</v>
      </c>
      <c r="D84" t="inlineStr">
        <is>
          <t>DALARNAS LÄN</t>
        </is>
      </c>
      <c r="E84" t="inlineStr">
        <is>
          <t>GAGNEF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28307-2022</t>
        </is>
      </c>
      <c r="B85" s="1" t="n">
        <v>44747</v>
      </c>
      <c r="C85" s="1" t="n">
        <v>45949</v>
      </c>
      <c r="D85" t="inlineStr">
        <is>
          <t>DALARNAS LÄN</t>
        </is>
      </c>
      <c r="E85" t="inlineStr">
        <is>
          <t>GAGNEF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15686-2024</t>
        </is>
      </c>
      <c r="B86" s="1" t="n">
        <v>45404.4404050926</v>
      </c>
      <c r="C86" s="1" t="n">
        <v>45949</v>
      </c>
      <c r="D86" t="inlineStr">
        <is>
          <t>DALARNAS LÄN</t>
        </is>
      </c>
      <c r="E86" t="inlineStr">
        <is>
          <t>GAGNEF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38074-2024</t>
        </is>
      </c>
      <c r="B87" s="1" t="n">
        <v>45545</v>
      </c>
      <c r="C87" s="1" t="n">
        <v>45949</v>
      </c>
      <c r="D87" t="inlineStr">
        <is>
          <t>DALARNAS LÄN</t>
        </is>
      </c>
      <c r="E87" t="inlineStr">
        <is>
          <t>GAGNEF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55392-2022</t>
        </is>
      </c>
      <c r="B88" s="1" t="n">
        <v>44887</v>
      </c>
      <c r="C88" s="1" t="n">
        <v>45949</v>
      </c>
      <c r="D88" t="inlineStr">
        <is>
          <t>DALARNAS LÄN</t>
        </is>
      </c>
      <c r="E88" t="inlineStr">
        <is>
          <t>GAGNEF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26622-2023</t>
        </is>
      </c>
      <c r="B89" s="1" t="n">
        <v>45092.70679398148</v>
      </c>
      <c r="C89" s="1" t="n">
        <v>45949</v>
      </c>
      <c r="D89" t="inlineStr">
        <is>
          <t>DALARNAS LÄN</t>
        </is>
      </c>
      <c r="E89" t="inlineStr">
        <is>
          <t>GAGNEF</t>
        </is>
      </c>
      <c r="F89" t="inlineStr">
        <is>
          <t>Bergvik skog väst AB</t>
        </is>
      </c>
      <c r="G89" t="n">
        <v>10.5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15670-2024</t>
        </is>
      </c>
      <c r="B90" s="1" t="n">
        <v>45404.39177083333</v>
      </c>
      <c r="C90" s="1" t="n">
        <v>45949</v>
      </c>
      <c r="D90" t="inlineStr">
        <is>
          <t>DALARNAS LÄN</t>
        </is>
      </c>
      <c r="E90" t="inlineStr">
        <is>
          <t>GAGNEF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30672-2024</t>
        </is>
      </c>
      <c r="B91" s="1" t="n">
        <v>45495.81412037037</v>
      </c>
      <c r="C91" s="1" t="n">
        <v>45949</v>
      </c>
      <c r="D91" t="inlineStr">
        <is>
          <t>DALARNAS LÄN</t>
        </is>
      </c>
      <c r="E91" t="inlineStr">
        <is>
          <t>GAGNEF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60885-2024</t>
        </is>
      </c>
      <c r="B92" s="1" t="n">
        <v>45644</v>
      </c>
      <c r="C92" s="1" t="n">
        <v>45949</v>
      </c>
      <c r="D92" t="inlineStr">
        <is>
          <t>DALARNAS LÄN</t>
        </is>
      </c>
      <c r="E92" t="inlineStr">
        <is>
          <t>GAGNEF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48645-2021</t>
        </is>
      </c>
      <c r="B93" s="1" t="n">
        <v>44452.52619212963</v>
      </c>
      <c r="C93" s="1" t="n">
        <v>45949</v>
      </c>
      <c r="D93" t="inlineStr">
        <is>
          <t>DALARNAS LÄN</t>
        </is>
      </c>
      <c r="E93" t="inlineStr">
        <is>
          <t>GAGNEF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33034-2021</t>
        </is>
      </c>
      <c r="B94" s="1" t="n">
        <v>44376</v>
      </c>
      <c r="C94" s="1" t="n">
        <v>45949</v>
      </c>
      <c r="D94" t="inlineStr">
        <is>
          <t>DALARNAS LÄN</t>
        </is>
      </c>
      <c r="E94" t="inlineStr">
        <is>
          <t>GAGNEF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63203-2023</t>
        </is>
      </c>
      <c r="B95" s="1" t="n">
        <v>45273.60798611111</v>
      </c>
      <c r="C95" s="1" t="n">
        <v>45949</v>
      </c>
      <c r="D95" t="inlineStr">
        <is>
          <t>DALARNAS LÄN</t>
        </is>
      </c>
      <c r="E95" t="inlineStr">
        <is>
          <t>GAGNEF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44336-2024</t>
        </is>
      </c>
      <c r="B96" s="1" t="n">
        <v>45573.61174768519</v>
      </c>
      <c r="C96" s="1" t="n">
        <v>45949</v>
      </c>
      <c r="D96" t="inlineStr">
        <is>
          <t>DALARNAS LÄN</t>
        </is>
      </c>
      <c r="E96" t="inlineStr">
        <is>
          <t>GAGNEF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4374-2024</t>
        </is>
      </c>
      <c r="B97" s="1" t="n">
        <v>45326.73876157407</v>
      </c>
      <c r="C97" s="1" t="n">
        <v>45949</v>
      </c>
      <c r="D97" t="inlineStr">
        <is>
          <t>DALARNAS LÄN</t>
        </is>
      </c>
      <c r="E97" t="inlineStr">
        <is>
          <t>GAGNEF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61872-2024</t>
        </is>
      </c>
      <c r="B98" s="1" t="n">
        <v>45651.86974537037</v>
      </c>
      <c r="C98" s="1" t="n">
        <v>45949</v>
      </c>
      <c r="D98" t="inlineStr">
        <is>
          <t>DALARNAS LÄN</t>
        </is>
      </c>
      <c r="E98" t="inlineStr">
        <is>
          <t>GAGNEF</t>
        </is>
      </c>
      <c r="G98" t="n">
        <v>6.7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322-2024</t>
        </is>
      </c>
      <c r="B99" s="1" t="n">
        <v>45295</v>
      </c>
      <c r="C99" s="1" t="n">
        <v>45949</v>
      </c>
      <c r="D99" t="inlineStr">
        <is>
          <t>DALARNAS LÄN</t>
        </is>
      </c>
      <c r="E99" t="inlineStr">
        <is>
          <t>GAGNEF</t>
        </is>
      </c>
      <c r="G99" t="n">
        <v>11.1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19033-2024</t>
        </is>
      </c>
      <c r="B100" s="1" t="n">
        <v>45427.6833449074</v>
      </c>
      <c r="C100" s="1" t="n">
        <v>45949</v>
      </c>
      <c r="D100" t="inlineStr">
        <is>
          <t>DALARNAS LÄN</t>
        </is>
      </c>
      <c r="E100" t="inlineStr">
        <is>
          <t>GAGNEF</t>
        </is>
      </c>
      <c r="G100" t="n">
        <v>7.2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19197-2023</t>
        </is>
      </c>
      <c r="B101" s="1" t="n">
        <v>45048</v>
      </c>
      <c r="C101" s="1" t="n">
        <v>45949</v>
      </c>
      <c r="D101" t="inlineStr">
        <is>
          <t>DALARNAS LÄN</t>
        </is>
      </c>
      <c r="E101" t="inlineStr">
        <is>
          <t>GAGNEF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15861-2025</t>
        </is>
      </c>
      <c r="B102" s="1" t="n">
        <v>45749.35199074074</v>
      </c>
      <c r="C102" s="1" t="n">
        <v>45949</v>
      </c>
      <c r="D102" t="inlineStr">
        <is>
          <t>DALARNAS LÄN</t>
        </is>
      </c>
      <c r="E102" t="inlineStr">
        <is>
          <t>GAGNEF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32848-2024</t>
        </is>
      </c>
      <c r="B103" s="1" t="n">
        <v>45516.63170138889</v>
      </c>
      <c r="C103" s="1" t="n">
        <v>45949</v>
      </c>
      <c r="D103" t="inlineStr">
        <is>
          <t>DALARNAS LÄN</t>
        </is>
      </c>
      <c r="E103" t="inlineStr">
        <is>
          <t>GAGNEF</t>
        </is>
      </c>
      <c r="F103" t="inlineStr">
        <is>
          <t>Bergvik skog väst AB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11680-2022</t>
        </is>
      </c>
      <c r="B104" s="1" t="n">
        <v>44634</v>
      </c>
      <c r="C104" s="1" t="n">
        <v>45949</v>
      </c>
      <c r="D104" t="inlineStr">
        <is>
          <t>DALARNAS LÄN</t>
        </is>
      </c>
      <c r="E104" t="inlineStr">
        <is>
          <t>GAGNEF</t>
        </is>
      </c>
      <c r="G104" t="n">
        <v>7.8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30957-2023</t>
        </is>
      </c>
      <c r="B105" s="1" t="n">
        <v>45113</v>
      </c>
      <c r="C105" s="1" t="n">
        <v>45949</v>
      </c>
      <c r="D105" t="inlineStr">
        <is>
          <t>DALARNAS LÄN</t>
        </is>
      </c>
      <c r="E105" t="inlineStr">
        <is>
          <t>GAGNEF</t>
        </is>
      </c>
      <c r="F105" t="inlineStr">
        <is>
          <t>Bergvik skog väst AB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58424-2020</t>
        </is>
      </c>
      <c r="B106" s="1" t="n">
        <v>44145</v>
      </c>
      <c r="C106" s="1" t="n">
        <v>45949</v>
      </c>
      <c r="D106" t="inlineStr">
        <is>
          <t>DALARNAS LÄN</t>
        </is>
      </c>
      <c r="E106" t="inlineStr">
        <is>
          <t>GAGNEF</t>
        </is>
      </c>
      <c r="G106" t="n">
        <v>19.8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48867-2024</t>
        </is>
      </c>
      <c r="B107" s="1" t="n">
        <v>45594.25377314815</v>
      </c>
      <c r="C107" s="1" t="n">
        <v>45949</v>
      </c>
      <c r="D107" t="inlineStr">
        <is>
          <t>DALARNAS LÄN</t>
        </is>
      </c>
      <c r="E107" t="inlineStr">
        <is>
          <t>GAGNEF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15684-2024</t>
        </is>
      </c>
      <c r="B108" s="1" t="n">
        <v>45404.43857638889</v>
      </c>
      <c r="C108" s="1" t="n">
        <v>45949</v>
      </c>
      <c r="D108" t="inlineStr">
        <is>
          <t>DALARNAS LÄN</t>
        </is>
      </c>
      <c r="E108" t="inlineStr">
        <is>
          <t>GAGNEF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56083-2023</t>
        </is>
      </c>
      <c r="B109" s="1" t="n">
        <v>45240</v>
      </c>
      <c r="C109" s="1" t="n">
        <v>45949</v>
      </c>
      <c r="D109" t="inlineStr">
        <is>
          <t>DALARNAS LÄN</t>
        </is>
      </c>
      <c r="E109" t="inlineStr">
        <is>
          <t>GAGNEF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12816-2025</t>
        </is>
      </c>
      <c r="B110" s="1" t="n">
        <v>45733.62307870371</v>
      </c>
      <c r="C110" s="1" t="n">
        <v>45949</v>
      </c>
      <c r="D110" t="inlineStr">
        <is>
          <t>DALARNAS LÄN</t>
        </is>
      </c>
      <c r="E110" t="inlineStr">
        <is>
          <t>GAGNEF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44572-2024</t>
        </is>
      </c>
      <c r="B111" s="1" t="n">
        <v>45574</v>
      </c>
      <c r="C111" s="1" t="n">
        <v>45949</v>
      </c>
      <c r="D111" t="inlineStr">
        <is>
          <t>DALARNAS LÄN</t>
        </is>
      </c>
      <c r="E111" t="inlineStr">
        <is>
          <t>GAGNEF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45596-2023</t>
        </is>
      </c>
      <c r="B112" s="1" t="n">
        <v>45194.64077546296</v>
      </c>
      <c r="C112" s="1" t="n">
        <v>45949</v>
      </c>
      <c r="D112" t="inlineStr">
        <is>
          <t>DALARNAS LÄN</t>
        </is>
      </c>
      <c r="E112" t="inlineStr">
        <is>
          <t>GAGNEF</t>
        </is>
      </c>
      <c r="G112" t="n">
        <v>4.7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57729-2022</t>
        </is>
      </c>
      <c r="B113" s="1" t="n">
        <v>44897</v>
      </c>
      <c r="C113" s="1" t="n">
        <v>45949</v>
      </c>
      <c r="D113" t="inlineStr">
        <is>
          <t>DALARNAS LÄN</t>
        </is>
      </c>
      <c r="E113" t="inlineStr">
        <is>
          <t>GAGNEF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15685-2024</t>
        </is>
      </c>
      <c r="B114" s="1" t="n">
        <v>45404.44038194444</v>
      </c>
      <c r="C114" s="1" t="n">
        <v>45949</v>
      </c>
      <c r="D114" t="inlineStr">
        <is>
          <t>DALARNAS LÄN</t>
        </is>
      </c>
      <c r="E114" t="inlineStr">
        <is>
          <t>GAGNEF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15629-2022</t>
        </is>
      </c>
      <c r="B115" s="1" t="n">
        <v>44662.77332175926</v>
      </c>
      <c r="C115" s="1" t="n">
        <v>45949</v>
      </c>
      <c r="D115" t="inlineStr">
        <is>
          <t>DALARNAS LÄN</t>
        </is>
      </c>
      <c r="E115" t="inlineStr">
        <is>
          <t>GAGNEF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38444-2024</t>
        </is>
      </c>
      <c r="B116" s="1" t="n">
        <v>45546.42988425926</v>
      </c>
      <c r="C116" s="1" t="n">
        <v>45949</v>
      </c>
      <c r="D116" t="inlineStr">
        <is>
          <t>DALARNAS LÄN</t>
        </is>
      </c>
      <c r="E116" t="inlineStr">
        <is>
          <t>GAGNEF</t>
        </is>
      </c>
      <c r="F116" t="inlineStr">
        <is>
          <t>Bergvik skog väst AB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60021-2023</t>
        </is>
      </c>
      <c r="B117" s="1" t="n">
        <v>45258</v>
      </c>
      <c r="C117" s="1" t="n">
        <v>45949</v>
      </c>
      <c r="D117" t="inlineStr">
        <is>
          <t>DALARNAS LÄN</t>
        </is>
      </c>
      <c r="E117" t="inlineStr">
        <is>
          <t>GAGNEF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17322-2024</t>
        </is>
      </c>
      <c r="B118" s="1" t="n">
        <v>45414.54059027778</v>
      </c>
      <c r="C118" s="1" t="n">
        <v>45949</v>
      </c>
      <c r="D118" t="inlineStr">
        <is>
          <t>DALARNAS LÄN</t>
        </is>
      </c>
      <c r="E118" t="inlineStr">
        <is>
          <t>GAGNEF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60308-2024</t>
        </is>
      </c>
      <c r="B119" s="1" t="n">
        <v>45643.34236111111</v>
      </c>
      <c r="C119" s="1" t="n">
        <v>45949</v>
      </c>
      <c r="D119" t="inlineStr">
        <is>
          <t>DALARNAS LÄN</t>
        </is>
      </c>
      <c r="E119" t="inlineStr">
        <is>
          <t>GAGNEF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2173-2024</t>
        </is>
      </c>
      <c r="B120" s="1" t="n">
        <v>45309.63329861111</v>
      </c>
      <c r="C120" s="1" t="n">
        <v>45949</v>
      </c>
      <c r="D120" t="inlineStr">
        <is>
          <t>DALARNAS LÄN</t>
        </is>
      </c>
      <c r="E120" t="inlineStr">
        <is>
          <t>GAGNEF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60652-2023</t>
        </is>
      </c>
      <c r="B121" s="1" t="n">
        <v>45260</v>
      </c>
      <c r="C121" s="1" t="n">
        <v>45949</v>
      </c>
      <c r="D121" t="inlineStr">
        <is>
          <t>DALARNAS LÄN</t>
        </is>
      </c>
      <c r="E121" t="inlineStr">
        <is>
          <t>GAGNEF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63952-2021</t>
        </is>
      </c>
      <c r="B122" s="1" t="n">
        <v>44509.76625</v>
      </c>
      <c r="C122" s="1" t="n">
        <v>45949</v>
      </c>
      <c r="D122" t="inlineStr">
        <is>
          <t>DALARNAS LÄN</t>
        </is>
      </c>
      <c r="E122" t="inlineStr">
        <is>
          <t>GAGNEF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2443-2024</t>
        </is>
      </c>
      <c r="B123" s="1" t="n">
        <v>45311</v>
      </c>
      <c r="C123" s="1" t="n">
        <v>45949</v>
      </c>
      <c r="D123" t="inlineStr">
        <is>
          <t>DALARNAS LÄN</t>
        </is>
      </c>
      <c r="E123" t="inlineStr">
        <is>
          <t>GAGNEF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68330-2021</t>
        </is>
      </c>
      <c r="B124" s="1" t="n">
        <v>44527</v>
      </c>
      <c r="C124" s="1" t="n">
        <v>45949</v>
      </c>
      <c r="D124" t="inlineStr">
        <is>
          <t>DALARNAS LÄN</t>
        </is>
      </c>
      <c r="E124" t="inlineStr">
        <is>
          <t>GAGNEF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51496-2023</t>
        </is>
      </c>
      <c r="B125" s="1" t="n">
        <v>45222</v>
      </c>
      <c r="C125" s="1" t="n">
        <v>45949</v>
      </c>
      <c r="D125" t="inlineStr">
        <is>
          <t>DALARNAS LÄN</t>
        </is>
      </c>
      <c r="E125" t="inlineStr">
        <is>
          <t>GAGNEF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19954-2025</t>
        </is>
      </c>
      <c r="B126" s="1" t="n">
        <v>45771.65960648148</v>
      </c>
      <c r="C126" s="1" t="n">
        <v>45949</v>
      </c>
      <c r="D126" t="inlineStr">
        <is>
          <t>DALARNAS LÄN</t>
        </is>
      </c>
      <c r="E126" t="inlineStr">
        <is>
          <t>GAGNEF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18412-2024</t>
        </is>
      </c>
      <c r="B127" s="1" t="n">
        <v>45425.37940972222</v>
      </c>
      <c r="C127" s="1" t="n">
        <v>45949</v>
      </c>
      <c r="D127" t="inlineStr">
        <is>
          <t>DALARNAS LÄN</t>
        </is>
      </c>
      <c r="E127" t="inlineStr">
        <is>
          <t>GAGNEF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37870-2022</t>
        </is>
      </c>
      <c r="B128" s="1" t="n">
        <v>44811.36627314815</v>
      </c>
      <c r="C128" s="1" t="n">
        <v>45949</v>
      </c>
      <c r="D128" t="inlineStr">
        <is>
          <t>DALARNAS LÄN</t>
        </is>
      </c>
      <c r="E128" t="inlineStr">
        <is>
          <t>GAGNEF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42677-2024</t>
        </is>
      </c>
      <c r="B129" s="1" t="n">
        <v>45566.37476851852</v>
      </c>
      <c r="C129" s="1" t="n">
        <v>45949</v>
      </c>
      <c r="D129" t="inlineStr">
        <is>
          <t>DALARNAS LÄN</t>
        </is>
      </c>
      <c r="E129" t="inlineStr">
        <is>
          <t>GAGNEF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39367-2023</t>
        </is>
      </c>
      <c r="B130" s="1" t="n">
        <v>45166</v>
      </c>
      <c r="C130" s="1" t="n">
        <v>45949</v>
      </c>
      <c r="D130" t="inlineStr">
        <is>
          <t>DALARNAS LÄN</t>
        </is>
      </c>
      <c r="E130" t="inlineStr">
        <is>
          <t>GAGNEF</t>
        </is>
      </c>
      <c r="F130" t="inlineStr">
        <is>
          <t>Bergvik skog väst AB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63648-2023</t>
        </is>
      </c>
      <c r="B131" s="1" t="n">
        <v>45275</v>
      </c>
      <c r="C131" s="1" t="n">
        <v>45949</v>
      </c>
      <c r="D131" t="inlineStr">
        <is>
          <t>DALARNAS LÄN</t>
        </is>
      </c>
      <c r="E131" t="inlineStr">
        <is>
          <t>GAGNEF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43915-2024</t>
        </is>
      </c>
      <c r="B132" s="1" t="n">
        <v>45572.43608796296</v>
      </c>
      <c r="C132" s="1" t="n">
        <v>45949</v>
      </c>
      <c r="D132" t="inlineStr">
        <is>
          <t>DALARNAS LÄN</t>
        </is>
      </c>
      <c r="E132" t="inlineStr">
        <is>
          <t>GAGNEF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9616-2024</t>
        </is>
      </c>
      <c r="B133" s="1" t="n">
        <v>45361</v>
      </c>
      <c r="C133" s="1" t="n">
        <v>45949</v>
      </c>
      <c r="D133" t="inlineStr">
        <is>
          <t>DALARNAS LÄN</t>
        </is>
      </c>
      <c r="E133" t="inlineStr">
        <is>
          <t>GAGNEF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52437-2024</t>
        </is>
      </c>
      <c r="B134" s="1" t="n">
        <v>45608</v>
      </c>
      <c r="C134" s="1" t="n">
        <v>45949</v>
      </c>
      <c r="D134" t="inlineStr">
        <is>
          <t>DALARNAS LÄN</t>
        </is>
      </c>
      <c r="E134" t="inlineStr">
        <is>
          <t>GAGNEF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8006-2025</t>
        </is>
      </c>
      <c r="B135" s="1" t="n">
        <v>45706</v>
      </c>
      <c r="C135" s="1" t="n">
        <v>45949</v>
      </c>
      <c r="D135" t="inlineStr">
        <is>
          <t>DALARNAS LÄN</t>
        </is>
      </c>
      <c r="E135" t="inlineStr">
        <is>
          <t>GAGNEF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35526-2024</t>
        </is>
      </c>
      <c r="B136" s="1" t="n">
        <v>45531.58143518519</v>
      </c>
      <c r="C136" s="1" t="n">
        <v>45949</v>
      </c>
      <c r="D136" t="inlineStr">
        <is>
          <t>DALARNAS LÄN</t>
        </is>
      </c>
      <c r="E136" t="inlineStr">
        <is>
          <t>GAGNEF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17710-2023</t>
        </is>
      </c>
      <c r="B137" s="1" t="n">
        <v>45037.38356481482</v>
      </c>
      <c r="C137" s="1" t="n">
        <v>45949</v>
      </c>
      <c r="D137" t="inlineStr">
        <is>
          <t>DALARNAS LÄN</t>
        </is>
      </c>
      <c r="E137" t="inlineStr">
        <is>
          <t>GAGNEF</t>
        </is>
      </c>
      <c r="G137" t="n">
        <v>10.7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43911-2024</t>
        </is>
      </c>
      <c r="B138" s="1" t="n">
        <v>45572.43356481481</v>
      </c>
      <c r="C138" s="1" t="n">
        <v>45949</v>
      </c>
      <c r="D138" t="inlineStr">
        <is>
          <t>DALARNAS LÄN</t>
        </is>
      </c>
      <c r="E138" t="inlineStr">
        <is>
          <t>GAGNEF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43913-2024</t>
        </is>
      </c>
      <c r="B139" s="1" t="n">
        <v>45572</v>
      </c>
      <c r="C139" s="1" t="n">
        <v>45949</v>
      </c>
      <c r="D139" t="inlineStr">
        <is>
          <t>DALARNAS LÄN</t>
        </is>
      </c>
      <c r="E139" t="inlineStr">
        <is>
          <t>GAGNEF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43914-2024</t>
        </is>
      </c>
      <c r="B140" s="1" t="n">
        <v>45572</v>
      </c>
      <c r="C140" s="1" t="n">
        <v>45949</v>
      </c>
      <c r="D140" t="inlineStr">
        <is>
          <t>DALARNAS LÄN</t>
        </is>
      </c>
      <c r="E140" t="inlineStr">
        <is>
          <t>GAGNEF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42596-2021</t>
        </is>
      </c>
      <c r="B141" s="1" t="n">
        <v>44428.37861111111</v>
      </c>
      <c r="C141" s="1" t="n">
        <v>45949</v>
      </c>
      <c r="D141" t="inlineStr">
        <is>
          <t>DALARNAS LÄN</t>
        </is>
      </c>
      <c r="E141" t="inlineStr">
        <is>
          <t>GAGNEF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19344-2025</t>
        </is>
      </c>
      <c r="B142" s="1" t="n">
        <v>45769.59975694444</v>
      </c>
      <c r="C142" s="1" t="n">
        <v>45949</v>
      </c>
      <c r="D142" t="inlineStr">
        <is>
          <t>DALARNAS LÄN</t>
        </is>
      </c>
      <c r="E142" t="inlineStr">
        <is>
          <t>GAGNEF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20482-2024</t>
        </is>
      </c>
      <c r="B143" s="1" t="n">
        <v>45435.72424768518</v>
      </c>
      <c r="C143" s="1" t="n">
        <v>45949</v>
      </c>
      <c r="D143" t="inlineStr">
        <is>
          <t>DALARNAS LÄN</t>
        </is>
      </c>
      <c r="E143" t="inlineStr">
        <is>
          <t>GAGNEF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51151-2023</t>
        </is>
      </c>
      <c r="B144" s="1" t="n">
        <v>45219</v>
      </c>
      <c r="C144" s="1" t="n">
        <v>45949</v>
      </c>
      <c r="D144" t="inlineStr">
        <is>
          <t>DALARNAS LÄN</t>
        </is>
      </c>
      <c r="E144" t="inlineStr">
        <is>
          <t>GAGNEF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39112-2025</t>
        </is>
      </c>
      <c r="B145" s="1" t="n">
        <v>45887</v>
      </c>
      <c r="C145" s="1" t="n">
        <v>45949</v>
      </c>
      <c r="D145" t="inlineStr">
        <is>
          <t>DALARNAS LÄN</t>
        </is>
      </c>
      <c r="E145" t="inlineStr">
        <is>
          <t>GAGNEF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8867-2025</t>
        </is>
      </c>
      <c r="B146" s="1" t="n">
        <v>45713.36719907408</v>
      </c>
      <c r="C146" s="1" t="n">
        <v>45949</v>
      </c>
      <c r="D146" t="inlineStr">
        <is>
          <t>DALARNAS LÄN</t>
        </is>
      </c>
      <c r="E146" t="inlineStr">
        <is>
          <t>GAGNEF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17321-2024</t>
        </is>
      </c>
      <c r="B147" s="1" t="n">
        <v>45414.53782407408</v>
      </c>
      <c r="C147" s="1" t="n">
        <v>45949</v>
      </c>
      <c r="D147" t="inlineStr">
        <is>
          <t>DALARNAS LÄN</t>
        </is>
      </c>
      <c r="E147" t="inlineStr">
        <is>
          <t>GAGNEF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18956-2025</t>
        </is>
      </c>
      <c r="B148" s="1" t="n">
        <v>45764.51827546296</v>
      </c>
      <c r="C148" s="1" t="n">
        <v>45949</v>
      </c>
      <c r="D148" t="inlineStr">
        <is>
          <t>DALARNAS LÄN</t>
        </is>
      </c>
      <c r="E148" t="inlineStr">
        <is>
          <t>GAGNEF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16066-2025</t>
        </is>
      </c>
      <c r="B149" s="1" t="n">
        <v>45749.66427083333</v>
      </c>
      <c r="C149" s="1" t="n">
        <v>45949</v>
      </c>
      <c r="D149" t="inlineStr">
        <is>
          <t>DALARNAS LÄN</t>
        </is>
      </c>
      <c r="E149" t="inlineStr">
        <is>
          <t>GAGNEF</t>
        </is>
      </c>
      <c r="G149" t="n">
        <v>6.7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42704-2024</t>
        </is>
      </c>
      <c r="B150" s="1" t="n">
        <v>45566.43722222222</v>
      </c>
      <c r="C150" s="1" t="n">
        <v>45949</v>
      </c>
      <c r="D150" t="inlineStr">
        <is>
          <t>DALARNAS LÄN</t>
        </is>
      </c>
      <c r="E150" t="inlineStr">
        <is>
          <t>GAGNEF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42713-2024</t>
        </is>
      </c>
      <c r="B151" s="1" t="n">
        <v>45566</v>
      </c>
      <c r="C151" s="1" t="n">
        <v>45949</v>
      </c>
      <c r="D151" t="inlineStr">
        <is>
          <t>DALARNAS LÄN</t>
        </is>
      </c>
      <c r="E151" t="inlineStr">
        <is>
          <t>GAGNEF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56842-2024</t>
        </is>
      </c>
      <c r="B152" s="1" t="n">
        <v>45628.52410879629</v>
      </c>
      <c r="C152" s="1" t="n">
        <v>45949</v>
      </c>
      <c r="D152" t="inlineStr">
        <is>
          <t>DALARNAS LÄN</t>
        </is>
      </c>
      <c r="E152" t="inlineStr">
        <is>
          <t>GAGNEF</t>
        </is>
      </c>
      <c r="G152" t="n">
        <v>9.6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3642-2025</t>
        </is>
      </c>
      <c r="B153" s="1" t="n">
        <v>45681.39009259259</v>
      </c>
      <c r="C153" s="1" t="n">
        <v>45949</v>
      </c>
      <c r="D153" t="inlineStr">
        <is>
          <t>DALARNAS LÄN</t>
        </is>
      </c>
      <c r="E153" t="inlineStr">
        <is>
          <t>GAGNEF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20771-2025</t>
        </is>
      </c>
      <c r="B154" s="1" t="n">
        <v>45776.58692129629</v>
      </c>
      <c r="C154" s="1" t="n">
        <v>45949</v>
      </c>
      <c r="D154" t="inlineStr">
        <is>
          <t>DALARNAS LÄN</t>
        </is>
      </c>
      <c r="E154" t="inlineStr">
        <is>
          <t>GAGNEF</t>
        </is>
      </c>
      <c r="G154" t="n">
        <v>10.5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5519-2025</t>
        </is>
      </c>
      <c r="B155" s="1" t="n">
        <v>45693.40930555556</v>
      </c>
      <c r="C155" s="1" t="n">
        <v>45949</v>
      </c>
      <c r="D155" t="inlineStr">
        <is>
          <t>DALARNAS LÄN</t>
        </is>
      </c>
      <c r="E155" t="inlineStr">
        <is>
          <t>GAGNEF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50536-2024</t>
        </is>
      </c>
      <c r="B156" s="1" t="n">
        <v>45601.56956018518</v>
      </c>
      <c r="C156" s="1" t="n">
        <v>45949</v>
      </c>
      <c r="D156" t="inlineStr">
        <is>
          <t>DALARNAS LÄN</t>
        </is>
      </c>
      <c r="E156" t="inlineStr">
        <is>
          <t>GAGNEF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19346-2025</t>
        </is>
      </c>
      <c r="B157" s="1" t="n">
        <v>45769.60106481481</v>
      </c>
      <c r="C157" s="1" t="n">
        <v>45949</v>
      </c>
      <c r="D157" t="inlineStr">
        <is>
          <t>DALARNAS LÄN</t>
        </is>
      </c>
      <c r="E157" t="inlineStr">
        <is>
          <t>GAGNEF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36891-2024</t>
        </is>
      </c>
      <c r="B158" s="1" t="n">
        <v>45538.61</v>
      </c>
      <c r="C158" s="1" t="n">
        <v>45949</v>
      </c>
      <c r="D158" t="inlineStr">
        <is>
          <t>DALARNAS LÄN</t>
        </is>
      </c>
      <c r="E158" t="inlineStr">
        <is>
          <t>GAGNEF</t>
        </is>
      </c>
      <c r="F158" t="inlineStr">
        <is>
          <t>Bergvik skog väst AB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43916-2024</t>
        </is>
      </c>
      <c r="B159" s="1" t="n">
        <v>45572.43674768518</v>
      </c>
      <c r="C159" s="1" t="n">
        <v>45949</v>
      </c>
      <c r="D159" t="inlineStr">
        <is>
          <t>DALARNAS LÄN</t>
        </is>
      </c>
      <c r="E159" t="inlineStr">
        <is>
          <t>GAGNEF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36127-2024</t>
        </is>
      </c>
      <c r="B160" s="1" t="n">
        <v>45534.3334375</v>
      </c>
      <c r="C160" s="1" t="n">
        <v>45949</v>
      </c>
      <c r="D160" t="inlineStr">
        <is>
          <t>DALARNAS LÄN</t>
        </is>
      </c>
      <c r="E160" t="inlineStr">
        <is>
          <t>GAGNEF</t>
        </is>
      </c>
      <c r="F160" t="inlineStr">
        <is>
          <t>Bergvik skog väst AB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326-2024</t>
        </is>
      </c>
      <c r="B161" s="1" t="n">
        <v>45295</v>
      </c>
      <c r="C161" s="1" t="n">
        <v>45949</v>
      </c>
      <c r="D161" t="inlineStr">
        <is>
          <t>DALARNAS LÄN</t>
        </is>
      </c>
      <c r="E161" t="inlineStr">
        <is>
          <t>GAGNEF</t>
        </is>
      </c>
      <c r="G161" t="n">
        <v>9.4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24862-2024</t>
        </is>
      </c>
      <c r="B162" s="1" t="n">
        <v>45461.48384259259</v>
      </c>
      <c r="C162" s="1" t="n">
        <v>45949</v>
      </c>
      <c r="D162" t="inlineStr">
        <is>
          <t>DALARNAS LÄN</t>
        </is>
      </c>
      <c r="E162" t="inlineStr">
        <is>
          <t>GAGNEF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47554-2025</t>
        </is>
      </c>
      <c r="B163" s="1" t="n">
        <v>45931.37412037037</v>
      </c>
      <c r="C163" s="1" t="n">
        <v>45949</v>
      </c>
      <c r="D163" t="inlineStr">
        <is>
          <t>DALARNAS LÄN</t>
        </is>
      </c>
      <c r="E163" t="inlineStr">
        <is>
          <t>GAGNEF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57134-2022</t>
        </is>
      </c>
      <c r="B164" s="1" t="n">
        <v>44895</v>
      </c>
      <c r="C164" s="1" t="n">
        <v>45949</v>
      </c>
      <c r="D164" t="inlineStr">
        <is>
          <t>DALARNAS LÄN</t>
        </is>
      </c>
      <c r="E164" t="inlineStr">
        <is>
          <t>GAGNEF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36132-2024</t>
        </is>
      </c>
      <c r="B165" s="1" t="n">
        <v>45534.34255787037</v>
      </c>
      <c r="C165" s="1" t="n">
        <v>45949</v>
      </c>
      <c r="D165" t="inlineStr">
        <is>
          <t>DALARNAS LÄN</t>
        </is>
      </c>
      <c r="E165" t="inlineStr">
        <is>
          <t>GAGNEF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27814-2024</t>
        </is>
      </c>
      <c r="B166" s="1" t="n">
        <v>45475.5928587963</v>
      </c>
      <c r="C166" s="1" t="n">
        <v>45949</v>
      </c>
      <c r="D166" t="inlineStr">
        <is>
          <t>DALARNAS LÄN</t>
        </is>
      </c>
      <c r="E166" t="inlineStr">
        <is>
          <t>GAGNEF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47470-2025</t>
        </is>
      </c>
      <c r="B167" s="1" t="n">
        <v>45930.67282407408</v>
      </c>
      <c r="C167" s="1" t="n">
        <v>45949</v>
      </c>
      <c r="D167" t="inlineStr">
        <is>
          <t>DALARNAS LÄN</t>
        </is>
      </c>
      <c r="E167" t="inlineStr">
        <is>
          <t>GAGNEF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47685-2025</t>
        </is>
      </c>
      <c r="B168" s="1" t="n">
        <v>45931.58986111111</v>
      </c>
      <c r="C168" s="1" t="n">
        <v>45949</v>
      </c>
      <c r="D168" t="inlineStr">
        <is>
          <t>DALARNAS LÄN</t>
        </is>
      </c>
      <c r="E168" t="inlineStr">
        <is>
          <t>GAGNEF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47285-2025</t>
        </is>
      </c>
      <c r="B169" s="1" t="n">
        <v>45930.48280092593</v>
      </c>
      <c r="C169" s="1" t="n">
        <v>45949</v>
      </c>
      <c r="D169" t="inlineStr">
        <is>
          <t>DALARNAS LÄN</t>
        </is>
      </c>
      <c r="E169" t="inlineStr">
        <is>
          <t>GAGNEF</t>
        </is>
      </c>
      <c r="G169" t="n">
        <v>7.8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8491-2025</t>
        </is>
      </c>
      <c r="B170" s="1" t="n">
        <v>45709.50834490741</v>
      </c>
      <c r="C170" s="1" t="n">
        <v>45949</v>
      </c>
      <c r="D170" t="inlineStr">
        <is>
          <t>DALARNAS LÄN</t>
        </is>
      </c>
      <c r="E170" t="inlineStr">
        <is>
          <t>GAGNEF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16174-2023</t>
        </is>
      </c>
      <c r="B171" s="1" t="n">
        <v>45027</v>
      </c>
      <c r="C171" s="1" t="n">
        <v>45949</v>
      </c>
      <c r="D171" t="inlineStr">
        <is>
          <t>DALARNAS LÄN</t>
        </is>
      </c>
      <c r="E171" t="inlineStr">
        <is>
          <t>GAGNEF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52426-2024</t>
        </is>
      </c>
      <c r="B172" s="1" t="n">
        <v>45608</v>
      </c>
      <c r="C172" s="1" t="n">
        <v>45949</v>
      </c>
      <c r="D172" t="inlineStr">
        <is>
          <t>DALARNAS LÄN</t>
        </is>
      </c>
      <c r="E172" t="inlineStr">
        <is>
          <t>GAGNEF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47560-2025</t>
        </is>
      </c>
      <c r="B173" s="1" t="n">
        <v>45931.38627314815</v>
      </c>
      <c r="C173" s="1" t="n">
        <v>45949</v>
      </c>
      <c r="D173" t="inlineStr">
        <is>
          <t>DALARNAS LÄN</t>
        </is>
      </c>
      <c r="E173" t="inlineStr">
        <is>
          <t>GAGNEF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47295-2025</t>
        </is>
      </c>
      <c r="B174" s="1" t="n">
        <v>45930.49263888889</v>
      </c>
      <c r="C174" s="1" t="n">
        <v>45949</v>
      </c>
      <c r="D174" t="inlineStr">
        <is>
          <t>DALARNAS LÄN</t>
        </is>
      </c>
      <c r="E174" t="inlineStr">
        <is>
          <t>GAGNEF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11349-2023</t>
        </is>
      </c>
      <c r="B175" s="1" t="n">
        <v>44993</v>
      </c>
      <c r="C175" s="1" t="n">
        <v>45949</v>
      </c>
      <c r="D175" t="inlineStr">
        <is>
          <t>DALARNAS LÄN</t>
        </is>
      </c>
      <c r="E175" t="inlineStr">
        <is>
          <t>GAGNEF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47669-2025</t>
        </is>
      </c>
      <c r="B176" s="1" t="n">
        <v>45931.57208333333</v>
      </c>
      <c r="C176" s="1" t="n">
        <v>45949</v>
      </c>
      <c r="D176" t="inlineStr">
        <is>
          <t>DALARNAS LÄN</t>
        </is>
      </c>
      <c r="E176" t="inlineStr">
        <is>
          <t>GAGNEF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30635-2024</t>
        </is>
      </c>
      <c r="B177" s="1" t="n">
        <v>45495.54474537037</v>
      </c>
      <c r="C177" s="1" t="n">
        <v>45949</v>
      </c>
      <c r="D177" t="inlineStr">
        <is>
          <t>DALARNAS LÄN</t>
        </is>
      </c>
      <c r="E177" t="inlineStr">
        <is>
          <t>GAGNEF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27668-2023</t>
        </is>
      </c>
      <c r="B178" s="1" t="n">
        <v>45097</v>
      </c>
      <c r="C178" s="1" t="n">
        <v>45949</v>
      </c>
      <c r="D178" t="inlineStr">
        <is>
          <t>DALARNAS LÄN</t>
        </is>
      </c>
      <c r="E178" t="inlineStr">
        <is>
          <t>GAGNEF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47956-2024</t>
        </is>
      </c>
      <c r="B179" s="1" t="n">
        <v>45589.37105324074</v>
      </c>
      <c r="C179" s="1" t="n">
        <v>45949</v>
      </c>
      <c r="D179" t="inlineStr">
        <is>
          <t>DALARNAS LÄN</t>
        </is>
      </c>
      <c r="E179" t="inlineStr">
        <is>
          <t>GAGNEF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19046-2025</t>
        </is>
      </c>
      <c r="B180" s="1" t="n">
        <v>45764.76855324074</v>
      </c>
      <c r="C180" s="1" t="n">
        <v>45949</v>
      </c>
      <c r="D180" t="inlineStr">
        <is>
          <t>DALARNAS LÄN</t>
        </is>
      </c>
      <c r="E180" t="inlineStr">
        <is>
          <t>GAGNEF</t>
        </is>
      </c>
      <c r="G180" t="n">
        <v>20.4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42607-2024</t>
        </is>
      </c>
      <c r="B181" s="1" t="n">
        <v>45565.76509259259</v>
      </c>
      <c r="C181" s="1" t="n">
        <v>45949</v>
      </c>
      <c r="D181" t="inlineStr">
        <is>
          <t>DALARNAS LÄN</t>
        </is>
      </c>
      <c r="E181" t="inlineStr">
        <is>
          <t>GAGNEF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4375-2024</t>
        </is>
      </c>
      <c r="B182" s="1" t="n">
        <v>45326.74480324074</v>
      </c>
      <c r="C182" s="1" t="n">
        <v>45949</v>
      </c>
      <c r="D182" t="inlineStr">
        <is>
          <t>DALARNAS LÄN</t>
        </is>
      </c>
      <c r="E182" t="inlineStr">
        <is>
          <t>GAGNEF</t>
        </is>
      </c>
      <c r="G182" t="n">
        <v>9.300000000000001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22856-2025</t>
        </is>
      </c>
      <c r="B183" s="1" t="n">
        <v>45789</v>
      </c>
      <c r="C183" s="1" t="n">
        <v>45949</v>
      </c>
      <c r="D183" t="inlineStr">
        <is>
          <t>DALARNAS LÄN</t>
        </is>
      </c>
      <c r="E183" t="inlineStr">
        <is>
          <t>GAGNEF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23489-2024</t>
        </is>
      </c>
      <c r="B184" s="1" t="n">
        <v>45453.68108796296</v>
      </c>
      <c r="C184" s="1" t="n">
        <v>45949</v>
      </c>
      <c r="D184" t="inlineStr">
        <is>
          <t>DALARNAS LÄN</t>
        </is>
      </c>
      <c r="E184" t="inlineStr">
        <is>
          <t>GAGNEF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22273-2025</t>
        </is>
      </c>
      <c r="B185" s="1" t="n">
        <v>45785.94997685185</v>
      </c>
      <c r="C185" s="1" t="n">
        <v>45949</v>
      </c>
      <c r="D185" t="inlineStr">
        <is>
          <t>DALARNAS LÄN</t>
        </is>
      </c>
      <c r="E185" t="inlineStr">
        <is>
          <t>GAGNEF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16388-2022</t>
        </is>
      </c>
      <c r="B186" s="1" t="n">
        <v>44671</v>
      </c>
      <c r="C186" s="1" t="n">
        <v>45949</v>
      </c>
      <c r="D186" t="inlineStr">
        <is>
          <t>DALARNAS LÄN</t>
        </is>
      </c>
      <c r="E186" t="inlineStr">
        <is>
          <t>GAGNEF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2505-2024</t>
        </is>
      </c>
      <c r="B187" s="1" t="n">
        <v>45313</v>
      </c>
      <c r="C187" s="1" t="n">
        <v>45949</v>
      </c>
      <c r="D187" t="inlineStr">
        <is>
          <t>DALARNAS LÄN</t>
        </is>
      </c>
      <c r="E187" t="inlineStr">
        <is>
          <t>GAGNEF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44040-2024</t>
        </is>
      </c>
      <c r="B188" s="1" t="n">
        <v>45572.58497685185</v>
      </c>
      <c r="C188" s="1" t="n">
        <v>45949</v>
      </c>
      <c r="D188" t="inlineStr">
        <is>
          <t>DALARNAS LÄN</t>
        </is>
      </c>
      <c r="E188" t="inlineStr">
        <is>
          <t>GAGNEF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23488-2024</t>
        </is>
      </c>
      <c r="B189" s="1" t="n">
        <v>45453.67690972222</v>
      </c>
      <c r="C189" s="1" t="n">
        <v>45949</v>
      </c>
      <c r="D189" t="inlineStr">
        <is>
          <t>DALARNAS LÄN</t>
        </is>
      </c>
      <c r="E189" t="inlineStr">
        <is>
          <t>GAGNEF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5835-2025</t>
        </is>
      </c>
      <c r="B190" s="1" t="n">
        <v>45694.86667824074</v>
      </c>
      <c r="C190" s="1" t="n">
        <v>45949</v>
      </c>
      <c r="D190" t="inlineStr">
        <is>
          <t>DALARNAS LÄN</t>
        </is>
      </c>
      <c r="E190" t="inlineStr">
        <is>
          <t>GAGNEF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16118-2023</t>
        </is>
      </c>
      <c r="B191" s="1" t="n">
        <v>45027</v>
      </c>
      <c r="C191" s="1" t="n">
        <v>45949</v>
      </c>
      <c r="D191" t="inlineStr">
        <is>
          <t>DALARNAS LÄN</t>
        </is>
      </c>
      <c r="E191" t="inlineStr">
        <is>
          <t>GAGNEF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48957-2025</t>
        </is>
      </c>
      <c r="B192" s="1" t="n">
        <v>45937.55002314815</v>
      </c>
      <c r="C192" s="1" t="n">
        <v>45949</v>
      </c>
      <c r="D192" t="inlineStr">
        <is>
          <t>DALARNAS LÄN</t>
        </is>
      </c>
      <c r="E192" t="inlineStr">
        <is>
          <t>GAGNEF</t>
        </is>
      </c>
      <c r="G192" t="n">
        <v>18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3816-2025</t>
        </is>
      </c>
      <c r="B193" s="1" t="n">
        <v>45681.69211805556</v>
      </c>
      <c r="C193" s="1" t="n">
        <v>45949</v>
      </c>
      <c r="D193" t="inlineStr">
        <is>
          <t>DALARNAS LÄN</t>
        </is>
      </c>
      <c r="E193" t="inlineStr">
        <is>
          <t>GAGNEF</t>
        </is>
      </c>
      <c r="G193" t="n">
        <v>6.1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45521-2024</t>
        </is>
      </c>
      <c r="B194" s="1" t="n">
        <v>45578.71738425926</v>
      </c>
      <c r="C194" s="1" t="n">
        <v>45949</v>
      </c>
      <c r="D194" t="inlineStr">
        <is>
          <t>DALARNAS LÄN</t>
        </is>
      </c>
      <c r="E194" t="inlineStr">
        <is>
          <t>GAGNEF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23227-2025</t>
        </is>
      </c>
      <c r="B195" s="1" t="n">
        <v>45791.48747685185</v>
      </c>
      <c r="C195" s="1" t="n">
        <v>45949</v>
      </c>
      <c r="D195" t="inlineStr">
        <is>
          <t>DALARNAS LÄN</t>
        </is>
      </c>
      <c r="E195" t="inlineStr">
        <is>
          <t>GAGNEF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41365-2023</t>
        </is>
      </c>
      <c r="B196" s="1" t="n">
        <v>45174.84201388889</v>
      </c>
      <c r="C196" s="1" t="n">
        <v>45949</v>
      </c>
      <c r="D196" t="inlineStr">
        <is>
          <t>DALARNAS LÄN</t>
        </is>
      </c>
      <c r="E196" t="inlineStr">
        <is>
          <t>GAGNEF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40738-2025</t>
        </is>
      </c>
      <c r="B197" s="1" t="n">
        <v>45897.36666666667</v>
      </c>
      <c r="C197" s="1" t="n">
        <v>45949</v>
      </c>
      <c r="D197" t="inlineStr">
        <is>
          <t>DALARNAS LÄN</t>
        </is>
      </c>
      <c r="E197" t="inlineStr">
        <is>
          <t>GAGNEF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47294-2023</t>
        </is>
      </c>
      <c r="B198" s="1" t="n">
        <v>45202.47229166667</v>
      </c>
      <c r="C198" s="1" t="n">
        <v>45949</v>
      </c>
      <c r="D198" t="inlineStr">
        <is>
          <t>DALARNAS LÄN</t>
        </is>
      </c>
      <c r="E198" t="inlineStr">
        <is>
          <t>GAGNEF</t>
        </is>
      </c>
      <c r="G198" t="n">
        <v>54.2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49226-2025</t>
        </is>
      </c>
      <c r="B199" s="1" t="n">
        <v>45938.46777777778</v>
      </c>
      <c r="C199" s="1" t="n">
        <v>45949</v>
      </c>
      <c r="D199" t="inlineStr">
        <is>
          <t>DALARNAS LÄN</t>
        </is>
      </c>
      <c r="E199" t="inlineStr">
        <is>
          <t>GAGNEF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38426-2024</t>
        </is>
      </c>
      <c r="B200" s="1" t="n">
        <v>45546.3780787037</v>
      </c>
      <c r="C200" s="1" t="n">
        <v>45949</v>
      </c>
      <c r="D200" t="inlineStr">
        <is>
          <t>DALARNAS LÄN</t>
        </is>
      </c>
      <c r="E200" t="inlineStr">
        <is>
          <t>GAGNEF</t>
        </is>
      </c>
      <c r="F200" t="inlineStr">
        <is>
          <t>Bergvik skog väst AB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23797-2025</t>
        </is>
      </c>
      <c r="B201" s="1" t="n">
        <v>45793.55232638889</v>
      </c>
      <c r="C201" s="1" t="n">
        <v>45949</v>
      </c>
      <c r="D201" t="inlineStr">
        <is>
          <t>DALARNAS LÄN</t>
        </is>
      </c>
      <c r="E201" t="inlineStr">
        <is>
          <t>GAGNEF</t>
        </is>
      </c>
      <c r="F201" t="inlineStr">
        <is>
          <t>Övriga statliga verk och myndigheter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15965-2023</t>
        </is>
      </c>
      <c r="B202" s="1" t="n">
        <v>45022.65944444444</v>
      </c>
      <c r="C202" s="1" t="n">
        <v>45949</v>
      </c>
      <c r="D202" t="inlineStr">
        <is>
          <t>DALARNAS LÄN</t>
        </is>
      </c>
      <c r="E202" t="inlineStr">
        <is>
          <t>GAGNEF</t>
        </is>
      </c>
      <c r="F202" t="inlineStr">
        <is>
          <t>Bergvik skog väst AB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7598-2024</t>
        </is>
      </c>
      <c r="B203" s="1" t="n">
        <v>45348.55574074074</v>
      </c>
      <c r="C203" s="1" t="n">
        <v>45949</v>
      </c>
      <c r="D203" t="inlineStr">
        <is>
          <t>DALARNAS LÄN</t>
        </is>
      </c>
      <c r="E203" t="inlineStr">
        <is>
          <t>GAGNEF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35892-2024</t>
        </is>
      </c>
      <c r="B204" s="1" t="n">
        <v>45533.37692129629</v>
      </c>
      <c r="C204" s="1" t="n">
        <v>45949</v>
      </c>
      <c r="D204" t="inlineStr">
        <is>
          <t>DALARNAS LÄN</t>
        </is>
      </c>
      <c r="E204" t="inlineStr">
        <is>
          <t>GAGNEF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49229-2025</t>
        </is>
      </c>
      <c r="B205" s="1" t="n">
        <v>45938.46975694445</v>
      </c>
      <c r="C205" s="1" t="n">
        <v>45949</v>
      </c>
      <c r="D205" t="inlineStr">
        <is>
          <t>DALARNAS LÄN</t>
        </is>
      </c>
      <c r="E205" t="inlineStr">
        <is>
          <t>GAGNEF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30668-2024</t>
        </is>
      </c>
      <c r="B206" s="1" t="n">
        <v>45495.71056712963</v>
      </c>
      <c r="C206" s="1" t="n">
        <v>45949</v>
      </c>
      <c r="D206" t="inlineStr">
        <is>
          <t>DALARNAS LÄN</t>
        </is>
      </c>
      <c r="E206" t="inlineStr">
        <is>
          <t>GAGNEF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47815-2024</t>
        </is>
      </c>
      <c r="B207" s="1" t="n">
        <v>45588.62069444444</v>
      </c>
      <c r="C207" s="1" t="n">
        <v>45949</v>
      </c>
      <c r="D207" t="inlineStr">
        <is>
          <t>DALARNAS LÄN</t>
        </is>
      </c>
      <c r="E207" t="inlineStr">
        <is>
          <t>GAGNEF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41366-2023</t>
        </is>
      </c>
      <c r="B208" s="1" t="n">
        <v>45174.84822916667</v>
      </c>
      <c r="C208" s="1" t="n">
        <v>45949</v>
      </c>
      <c r="D208" t="inlineStr">
        <is>
          <t>DALARNAS LÄN</t>
        </is>
      </c>
      <c r="E208" t="inlineStr">
        <is>
          <t>GAGNEF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64925-2021</t>
        </is>
      </c>
      <c r="B209" s="1" t="n">
        <v>44512.75452546297</v>
      </c>
      <c r="C209" s="1" t="n">
        <v>45949</v>
      </c>
      <c r="D209" t="inlineStr">
        <is>
          <t>DALARNAS LÄN</t>
        </is>
      </c>
      <c r="E209" t="inlineStr">
        <is>
          <t>GAGNEF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41065-2025</t>
        </is>
      </c>
      <c r="B210" s="1" t="n">
        <v>45898.41145833334</v>
      </c>
      <c r="C210" s="1" t="n">
        <v>45949</v>
      </c>
      <c r="D210" t="inlineStr">
        <is>
          <t>DALARNAS LÄN</t>
        </is>
      </c>
      <c r="E210" t="inlineStr">
        <is>
          <t>GAGNEF</t>
        </is>
      </c>
      <c r="G210" t="n">
        <v>7.1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2017-2025</t>
        </is>
      </c>
      <c r="B211" s="1" t="n">
        <v>45672</v>
      </c>
      <c r="C211" s="1" t="n">
        <v>45949</v>
      </c>
      <c r="D211" t="inlineStr">
        <is>
          <t>DALARNAS LÄN</t>
        </is>
      </c>
      <c r="E211" t="inlineStr">
        <is>
          <t>GAGNEF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61499-2024</t>
        </is>
      </c>
      <c r="B212" s="1" t="n">
        <v>45646.55732638889</v>
      </c>
      <c r="C212" s="1" t="n">
        <v>45949</v>
      </c>
      <c r="D212" t="inlineStr">
        <is>
          <t>DALARNAS LÄN</t>
        </is>
      </c>
      <c r="E212" t="inlineStr">
        <is>
          <t>GAGNEF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49762-2025</t>
        </is>
      </c>
      <c r="B213" s="1" t="n">
        <v>45940.3487962963</v>
      </c>
      <c r="C213" s="1" t="n">
        <v>45949</v>
      </c>
      <c r="D213" t="inlineStr">
        <is>
          <t>DALARNAS LÄN</t>
        </is>
      </c>
      <c r="E213" t="inlineStr">
        <is>
          <t>GAGNEF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34467-2024</t>
        </is>
      </c>
      <c r="B214" s="1" t="n">
        <v>45525.5819212963</v>
      </c>
      <c r="C214" s="1" t="n">
        <v>45949</v>
      </c>
      <c r="D214" t="inlineStr">
        <is>
          <t>DALARNAS LÄN</t>
        </is>
      </c>
      <c r="E214" t="inlineStr">
        <is>
          <t>GAGNEF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49961-2025</t>
        </is>
      </c>
      <c r="B215" s="1" t="n">
        <v>45941.37351851852</v>
      </c>
      <c r="C215" s="1" t="n">
        <v>45949</v>
      </c>
      <c r="D215" t="inlineStr">
        <is>
          <t>DALARNAS LÄN</t>
        </is>
      </c>
      <c r="E215" t="inlineStr">
        <is>
          <t>GAGNEF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49962-2025</t>
        </is>
      </c>
      <c r="B216" s="1" t="n">
        <v>45941.37846064815</v>
      </c>
      <c r="C216" s="1" t="n">
        <v>45949</v>
      </c>
      <c r="D216" t="inlineStr">
        <is>
          <t>DALARNAS LÄN</t>
        </is>
      </c>
      <c r="E216" t="inlineStr">
        <is>
          <t>GAGNEF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41068-2025</t>
        </is>
      </c>
      <c r="B217" s="1" t="n">
        <v>45898.4143287037</v>
      </c>
      <c r="C217" s="1" t="n">
        <v>45949</v>
      </c>
      <c r="D217" t="inlineStr">
        <is>
          <t>DALARNAS LÄN</t>
        </is>
      </c>
      <c r="E217" t="inlineStr">
        <is>
          <t>GAGNEF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41073-2025</t>
        </is>
      </c>
      <c r="B218" s="1" t="n">
        <v>45898.42114583333</v>
      </c>
      <c r="C218" s="1" t="n">
        <v>45949</v>
      </c>
      <c r="D218" t="inlineStr">
        <is>
          <t>DALARNAS LÄN</t>
        </is>
      </c>
      <c r="E218" t="inlineStr">
        <is>
          <t>GAGNEF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25024-2023</t>
        </is>
      </c>
      <c r="B219" s="1" t="n">
        <v>45085</v>
      </c>
      <c r="C219" s="1" t="n">
        <v>45949</v>
      </c>
      <c r="D219" t="inlineStr">
        <is>
          <t>DALARNAS LÄN</t>
        </is>
      </c>
      <c r="E219" t="inlineStr">
        <is>
          <t>GAGNEF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64987-2023</t>
        </is>
      </c>
      <c r="B220" s="1" t="n">
        <v>45285</v>
      </c>
      <c r="C220" s="1" t="n">
        <v>45949</v>
      </c>
      <c r="D220" t="inlineStr">
        <is>
          <t>DALARNAS LÄN</t>
        </is>
      </c>
      <c r="E220" t="inlineStr">
        <is>
          <t>GAGNEF</t>
        </is>
      </c>
      <c r="G220" t="n">
        <v>6.2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337-2025</t>
        </is>
      </c>
      <c r="B221" s="1" t="n">
        <v>45660.68168981482</v>
      </c>
      <c r="C221" s="1" t="n">
        <v>45949</v>
      </c>
      <c r="D221" t="inlineStr">
        <is>
          <t>DALARNAS LÄN</t>
        </is>
      </c>
      <c r="E221" t="inlineStr">
        <is>
          <t>GAGNEF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7340-2024</t>
        </is>
      </c>
      <c r="B222" s="1" t="n">
        <v>45345.44857638889</v>
      </c>
      <c r="C222" s="1" t="n">
        <v>45949</v>
      </c>
      <c r="D222" t="inlineStr">
        <is>
          <t>DALARNAS LÄN</t>
        </is>
      </c>
      <c r="E222" t="inlineStr">
        <is>
          <t>GAGNEF</t>
        </is>
      </c>
      <c r="G222" t="n">
        <v>11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17854-2024</t>
        </is>
      </c>
      <c r="B223" s="1" t="n">
        <v>45419.41003472222</v>
      </c>
      <c r="C223" s="1" t="n">
        <v>45949</v>
      </c>
      <c r="D223" t="inlineStr">
        <is>
          <t>DALARNAS LÄN</t>
        </is>
      </c>
      <c r="E223" t="inlineStr">
        <is>
          <t>GAGNEF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16858-2025</t>
        </is>
      </c>
      <c r="B224" s="1" t="n">
        <v>45751</v>
      </c>
      <c r="C224" s="1" t="n">
        <v>45949</v>
      </c>
      <c r="D224" t="inlineStr">
        <is>
          <t>DALARNAS LÄN</t>
        </is>
      </c>
      <c r="E224" t="inlineStr">
        <is>
          <t>GAGNEF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41952-2024</t>
        </is>
      </c>
      <c r="B225" s="1" t="n">
        <v>45561.58697916667</v>
      </c>
      <c r="C225" s="1" t="n">
        <v>45949</v>
      </c>
      <c r="D225" t="inlineStr">
        <is>
          <t>DALARNAS LÄN</t>
        </is>
      </c>
      <c r="E225" t="inlineStr">
        <is>
          <t>GAGNEF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3411-2025</t>
        </is>
      </c>
      <c r="B226" s="1" t="n">
        <v>45680.39591435185</v>
      </c>
      <c r="C226" s="1" t="n">
        <v>45949</v>
      </c>
      <c r="D226" t="inlineStr">
        <is>
          <t>DALARNAS LÄN</t>
        </is>
      </c>
      <c r="E226" t="inlineStr">
        <is>
          <t>GAGNEF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52439-2024</t>
        </is>
      </c>
      <c r="B227" s="1" t="n">
        <v>45608</v>
      </c>
      <c r="C227" s="1" t="n">
        <v>45949</v>
      </c>
      <c r="D227" t="inlineStr">
        <is>
          <t>DALARNAS LÄN</t>
        </is>
      </c>
      <c r="E227" t="inlineStr">
        <is>
          <t>GAGNEF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42298-2025</t>
        </is>
      </c>
      <c r="B228" s="1" t="n">
        <v>45904.6405787037</v>
      </c>
      <c r="C228" s="1" t="n">
        <v>45949</v>
      </c>
      <c r="D228" t="inlineStr">
        <is>
          <t>DALARNAS LÄN</t>
        </is>
      </c>
      <c r="E228" t="inlineStr">
        <is>
          <t>GAGNEF</t>
        </is>
      </c>
      <c r="F228" t="inlineStr">
        <is>
          <t>Bergvik skog väst AB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50754-2025</t>
        </is>
      </c>
      <c r="B229" s="1" t="n">
        <v>45946.40530092592</v>
      </c>
      <c r="C229" s="1" t="n">
        <v>45949</v>
      </c>
      <c r="D229" t="inlineStr">
        <is>
          <t>DALARNAS LÄN</t>
        </is>
      </c>
      <c r="E229" t="inlineStr">
        <is>
          <t>GAGNEF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42303-2025</t>
        </is>
      </c>
      <c r="B230" s="1" t="n">
        <v>45904.64417824074</v>
      </c>
      <c r="C230" s="1" t="n">
        <v>45949</v>
      </c>
      <c r="D230" t="inlineStr">
        <is>
          <t>DALARNAS LÄN</t>
        </is>
      </c>
      <c r="E230" t="inlineStr">
        <is>
          <t>GAGNEF</t>
        </is>
      </c>
      <c r="F230" t="inlineStr">
        <is>
          <t>Bergvik skog väst AB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31804-2024</t>
        </is>
      </c>
      <c r="B231" s="1" t="n">
        <v>45509.57237268519</v>
      </c>
      <c r="C231" s="1" t="n">
        <v>45949</v>
      </c>
      <c r="D231" t="inlineStr">
        <is>
          <t>DALARNAS LÄN</t>
        </is>
      </c>
      <c r="E231" t="inlineStr">
        <is>
          <t>GAGNEF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1918-2025</t>
        </is>
      </c>
      <c r="B232" s="1" t="n">
        <v>45671.66840277778</v>
      </c>
      <c r="C232" s="1" t="n">
        <v>45949</v>
      </c>
      <c r="D232" t="inlineStr">
        <is>
          <t>DALARNAS LÄN</t>
        </is>
      </c>
      <c r="E232" t="inlineStr">
        <is>
          <t>GAGNEF</t>
        </is>
      </c>
      <c r="G232" t="n">
        <v>6.8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42166-2025</t>
        </is>
      </c>
      <c r="B233" s="1" t="n">
        <v>45904.42144675926</v>
      </c>
      <c r="C233" s="1" t="n">
        <v>45949</v>
      </c>
      <c r="D233" t="inlineStr">
        <is>
          <t>DALARNAS LÄN</t>
        </is>
      </c>
      <c r="E233" t="inlineStr">
        <is>
          <t>GAGNEF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12741-2025</t>
        </is>
      </c>
      <c r="B234" s="1" t="n">
        <v>45733.54667824074</v>
      </c>
      <c r="C234" s="1" t="n">
        <v>45949</v>
      </c>
      <c r="D234" t="inlineStr">
        <is>
          <t>DALARNAS LÄN</t>
        </is>
      </c>
      <c r="E234" t="inlineStr">
        <is>
          <t>GAGNEF</t>
        </is>
      </c>
      <c r="G234" t="n">
        <v>4.6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26369-2025</t>
        </is>
      </c>
      <c r="B235" s="1" t="n">
        <v>45806.39133101852</v>
      </c>
      <c r="C235" s="1" t="n">
        <v>45949</v>
      </c>
      <c r="D235" t="inlineStr">
        <is>
          <t>DALARNAS LÄN</t>
        </is>
      </c>
      <c r="E235" t="inlineStr">
        <is>
          <t>GAGNEF</t>
        </is>
      </c>
      <c r="G235" t="n">
        <v>12.9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41442-2024</t>
        </is>
      </c>
      <c r="B236" s="1" t="n">
        <v>45560.39084490741</v>
      </c>
      <c r="C236" s="1" t="n">
        <v>45949</v>
      </c>
      <c r="D236" t="inlineStr">
        <is>
          <t>DALARNAS LÄN</t>
        </is>
      </c>
      <c r="E236" t="inlineStr">
        <is>
          <t>GAGNEF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42709-2024</t>
        </is>
      </c>
      <c r="B237" s="1" t="n">
        <v>45566</v>
      </c>
      <c r="C237" s="1" t="n">
        <v>45949</v>
      </c>
      <c r="D237" t="inlineStr">
        <is>
          <t>DALARNAS LÄN</t>
        </is>
      </c>
      <c r="E237" t="inlineStr">
        <is>
          <t>GAGNEF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30667-2024</t>
        </is>
      </c>
      <c r="B238" s="1" t="n">
        <v>45495.70825231481</v>
      </c>
      <c r="C238" s="1" t="n">
        <v>45949</v>
      </c>
      <c r="D238" t="inlineStr">
        <is>
          <t>DALARNAS LÄN</t>
        </is>
      </c>
      <c r="E238" t="inlineStr">
        <is>
          <t>GAGNEF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42715-2024</t>
        </is>
      </c>
      <c r="B239" s="1" t="n">
        <v>45566.45429398148</v>
      </c>
      <c r="C239" s="1" t="n">
        <v>45949</v>
      </c>
      <c r="D239" t="inlineStr">
        <is>
          <t>DALARNAS LÄN</t>
        </is>
      </c>
      <c r="E239" t="inlineStr">
        <is>
          <t>GAGNEF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7601-2024</t>
        </is>
      </c>
      <c r="B240" s="1" t="n">
        <v>45348.55956018518</v>
      </c>
      <c r="C240" s="1" t="n">
        <v>45949</v>
      </c>
      <c r="D240" t="inlineStr">
        <is>
          <t>DALARNAS LÄN</t>
        </is>
      </c>
      <c r="E240" t="inlineStr">
        <is>
          <t>GAGNEF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20486-2024</t>
        </is>
      </c>
      <c r="B241" s="1" t="n">
        <v>45435.76391203704</v>
      </c>
      <c r="C241" s="1" t="n">
        <v>45949</v>
      </c>
      <c r="D241" t="inlineStr">
        <is>
          <t>DALARNAS LÄN</t>
        </is>
      </c>
      <c r="E241" t="inlineStr">
        <is>
          <t>GAGNEF</t>
        </is>
      </c>
      <c r="G241" t="n">
        <v>10.1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52159-2023</t>
        </is>
      </c>
      <c r="B242" s="1" t="n">
        <v>45224</v>
      </c>
      <c r="C242" s="1" t="n">
        <v>45949</v>
      </c>
      <c r="D242" t="inlineStr">
        <is>
          <t>DALARNAS LÄN</t>
        </is>
      </c>
      <c r="E242" t="inlineStr">
        <is>
          <t>GAGNEF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51251-2023</t>
        </is>
      </c>
      <c r="B243" s="1" t="n">
        <v>45219.48548611111</v>
      </c>
      <c r="C243" s="1" t="n">
        <v>45949</v>
      </c>
      <c r="D243" t="inlineStr">
        <is>
          <t>DALARNAS LÄN</t>
        </is>
      </c>
      <c r="E243" t="inlineStr">
        <is>
          <t>GAGNEF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51287-2023</t>
        </is>
      </c>
      <c r="B244" s="1" t="n">
        <v>45219</v>
      </c>
      <c r="C244" s="1" t="n">
        <v>45949</v>
      </c>
      <c r="D244" t="inlineStr">
        <is>
          <t>DALARNAS LÄN</t>
        </is>
      </c>
      <c r="E244" t="inlineStr">
        <is>
          <t>GAGNEF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27387-2025</t>
        </is>
      </c>
      <c r="B245" s="1" t="n">
        <v>45812</v>
      </c>
      <c r="C245" s="1" t="n">
        <v>45949</v>
      </c>
      <c r="D245" t="inlineStr">
        <is>
          <t>DALARNAS LÄN</t>
        </is>
      </c>
      <c r="E245" t="inlineStr">
        <is>
          <t>GAGNEF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13169-2025</t>
        </is>
      </c>
      <c r="B246" s="1" t="n">
        <v>45735.36532407408</v>
      </c>
      <c r="C246" s="1" t="n">
        <v>45949</v>
      </c>
      <c r="D246" t="inlineStr">
        <is>
          <t>DALARNAS LÄN</t>
        </is>
      </c>
      <c r="E246" t="inlineStr">
        <is>
          <t>GAGNEF</t>
        </is>
      </c>
      <c r="F246" t="inlineStr">
        <is>
          <t>Bergvik skog väst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25853-2024</t>
        </is>
      </c>
      <c r="B247" s="1" t="n">
        <v>45467.44922453703</v>
      </c>
      <c r="C247" s="1" t="n">
        <v>45949</v>
      </c>
      <c r="D247" t="inlineStr">
        <is>
          <t>DALARNAS LÄN</t>
        </is>
      </c>
      <c r="E247" t="inlineStr">
        <is>
          <t>GAGNEF</t>
        </is>
      </c>
      <c r="F247" t="inlineStr">
        <is>
          <t>Bergvik skog väst AB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27889-2025</t>
        </is>
      </c>
      <c r="B248" s="1" t="n">
        <v>45817</v>
      </c>
      <c r="C248" s="1" t="n">
        <v>45949</v>
      </c>
      <c r="D248" t="inlineStr">
        <is>
          <t>DALARNAS LÄN</t>
        </is>
      </c>
      <c r="E248" t="inlineStr">
        <is>
          <t>GAGNEF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1479-2025</t>
        </is>
      </c>
      <c r="B249" s="1" t="n">
        <v>45670</v>
      </c>
      <c r="C249" s="1" t="n">
        <v>45949</v>
      </c>
      <c r="D249" t="inlineStr">
        <is>
          <t>DALARNAS LÄN</t>
        </is>
      </c>
      <c r="E249" t="inlineStr">
        <is>
          <t>GAGNEF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1481-2025</t>
        </is>
      </c>
      <c r="B250" s="1" t="n">
        <v>45670</v>
      </c>
      <c r="C250" s="1" t="n">
        <v>45949</v>
      </c>
      <c r="D250" t="inlineStr">
        <is>
          <t>DALARNAS LÄN</t>
        </is>
      </c>
      <c r="E250" t="inlineStr">
        <is>
          <t>GAGNEF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6795-2024</t>
        </is>
      </c>
      <c r="B251" s="1" t="n">
        <v>45342.56087962963</v>
      </c>
      <c r="C251" s="1" t="n">
        <v>45949</v>
      </c>
      <c r="D251" t="inlineStr">
        <is>
          <t>DALARNAS LÄN</t>
        </is>
      </c>
      <c r="E251" t="inlineStr">
        <is>
          <t>GAGNEF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6566-2022</t>
        </is>
      </c>
      <c r="B252" s="1" t="n">
        <v>44601</v>
      </c>
      <c r="C252" s="1" t="n">
        <v>45949</v>
      </c>
      <c r="D252" t="inlineStr">
        <is>
          <t>DALARNAS LÄN</t>
        </is>
      </c>
      <c r="E252" t="inlineStr">
        <is>
          <t>GAGNEF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44334-2024</t>
        </is>
      </c>
      <c r="B253" s="1" t="n">
        <v>45573.60828703704</v>
      </c>
      <c r="C253" s="1" t="n">
        <v>45949</v>
      </c>
      <c r="D253" t="inlineStr">
        <is>
          <t>DALARNAS LÄN</t>
        </is>
      </c>
      <c r="E253" t="inlineStr">
        <is>
          <t>GAGNEF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44149-2023</t>
        </is>
      </c>
      <c r="B254" s="1" t="n">
        <v>45188.47653935185</v>
      </c>
      <c r="C254" s="1" t="n">
        <v>45949</v>
      </c>
      <c r="D254" t="inlineStr">
        <is>
          <t>DALARNAS LÄN</t>
        </is>
      </c>
      <c r="E254" t="inlineStr">
        <is>
          <t>GAGNEF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61871-2024</t>
        </is>
      </c>
      <c r="B255" s="1" t="n">
        <v>45651.8659375</v>
      </c>
      <c r="C255" s="1" t="n">
        <v>45949</v>
      </c>
      <c r="D255" t="inlineStr">
        <is>
          <t>DALARNAS LÄN</t>
        </is>
      </c>
      <c r="E255" t="inlineStr">
        <is>
          <t>GAGNEF</t>
        </is>
      </c>
      <c r="F255" t="inlineStr">
        <is>
          <t>Bergvik skog väst AB</t>
        </is>
      </c>
      <c r="G255" t="n">
        <v>10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52432-2024</t>
        </is>
      </c>
      <c r="B256" s="1" t="n">
        <v>45608</v>
      </c>
      <c r="C256" s="1" t="n">
        <v>45949</v>
      </c>
      <c r="D256" t="inlineStr">
        <is>
          <t>DALARNAS LÄN</t>
        </is>
      </c>
      <c r="E256" t="inlineStr">
        <is>
          <t>GAGNEF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44546-2024</t>
        </is>
      </c>
      <c r="B257" s="1" t="n">
        <v>45574</v>
      </c>
      <c r="C257" s="1" t="n">
        <v>45949</v>
      </c>
      <c r="D257" t="inlineStr">
        <is>
          <t>DALARNAS LÄN</t>
        </is>
      </c>
      <c r="E257" t="inlineStr">
        <is>
          <t>GAGNEF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29848-2025</t>
        </is>
      </c>
      <c r="B258" s="1" t="n">
        <v>45826</v>
      </c>
      <c r="C258" s="1" t="n">
        <v>45949</v>
      </c>
      <c r="D258" t="inlineStr">
        <is>
          <t>DALARNAS LÄN</t>
        </is>
      </c>
      <c r="E258" t="inlineStr">
        <is>
          <t>GAGNEF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16192-2022</t>
        </is>
      </c>
      <c r="B259" s="1" t="n">
        <v>44669</v>
      </c>
      <c r="C259" s="1" t="n">
        <v>45949</v>
      </c>
      <c r="D259" t="inlineStr">
        <is>
          <t>DALARNAS LÄN</t>
        </is>
      </c>
      <c r="E259" t="inlineStr">
        <is>
          <t>GAGNEF</t>
        </is>
      </c>
      <c r="F259" t="inlineStr">
        <is>
          <t>Bergvik skog väst AB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30098-2025</t>
        </is>
      </c>
      <c r="B260" s="1" t="n">
        <v>45826.67533564815</v>
      </c>
      <c r="C260" s="1" t="n">
        <v>45949</v>
      </c>
      <c r="D260" t="inlineStr">
        <is>
          <t>DALARNAS LÄN</t>
        </is>
      </c>
      <c r="E260" t="inlineStr">
        <is>
          <t>GAGNEF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35814-2024</t>
        </is>
      </c>
      <c r="B261" s="1" t="n">
        <v>45532.65449074074</v>
      </c>
      <c r="C261" s="1" t="n">
        <v>45949</v>
      </c>
      <c r="D261" t="inlineStr">
        <is>
          <t>DALARNAS LÄN</t>
        </is>
      </c>
      <c r="E261" t="inlineStr">
        <is>
          <t>GAGNEF</t>
        </is>
      </c>
      <c r="F261" t="inlineStr">
        <is>
          <t>Bergvik skog väst AB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3316-2022</t>
        </is>
      </c>
      <c r="B262" s="1" t="n">
        <v>44585</v>
      </c>
      <c r="C262" s="1" t="n">
        <v>45949</v>
      </c>
      <c r="D262" t="inlineStr">
        <is>
          <t>DALARNAS LÄN</t>
        </is>
      </c>
      <c r="E262" t="inlineStr">
        <is>
          <t>GAGNEF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51231-2023</t>
        </is>
      </c>
      <c r="B263" s="1" t="n">
        <v>45219</v>
      </c>
      <c r="C263" s="1" t="n">
        <v>45949</v>
      </c>
      <c r="D263" t="inlineStr">
        <is>
          <t>DALARNAS LÄN</t>
        </is>
      </c>
      <c r="E263" t="inlineStr">
        <is>
          <t>GAGNEF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31245-2024</t>
        </is>
      </c>
      <c r="B264" s="1" t="n">
        <v>45503.65226851852</v>
      </c>
      <c r="C264" s="1" t="n">
        <v>45949</v>
      </c>
      <c r="D264" t="inlineStr">
        <is>
          <t>DALARNAS LÄN</t>
        </is>
      </c>
      <c r="E264" t="inlineStr">
        <is>
          <t>GAGNEF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59893-2021</t>
        </is>
      </c>
      <c r="B265" s="1" t="n">
        <v>44494</v>
      </c>
      <c r="C265" s="1" t="n">
        <v>45949</v>
      </c>
      <c r="D265" t="inlineStr">
        <is>
          <t>DALARNAS LÄN</t>
        </is>
      </c>
      <c r="E265" t="inlineStr">
        <is>
          <t>GAGNEF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10995-2024</t>
        </is>
      </c>
      <c r="B266" s="1" t="n">
        <v>45370.55768518519</v>
      </c>
      <c r="C266" s="1" t="n">
        <v>45949</v>
      </c>
      <c r="D266" t="inlineStr">
        <is>
          <t>DALARNAS LÄN</t>
        </is>
      </c>
      <c r="E266" t="inlineStr">
        <is>
          <t>GAGNEF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33102-2025</t>
        </is>
      </c>
      <c r="B267" s="1" t="n">
        <v>45840</v>
      </c>
      <c r="C267" s="1" t="n">
        <v>45949</v>
      </c>
      <c r="D267" t="inlineStr">
        <is>
          <t>DALARNAS LÄN</t>
        </is>
      </c>
      <c r="E267" t="inlineStr">
        <is>
          <t>GAGNEF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33050-2025</t>
        </is>
      </c>
      <c r="B268" s="1" t="n">
        <v>45840</v>
      </c>
      <c r="C268" s="1" t="n">
        <v>45949</v>
      </c>
      <c r="D268" t="inlineStr">
        <is>
          <t>DALARNAS LÄN</t>
        </is>
      </c>
      <c r="E268" t="inlineStr">
        <is>
          <t>GAGNEF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48805-2024</t>
        </is>
      </c>
      <c r="B269" s="1" t="n">
        <v>45593.66460648148</v>
      </c>
      <c r="C269" s="1" t="n">
        <v>45949</v>
      </c>
      <c r="D269" t="inlineStr">
        <is>
          <t>DALARNAS LÄN</t>
        </is>
      </c>
      <c r="E269" t="inlineStr">
        <is>
          <t>GAGNEF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34084-2025</t>
        </is>
      </c>
      <c r="B270" s="1" t="n">
        <v>45845</v>
      </c>
      <c r="C270" s="1" t="n">
        <v>45949</v>
      </c>
      <c r="D270" t="inlineStr">
        <is>
          <t>DALARNAS LÄN</t>
        </is>
      </c>
      <c r="E270" t="inlineStr">
        <is>
          <t>GAGNEF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604-2025</t>
        </is>
      </c>
      <c r="B271" s="1" t="n">
        <v>45664</v>
      </c>
      <c r="C271" s="1" t="n">
        <v>45949</v>
      </c>
      <c r="D271" t="inlineStr">
        <is>
          <t>DALARNAS LÄN</t>
        </is>
      </c>
      <c r="E271" t="inlineStr">
        <is>
          <t>GAGNEF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36011-2023</t>
        </is>
      </c>
      <c r="B272" s="1" t="n">
        <v>45148</v>
      </c>
      <c r="C272" s="1" t="n">
        <v>45949</v>
      </c>
      <c r="D272" t="inlineStr">
        <is>
          <t>DALARNAS LÄN</t>
        </is>
      </c>
      <c r="E272" t="inlineStr">
        <is>
          <t>GAGNEF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11285-2025</t>
        </is>
      </c>
      <c r="B273" s="1" t="n">
        <v>45726.42420138889</v>
      </c>
      <c r="C273" s="1" t="n">
        <v>45949</v>
      </c>
      <c r="D273" t="inlineStr">
        <is>
          <t>DALARNAS LÄN</t>
        </is>
      </c>
      <c r="E273" t="inlineStr">
        <is>
          <t>GAGNEF</t>
        </is>
      </c>
      <c r="G273" t="n">
        <v>12.2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34313-2025</t>
        </is>
      </c>
      <c r="B274" s="1" t="n">
        <v>45846.39778935185</v>
      </c>
      <c r="C274" s="1" t="n">
        <v>45949</v>
      </c>
      <c r="D274" t="inlineStr">
        <is>
          <t>DALARNAS LÄN</t>
        </is>
      </c>
      <c r="E274" t="inlineStr">
        <is>
          <t>GAGNEF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34424-2025</t>
        </is>
      </c>
      <c r="B275" s="1" t="n">
        <v>45846.66884259259</v>
      </c>
      <c r="C275" s="1" t="n">
        <v>45949</v>
      </c>
      <c r="D275" t="inlineStr">
        <is>
          <t>DALARNAS LÄN</t>
        </is>
      </c>
      <c r="E275" t="inlineStr">
        <is>
          <t>GAGNEF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34429-2025</t>
        </is>
      </c>
      <c r="B276" s="1" t="n">
        <v>45846.67357638889</v>
      </c>
      <c r="C276" s="1" t="n">
        <v>45949</v>
      </c>
      <c r="D276" t="inlineStr">
        <is>
          <t>DALARNAS LÄN</t>
        </is>
      </c>
      <c r="E276" t="inlineStr">
        <is>
          <t>GAGNEF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34288-2025</t>
        </is>
      </c>
      <c r="B277" s="1" t="n">
        <v>45846.33273148148</v>
      </c>
      <c r="C277" s="1" t="n">
        <v>45949</v>
      </c>
      <c r="D277" t="inlineStr">
        <is>
          <t>DALARNAS LÄN</t>
        </is>
      </c>
      <c r="E277" t="inlineStr">
        <is>
          <t>GAGNEF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34421-2025</t>
        </is>
      </c>
      <c r="B278" s="1" t="n">
        <v>45846.66545138889</v>
      </c>
      <c r="C278" s="1" t="n">
        <v>45949</v>
      </c>
      <c r="D278" t="inlineStr">
        <is>
          <t>DALARNAS LÄN</t>
        </is>
      </c>
      <c r="E278" t="inlineStr">
        <is>
          <t>GAGNEF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34436-2025</t>
        </is>
      </c>
      <c r="B279" s="1" t="n">
        <v>45846.68407407407</v>
      </c>
      <c r="C279" s="1" t="n">
        <v>45949</v>
      </c>
      <c r="D279" t="inlineStr">
        <is>
          <t>DALARNAS LÄN</t>
        </is>
      </c>
      <c r="E279" t="inlineStr">
        <is>
          <t>GAGNEF</t>
        </is>
      </c>
      <c r="G279" t="n">
        <v>9.699999999999999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60667-2023</t>
        </is>
      </c>
      <c r="B280" s="1" t="n">
        <v>45260</v>
      </c>
      <c r="C280" s="1" t="n">
        <v>45949</v>
      </c>
      <c r="D280" t="inlineStr">
        <is>
          <t>DALARNAS LÄN</t>
        </is>
      </c>
      <c r="E280" t="inlineStr">
        <is>
          <t>GAGNEF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34943-2025</t>
        </is>
      </c>
      <c r="B281" s="1" t="n">
        <v>45849</v>
      </c>
      <c r="C281" s="1" t="n">
        <v>45949</v>
      </c>
      <c r="D281" t="inlineStr">
        <is>
          <t>DALARNAS LÄN</t>
        </is>
      </c>
      <c r="E281" t="inlineStr">
        <is>
          <t>GAGNEF</t>
        </is>
      </c>
      <c r="F281" t="inlineStr">
        <is>
          <t>Bergvik skog väst AB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34793-2025</t>
        </is>
      </c>
      <c r="B282" s="1" t="n">
        <v>45848.73045138889</v>
      </c>
      <c r="C282" s="1" t="n">
        <v>45949</v>
      </c>
      <c r="D282" t="inlineStr">
        <is>
          <t>DALARNAS LÄN</t>
        </is>
      </c>
      <c r="E282" t="inlineStr">
        <is>
          <t>GAGNEF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56807-2023</t>
        </is>
      </c>
      <c r="B283" s="1" t="n">
        <v>45244</v>
      </c>
      <c r="C283" s="1" t="n">
        <v>45949</v>
      </c>
      <c r="D283" t="inlineStr">
        <is>
          <t>DALARNAS LÄN</t>
        </is>
      </c>
      <c r="E283" t="inlineStr">
        <is>
          <t>GAGNEF</t>
        </is>
      </c>
      <c r="G283" t="n">
        <v>10.9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10744-2022</t>
        </is>
      </c>
      <c r="B284" s="1" t="n">
        <v>44627</v>
      </c>
      <c r="C284" s="1" t="n">
        <v>45949</v>
      </c>
      <c r="D284" t="inlineStr">
        <is>
          <t>DALARNAS LÄN</t>
        </is>
      </c>
      <c r="E284" t="inlineStr">
        <is>
          <t>GAGNEF</t>
        </is>
      </c>
      <c r="G284" t="n">
        <v>5.8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36244-2025</t>
        </is>
      </c>
      <c r="B285" s="1" t="n">
        <v>45867.55569444445</v>
      </c>
      <c r="C285" s="1" t="n">
        <v>45949</v>
      </c>
      <c r="D285" t="inlineStr">
        <is>
          <t>DALARNAS LÄN</t>
        </is>
      </c>
      <c r="E285" t="inlineStr">
        <is>
          <t>GAGNEF</t>
        </is>
      </c>
      <c r="G285" t="n">
        <v>9.300000000000001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36232-2025</t>
        </is>
      </c>
      <c r="B286" s="1" t="n">
        <v>45867.54686342592</v>
      </c>
      <c r="C286" s="1" t="n">
        <v>45949</v>
      </c>
      <c r="D286" t="inlineStr">
        <is>
          <t>DALARNAS LÄN</t>
        </is>
      </c>
      <c r="E286" t="inlineStr">
        <is>
          <t>GAGNEF</t>
        </is>
      </c>
      <c r="G286" t="n">
        <v>3.9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51138-2022</t>
        </is>
      </c>
      <c r="B287" s="1" t="n">
        <v>44868</v>
      </c>
      <c r="C287" s="1" t="n">
        <v>45949</v>
      </c>
      <c r="D287" t="inlineStr">
        <is>
          <t>DALARNAS LÄN</t>
        </is>
      </c>
      <c r="E287" t="inlineStr">
        <is>
          <t>GAGNEF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42683-2025</t>
        </is>
      </c>
      <c r="B288" s="1" t="n">
        <v>45908.35057870371</v>
      </c>
      <c r="C288" s="1" t="n">
        <v>45949</v>
      </c>
      <c r="D288" t="inlineStr">
        <is>
          <t>DALARNAS LÄN</t>
        </is>
      </c>
      <c r="E288" t="inlineStr">
        <is>
          <t>GAGNEF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5347-2025</t>
        </is>
      </c>
      <c r="B289" s="1" t="n">
        <v>45692.55440972222</v>
      </c>
      <c r="C289" s="1" t="n">
        <v>45949</v>
      </c>
      <c r="D289" t="inlineStr">
        <is>
          <t>DALARNAS LÄN</t>
        </is>
      </c>
      <c r="E289" t="inlineStr">
        <is>
          <t>GAGNEF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42825-2025</t>
        </is>
      </c>
      <c r="B290" s="1" t="n">
        <v>45908</v>
      </c>
      <c r="C290" s="1" t="n">
        <v>45949</v>
      </c>
      <c r="D290" t="inlineStr">
        <is>
          <t>DALARNAS LÄN</t>
        </is>
      </c>
      <c r="E290" t="inlineStr">
        <is>
          <t>GAGNEF</t>
        </is>
      </c>
      <c r="F290" t="inlineStr">
        <is>
          <t>Bergvik skog väst AB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36510-2025</t>
        </is>
      </c>
      <c r="B291" s="1" t="n">
        <v>45869</v>
      </c>
      <c r="C291" s="1" t="n">
        <v>45949</v>
      </c>
      <c r="D291" t="inlineStr">
        <is>
          <t>DALARNAS LÄN</t>
        </is>
      </c>
      <c r="E291" t="inlineStr">
        <is>
          <t>GAGNEF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38723-2025</t>
        </is>
      </c>
      <c r="B292" s="1" t="n">
        <v>45886</v>
      </c>
      <c r="C292" s="1" t="n">
        <v>45949</v>
      </c>
      <c r="D292" t="inlineStr">
        <is>
          <t>DALARNAS LÄN</t>
        </is>
      </c>
      <c r="E292" t="inlineStr">
        <is>
          <t>GAGNEF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43564-2025</t>
        </is>
      </c>
      <c r="B293" s="1" t="n">
        <v>45911</v>
      </c>
      <c r="C293" s="1" t="n">
        <v>45949</v>
      </c>
      <c r="D293" t="inlineStr">
        <is>
          <t>DALARNAS LÄN</t>
        </is>
      </c>
      <c r="E293" t="inlineStr">
        <is>
          <t>GAGNEF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43633-2025</t>
        </is>
      </c>
      <c r="B294" s="1" t="n">
        <v>45911.70615740741</v>
      </c>
      <c r="C294" s="1" t="n">
        <v>45949</v>
      </c>
      <c r="D294" t="inlineStr">
        <is>
          <t>DALARNAS LÄN</t>
        </is>
      </c>
      <c r="E294" t="inlineStr">
        <is>
          <t>GAGNEF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43631-2025</t>
        </is>
      </c>
      <c r="B295" s="1" t="n">
        <v>45911.70527777778</v>
      </c>
      <c r="C295" s="1" t="n">
        <v>45949</v>
      </c>
      <c r="D295" t="inlineStr">
        <is>
          <t>DALARNAS LÄN</t>
        </is>
      </c>
      <c r="E295" t="inlineStr">
        <is>
          <t>GAGNEF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42850-2025</t>
        </is>
      </c>
      <c r="B296" s="1" t="n">
        <v>45908</v>
      </c>
      <c r="C296" s="1" t="n">
        <v>45949</v>
      </c>
      <c r="D296" t="inlineStr">
        <is>
          <t>DALARNAS LÄN</t>
        </is>
      </c>
      <c r="E296" t="inlineStr">
        <is>
          <t>GAGNEF</t>
        </is>
      </c>
      <c r="F296" t="inlineStr">
        <is>
          <t>Bergvik skog väst AB</t>
        </is>
      </c>
      <c r="G296" t="n">
        <v>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42308-2021</t>
        </is>
      </c>
      <c r="B297" s="1" t="n">
        <v>44427</v>
      </c>
      <c r="C297" s="1" t="n">
        <v>45949</v>
      </c>
      <c r="D297" t="inlineStr">
        <is>
          <t>DALARNAS LÄN</t>
        </is>
      </c>
      <c r="E297" t="inlineStr">
        <is>
          <t>GAGNEF</t>
        </is>
      </c>
      <c r="F297" t="inlineStr">
        <is>
          <t>Bergvik skog väst AB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36802-2025</t>
        </is>
      </c>
      <c r="B298" s="1" t="n">
        <v>45873.67197916667</v>
      </c>
      <c r="C298" s="1" t="n">
        <v>45949</v>
      </c>
      <c r="D298" t="inlineStr">
        <is>
          <t>DALARNAS LÄN</t>
        </is>
      </c>
      <c r="E298" t="inlineStr">
        <is>
          <t>GAGNEF</t>
        </is>
      </c>
      <c r="G298" t="n">
        <v>8.800000000000001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43713-2025</t>
        </is>
      </c>
      <c r="B299" s="1" t="n">
        <v>45912.40796296296</v>
      </c>
      <c r="C299" s="1" t="n">
        <v>45949</v>
      </c>
      <c r="D299" t="inlineStr">
        <is>
          <t>DALARNAS LÄN</t>
        </is>
      </c>
      <c r="E299" t="inlineStr">
        <is>
          <t>GAGNEF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5859-2025</t>
        </is>
      </c>
      <c r="B300" s="1" t="n">
        <v>45695.34581018519</v>
      </c>
      <c r="C300" s="1" t="n">
        <v>45949</v>
      </c>
      <c r="D300" t="inlineStr">
        <is>
          <t>DALARNAS LÄN</t>
        </is>
      </c>
      <c r="E300" t="inlineStr">
        <is>
          <t>GAGNEF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43706-2025</t>
        </is>
      </c>
      <c r="B301" s="1" t="n">
        <v>45912.40556712963</v>
      </c>
      <c r="C301" s="1" t="n">
        <v>45949</v>
      </c>
      <c r="D301" t="inlineStr">
        <is>
          <t>DALARNAS LÄN</t>
        </is>
      </c>
      <c r="E301" t="inlineStr">
        <is>
          <t>GAGNEF</t>
        </is>
      </c>
      <c r="G301" t="n">
        <v>3.4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43457-2025</t>
        </is>
      </c>
      <c r="B302" s="1" t="n">
        <v>45911</v>
      </c>
      <c r="C302" s="1" t="n">
        <v>45949</v>
      </c>
      <c r="D302" t="inlineStr">
        <is>
          <t>DALARNAS LÄN</t>
        </is>
      </c>
      <c r="E302" t="inlineStr">
        <is>
          <t>GAGNEF</t>
        </is>
      </c>
      <c r="F302" t="inlineStr">
        <is>
          <t>Bergvik skog väst AB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36800-2025</t>
        </is>
      </c>
      <c r="B303" s="1" t="n">
        <v>45873</v>
      </c>
      <c r="C303" s="1" t="n">
        <v>45949</v>
      </c>
      <c r="D303" t="inlineStr">
        <is>
          <t>DALARNAS LÄN</t>
        </is>
      </c>
      <c r="E303" t="inlineStr">
        <is>
          <t>GAGNEF</t>
        </is>
      </c>
      <c r="F303" t="inlineStr">
        <is>
          <t>Bergvik skog väst AB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7344-2024</t>
        </is>
      </c>
      <c r="B304" s="1" t="n">
        <v>45345.45414351852</v>
      </c>
      <c r="C304" s="1" t="n">
        <v>45949</v>
      </c>
      <c r="D304" t="inlineStr">
        <is>
          <t>DALARNAS LÄN</t>
        </is>
      </c>
      <c r="E304" t="inlineStr">
        <is>
          <t>GAGNEF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36562-2025</t>
        </is>
      </c>
      <c r="B305" s="1" t="n">
        <v>45870</v>
      </c>
      <c r="C305" s="1" t="n">
        <v>45949</v>
      </c>
      <c r="D305" t="inlineStr">
        <is>
          <t>DALARNAS LÄN</t>
        </is>
      </c>
      <c r="E305" t="inlineStr">
        <is>
          <t>GAGNEF</t>
        </is>
      </c>
      <c r="F305" t="inlineStr">
        <is>
          <t>Bergvik skog väst AB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44380-2025</t>
        </is>
      </c>
      <c r="B306" s="1" t="n">
        <v>45916.48267361111</v>
      </c>
      <c r="C306" s="1" t="n">
        <v>45949</v>
      </c>
      <c r="D306" t="inlineStr">
        <is>
          <t>DALARNAS LÄN</t>
        </is>
      </c>
      <c r="E306" t="inlineStr">
        <is>
          <t>GAGNEF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44836-2025</t>
        </is>
      </c>
      <c r="B307" s="1" t="n">
        <v>45918.41756944444</v>
      </c>
      <c r="C307" s="1" t="n">
        <v>45949</v>
      </c>
      <c r="D307" t="inlineStr">
        <is>
          <t>DALARNAS LÄN</t>
        </is>
      </c>
      <c r="E307" t="inlineStr">
        <is>
          <t>GAGNEF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45057-2025</t>
        </is>
      </c>
      <c r="B308" s="1" t="n">
        <v>45919.34008101852</v>
      </c>
      <c r="C308" s="1" t="n">
        <v>45949</v>
      </c>
      <c r="D308" t="inlineStr">
        <is>
          <t>DALARNAS LÄN</t>
        </is>
      </c>
      <c r="E308" t="inlineStr">
        <is>
          <t>GAGNEF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45688-2025</t>
        </is>
      </c>
      <c r="B309" s="1" t="n">
        <v>45923.38214120371</v>
      </c>
      <c r="C309" s="1" t="n">
        <v>45949</v>
      </c>
      <c r="D309" t="inlineStr">
        <is>
          <t>DALARNAS LÄN</t>
        </is>
      </c>
      <c r="E309" t="inlineStr">
        <is>
          <t>GAGNEF</t>
        </is>
      </c>
      <c r="G309" t="n">
        <v>5.1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45497-2025</t>
        </is>
      </c>
      <c r="B310" s="1" t="n">
        <v>45922.56707175926</v>
      </c>
      <c r="C310" s="1" t="n">
        <v>45949</v>
      </c>
      <c r="D310" t="inlineStr">
        <is>
          <t>DALARNAS LÄN</t>
        </is>
      </c>
      <c r="E310" t="inlineStr">
        <is>
          <t>GAGNEF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44587-2025</t>
        </is>
      </c>
      <c r="B311" s="1" t="n">
        <v>45917</v>
      </c>
      <c r="C311" s="1" t="n">
        <v>45949</v>
      </c>
      <c r="D311" t="inlineStr">
        <is>
          <t>DALARNAS LÄN</t>
        </is>
      </c>
      <c r="E311" t="inlineStr">
        <is>
          <t>GAGNEF</t>
        </is>
      </c>
      <c r="F311" t="inlineStr">
        <is>
          <t>Bergvik skog väst AB</t>
        </is>
      </c>
      <c r="G311" t="n">
        <v>10.3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>
      <c r="A312" t="inlineStr">
        <is>
          <t>A 45989-2025</t>
        </is>
      </c>
      <c r="B312" s="1" t="n">
        <v>45924.38699074074</v>
      </c>
      <c r="C312" s="1" t="n">
        <v>45949</v>
      </c>
      <c r="D312" t="inlineStr">
        <is>
          <t>DALARNAS LÄN</t>
        </is>
      </c>
      <c r="E312" t="inlineStr">
        <is>
          <t>GAGNEF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2025-10-19T11:51:44Z</dcterms:created>
  <dcterms:modified xmlns:dcterms="http://purl.org/dc/terms/" xmlns:xsi="http://www.w3.org/2001/XMLSchema-instance" xsi:type="dcterms:W3CDTF">2025-10-19T11:51:44Z</dcterms:modified>
</cp:coreProperties>
</file>