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45959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45959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45959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45959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45959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45959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45959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45959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45959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45959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45959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45959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33017-2024</t>
        </is>
      </c>
      <c r="B14" s="1" t="n">
        <v>45517.53916666667</v>
      </c>
      <c r="C14" s="1" t="n">
        <v>45959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3.9</v>
      </c>
      <c r="H14" t="n">
        <v>2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Plattlummer</t>
        </is>
      </c>
      <c r="S14">
        <f>HYPERLINK("https://klasma.github.io/Logging_2061/artfynd/A 33017-2024 artfynd.xlsx", "A 33017-2024")</f>
        <v/>
      </c>
      <c r="T14">
        <f>HYPERLINK("https://klasma.github.io/Logging_2061/kartor/A 33017-2024 karta.png", "A 33017-2024")</f>
        <v/>
      </c>
      <c r="U14">
        <f>HYPERLINK("https://klasma.github.io/Logging_2061/knärot/A 33017-2024 karta knärot.png", "A 33017-2024")</f>
        <v/>
      </c>
      <c r="V14">
        <f>HYPERLINK("https://klasma.github.io/Logging_2061/klagomål/A 33017-2024 FSC-klagomål.docx", "A 33017-2024")</f>
        <v/>
      </c>
      <c r="W14">
        <f>HYPERLINK("https://klasma.github.io/Logging_2061/klagomålsmail/A 33017-2024 FSC-klagomål mail.docx", "A 33017-2024")</f>
        <v/>
      </c>
      <c r="X14">
        <f>HYPERLINK("https://klasma.github.io/Logging_2061/tillsyn/A 33017-2024 tillsynsbegäran.docx", "A 33017-2024")</f>
        <v/>
      </c>
      <c r="Y14">
        <f>HYPERLINK("https://klasma.github.io/Logging_2061/tillsynsmail/A 33017-2024 tillsynsbegäran mail.docx", "A 33017-2024")</f>
        <v/>
      </c>
    </row>
    <row r="15" ht="15" customHeight="1">
      <c r="A15" t="inlineStr">
        <is>
          <t>A 18745-2025</t>
        </is>
      </c>
      <c r="B15" s="1" t="n">
        <v>45763.75976851852</v>
      </c>
      <c r="C15" s="1" t="n">
        <v>45959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2.9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Jättesvampmal</t>
        </is>
      </c>
      <c r="S15">
        <f>HYPERLINK("https://klasma.github.io/Logging_2061/artfynd/A 18745-2025 artfynd.xlsx", "A 18745-2025")</f>
        <v/>
      </c>
      <c r="T15">
        <f>HYPERLINK("https://klasma.github.io/Logging_2061/kartor/A 18745-2025 karta.png", "A 18745-2025")</f>
        <v/>
      </c>
      <c r="V15">
        <f>HYPERLINK("https://klasma.github.io/Logging_2061/klagomål/A 18745-2025 FSC-klagomål.docx", "A 18745-2025")</f>
        <v/>
      </c>
      <c r="W15">
        <f>HYPERLINK("https://klasma.github.io/Logging_2061/klagomålsmail/A 18745-2025 FSC-klagomål mail.docx", "A 18745-2025")</f>
        <v/>
      </c>
      <c r="X15">
        <f>HYPERLINK("https://klasma.github.io/Logging_2061/tillsyn/A 18745-2025 tillsynsbegäran.docx", "A 18745-2025")</f>
        <v/>
      </c>
      <c r="Y15">
        <f>HYPERLINK("https://klasma.github.io/Logging_2061/tillsynsmail/A 18745-2025 tillsynsbegäran mail.docx", "A 18745-2025")</f>
        <v/>
      </c>
      <c r="Z15">
        <f>HYPERLINK("https://klasma.github.io/Logging_2061/fåglar/A 18745-2025 prioriterade fågelarter.docx", "A 18745-2025")</f>
        <v/>
      </c>
    </row>
    <row r="16" ht="15" customHeight="1">
      <c r="A16" t="inlineStr">
        <is>
          <t>A 21403-2021</t>
        </is>
      </c>
      <c r="B16" s="1" t="n">
        <v>44321</v>
      </c>
      <c r="C16" s="1" t="n">
        <v>45959</v>
      </c>
      <c r="D16" t="inlineStr">
        <is>
          <t>DALARNAS LÄN</t>
        </is>
      </c>
      <c r="E16" t="inlineStr">
        <is>
          <t>SMEDJEBACKEN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Blåsippa</t>
        </is>
      </c>
      <c r="S16">
        <f>HYPERLINK("https://klasma.github.io/Logging_2061/artfynd/A 21403-2021 artfynd.xlsx", "A 21403-2021")</f>
        <v/>
      </c>
      <c r="T16">
        <f>HYPERLINK("https://klasma.github.io/Logging_2061/kartor/A 21403-2021 karta.png", "A 21403-2021")</f>
        <v/>
      </c>
      <c r="V16">
        <f>HYPERLINK("https://klasma.github.io/Logging_2061/klagomål/A 21403-2021 FSC-klagomål.docx", "A 21403-2021")</f>
        <v/>
      </c>
      <c r="W16">
        <f>HYPERLINK("https://klasma.github.io/Logging_2061/klagomålsmail/A 21403-2021 FSC-klagomål mail.docx", "A 21403-2021")</f>
        <v/>
      </c>
      <c r="X16">
        <f>HYPERLINK("https://klasma.github.io/Logging_2061/tillsyn/A 21403-2021 tillsynsbegäran.docx", "A 21403-2021")</f>
        <v/>
      </c>
      <c r="Y16">
        <f>HYPERLINK("https://klasma.github.io/Logging_2061/tillsynsmail/A 21403-2021 tillsynsbegäran mail.docx", "A 21403-2021")</f>
        <v/>
      </c>
    </row>
    <row r="17" ht="15" customHeight="1">
      <c r="A17" t="inlineStr">
        <is>
          <t>A 21423-2023</t>
        </is>
      </c>
      <c r="B17" s="1" t="n">
        <v>45063</v>
      </c>
      <c r="C17" s="1" t="n">
        <v>45959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0.5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Leptoporus erubescens
Törnskata</t>
        </is>
      </c>
      <c r="S17">
        <f>HYPERLINK("https://klasma.github.io/Logging_2061/artfynd/A 21423-2023 artfynd.xlsx", "A 21423-2023")</f>
        <v/>
      </c>
      <c r="T17">
        <f>HYPERLINK("https://klasma.github.io/Logging_2061/kartor/A 21423-2023 karta.png", "A 21423-2023")</f>
        <v/>
      </c>
      <c r="V17">
        <f>HYPERLINK("https://klasma.github.io/Logging_2061/klagomål/A 21423-2023 FSC-klagomål.docx", "A 21423-2023")</f>
        <v/>
      </c>
      <c r="W17">
        <f>HYPERLINK("https://klasma.github.io/Logging_2061/klagomålsmail/A 21423-2023 FSC-klagomål mail.docx", "A 21423-2023")</f>
        <v/>
      </c>
      <c r="X17">
        <f>HYPERLINK("https://klasma.github.io/Logging_2061/tillsyn/A 21423-2023 tillsynsbegäran.docx", "A 21423-2023")</f>
        <v/>
      </c>
      <c r="Y17">
        <f>HYPERLINK("https://klasma.github.io/Logging_2061/tillsynsmail/A 21423-2023 tillsynsbegäran mail.docx", "A 21423-2023")</f>
        <v/>
      </c>
      <c r="Z17">
        <f>HYPERLINK("https://klasma.github.io/Logging_2061/fåglar/A 21423-2023 prioriterade fågelarter.docx", "A 21423-2023")</f>
        <v/>
      </c>
    </row>
    <row r="18" ht="15" customHeight="1">
      <c r="A18" t="inlineStr">
        <is>
          <t>A 23619-2024</t>
        </is>
      </c>
      <c r="B18" s="1" t="n">
        <v>45454</v>
      </c>
      <c r="C18" s="1" t="n">
        <v>45959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4.2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HYPERLINK("https://klasma.github.io/Logging_2061/artfynd/A 23619-2024 artfynd.xlsx", "A 23619-2024")</f>
        <v/>
      </c>
      <c r="T18">
        <f>HYPERLINK("https://klasma.github.io/Logging_2061/kartor/A 23619-2024 karta.png", "A 23619-2024")</f>
        <v/>
      </c>
      <c r="U18">
        <f>HYPERLINK("https://klasma.github.io/Logging_2061/knärot/A 23619-2024 karta knärot.png", "A 23619-2024")</f>
        <v/>
      </c>
      <c r="V18">
        <f>HYPERLINK("https://klasma.github.io/Logging_2061/klagomål/A 23619-2024 FSC-klagomål.docx", "A 23619-2024")</f>
        <v/>
      </c>
      <c r="W18">
        <f>HYPERLINK("https://klasma.github.io/Logging_2061/klagomålsmail/A 23619-2024 FSC-klagomål mail.docx", "A 23619-2024")</f>
        <v/>
      </c>
      <c r="X18">
        <f>HYPERLINK("https://klasma.github.io/Logging_2061/tillsyn/A 23619-2024 tillsynsbegäran.docx", "A 23619-2024")</f>
        <v/>
      </c>
      <c r="Y18">
        <f>HYPERLINK("https://klasma.github.io/Logging_2061/tillsynsmail/A 23619-2024 tillsynsbegäran mail.docx", "A 23619-2024")</f>
        <v/>
      </c>
    </row>
    <row r="19" ht="15" customHeight="1">
      <c r="A19" t="inlineStr">
        <is>
          <t>A 40537-2021</t>
        </is>
      </c>
      <c r="B19" s="1" t="n">
        <v>44420</v>
      </c>
      <c r="C19" s="1" t="n">
        <v>45959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10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Blåsippa</t>
        </is>
      </c>
      <c r="S19">
        <f>HYPERLINK("https://klasma.github.io/Logging_2061/artfynd/A 40537-2021 artfynd.xlsx", "A 40537-2021")</f>
        <v/>
      </c>
      <c r="T19">
        <f>HYPERLINK("https://klasma.github.io/Logging_2061/kartor/A 40537-2021 karta.png", "A 40537-2021")</f>
        <v/>
      </c>
      <c r="V19">
        <f>HYPERLINK("https://klasma.github.io/Logging_2061/klagomål/A 40537-2021 FSC-klagomål.docx", "A 40537-2021")</f>
        <v/>
      </c>
      <c r="W19">
        <f>HYPERLINK("https://klasma.github.io/Logging_2061/klagomålsmail/A 40537-2021 FSC-klagomål mail.docx", "A 40537-2021")</f>
        <v/>
      </c>
      <c r="X19">
        <f>HYPERLINK("https://klasma.github.io/Logging_2061/tillsyn/A 40537-2021 tillsynsbegäran.docx", "A 40537-2021")</f>
        <v/>
      </c>
      <c r="Y19">
        <f>HYPERLINK("https://klasma.github.io/Logging_2061/tillsynsmail/A 40537-2021 tillsynsbegäran mail.docx", "A 40537-2021")</f>
        <v/>
      </c>
      <c r="Z19">
        <f>HYPERLINK("https://klasma.github.io/Logging_2061/fåglar/A 40537-2021 prioriterade fågelarter.docx", "A 40537-2021")</f>
        <v/>
      </c>
    </row>
    <row r="20" ht="15" customHeight="1">
      <c r="A20" t="inlineStr">
        <is>
          <t>A 61289-2022</t>
        </is>
      </c>
      <c r="B20" s="1" t="n">
        <v>44909</v>
      </c>
      <c r="C20" s="1" t="n">
        <v>45959</v>
      </c>
      <c r="D20" t="inlineStr">
        <is>
          <t>DALARNAS LÄN</t>
        </is>
      </c>
      <c r="E20" t="inlineStr">
        <is>
          <t>SMEDJEBACKEN</t>
        </is>
      </c>
      <c r="F20" t="inlineStr">
        <is>
          <t>Bergvik skog väst AB</t>
        </is>
      </c>
      <c r="G20" t="n">
        <v>9.6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Kungsörn
Skogshare</t>
        </is>
      </c>
      <c r="S20">
        <f>HYPERLINK("https://klasma.github.io/Logging_2061/artfynd/A 61289-2022 artfynd.xlsx", "A 61289-2022")</f>
        <v/>
      </c>
      <c r="T20">
        <f>HYPERLINK("https://klasma.github.io/Logging_2061/kartor/A 61289-2022 karta.png", "A 61289-2022")</f>
        <v/>
      </c>
      <c r="V20">
        <f>HYPERLINK("https://klasma.github.io/Logging_2061/klagomål/A 61289-2022 FSC-klagomål.docx", "A 61289-2022")</f>
        <v/>
      </c>
      <c r="W20">
        <f>HYPERLINK("https://klasma.github.io/Logging_2061/klagomålsmail/A 61289-2022 FSC-klagomål mail.docx", "A 61289-2022")</f>
        <v/>
      </c>
      <c r="X20">
        <f>HYPERLINK("https://klasma.github.io/Logging_2061/tillsyn/A 61289-2022 tillsynsbegäran.docx", "A 61289-2022")</f>
        <v/>
      </c>
      <c r="Y20">
        <f>HYPERLINK("https://klasma.github.io/Logging_2061/tillsynsmail/A 61289-2022 tillsynsbegäran mail.docx", "A 61289-2022")</f>
        <v/>
      </c>
      <c r="Z20">
        <f>HYPERLINK("https://klasma.github.io/Logging_2061/fåglar/A 61289-2022 prioriterade fågelarter.docx", "A 61289-2022")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45959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57246-2021</t>
        </is>
      </c>
      <c r="B22" s="1" t="n">
        <v>44482</v>
      </c>
      <c r="C22" s="1" t="n">
        <v>45959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10.2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Vedtrappmossa
Flagellkvastmossa</t>
        </is>
      </c>
      <c r="S22">
        <f>HYPERLINK("https://klasma.github.io/Logging_2061/artfynd/A 57246-2021 artfynd.xlsx", "A 57246-2021")</f>
        <v/>
      </c>
      <c r="T22">
        <f>HYPERLINK("https://klasma.github.io/Logging_2061/kartor/A 57246-2021 karta.png", "A 57246-2021")</f>
        <v/>
      </c>
      <c r="V22">
        <f>HYPERLINK("https://klasma.github.io/Logging_2061/klagomål/A 57246-2021 FSC-klagomål.docx", "A 57246-2021")</f>
        <v/>
      </c>
      <c r="W22">
        <f>HYPERLINK("https://klasma.github.io/Logging_2061/klagomålsmail/A 57246-2021 FSC-klagomål mail.docx", "A 57246-2021")</f>
        <v/>
      </c>
      <c r="X22">
        <f>HYPERLINK("https://klasma.github.io/Logging_2061/tillsyn/A 57246-2021 tillsynsbegäran.docx", "A 57246-2021")</f>
        <v/>
      </c>
      <c r="Y22">
        <f>HYPERLINK("https://klasma.github.io/Logging_2061/tillsynsmail/A 57246-2021 tillsynsbegäran mail.docx", "A 57246-2021")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45959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45959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45959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45959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34942-2024</t>
        </is>
      </c>
      <c r="B27" s="1" t="n">
        <v>45527</v>
      </c>
      <c r="C27" s="1" t="n">
        <v>45959</v>
      </c>
      <c r="D27" t="inlineStr">
        <is>
          <t>DALARNAS LÄN</t>
        </is>
      </c>
      <c r="E27" t="inlineStr">
        <is>
          <t>SMEDJEBACKEN</t>
        </is>
      </c>
      <c r="G27" t="n">
        <v>11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Skogsklocka</t>
        </is>
      </c>
      <c r="S27">
        <f>HYPERLINK("https://klasma.github.io/Logging_2061/artfynd/A 34942-2024 artfynd.xlsx", "A 34942-2024")</f>
        <v/>
      </c>
      <c r="T27">
        <f>HYPERLINK("https://klasma.github.io/Logging_2061/kartor/A 34942-2024 karta.png", "A 34942-2024")</f>
        <v/>
      </c>
      <c r="V27">
        <f>HYPERLINK("https://klasma.github.io/Logging_2061/klagomål/A 34942-2024 FSC-klagomål.docx", "A 34942-2024")</f>
        <v/>
      </c>
      <c r="W27">
        <f>HYPERLINK("https://klasma.github.io/Logging_2061/klagomålsmail/A 34942-2024 FSC-klagomål mail.docx", "A 34942-2024")</f>
        <v/>
      </c>
      <c r="X27">
        <f>HYPERLINK("https://klasma.github.io/Logging_2061/tillsyn/A 34942-2024 tillsynsbegäran.docx", "A 34942-2024")</f>
        <v/>
      </c>
      <c r="Y27">
        <f>HYPERLINK("https://klasma.github.io/Logging_2061/tillsynsmail/A 34942-2024 tillsynsbegäran mail.docx", "A 34942-2024")</f>
        <v/>
      </c>
    </row>
    <row r="28" ht="15" customHeight="1">
      <c r="A28" t="inlineStr">
        <is>
          <t>A 45577-2024</t>
        </is>
      </c>
      <c r="B28" s="1" t="n">
        <v>45579.39178240741</v>
      </c>
      <c r="C28" s="1" t="n">
        <v>45959</v>
      </c>
      <c r="D28" t="inlineStr">
        <is>
          <t>DALARNAS LÄN</t>
        </is>
      </c>
      <c r="E28" t="inlineStr">
        <is>
          <t>SMEDJEBACKEN</t>
        </is>
      </c>
      <c r="F28" t="inlineStr">
        <is>
          <t>Sveaskog</t>
        </is>
      </c>
      <c r="G28" t="n">
        <v>18.6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HYPERLINK("https://klasma.github.io/Logging_2061/artfynd/A 45577-2024 artfynd.xlsx", "A 45577-2024")</f>
        <v/>
      </c>
      <c r="T28">
        <f>HYPERLINK("https://klasma.github.io/Logging_2061/kartor/A 45577-2024 karta.png", "A 45577-2024")</f>
        <v/>
      </c>
      <c r="V28">
        <f>HYPERLINK("https://klasma.github.io/Logging_2061/klagomål/A 45577-2024 FSC-klagomål.docx", "A 45577-2024")</f>
        <v/>
      </c>
      <c r="W28">
        <f>HYPERLINK("https://klasma.github.io/Logging_2061/klagomålsmail/A 45577-2024 FSC-klagomål mail.docx", "A 45577-2024")</f>
        <v/>
      </c>
      <c r="X28">
        <f>HYPERLINK("https://klasma.github.io/Logging_2061/tillsyn/A 45577-2024 tillsynsbegäran.docx", "A 45577-2024")</f>
        <v/>
      </c>
      <c r="Y28">
        <f>HYPERLINK("https://klasma.github.io/Logging_2061/tillsynsmail/A 45577-2024 tillsynsbegäran mail.docx", "A 45577-2024")</f>
        <v/>
      </c>
      <c r="Z28">
        <f>HYPERLINK("https://klasma.github.io/Logging_2061/fåglar/A 45577-2024 prioriterade fågelarter.docx", "A 45577-2024")</f>
        <v/>
      </c>
    </row>
    <row r="29" ht="15" customHeight="1">
      <c r="A29" t="inlineStr">
        <is>
          <t>A 21421-2023</t>
        </is>
      </c>
      <c r="B29" s="1" t="n">
        <v>45063</v>
      </c>
      <c r="C29" s="1" t="n">
        <v>45959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0.5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Barrpraktbagge</t>
        </is>
      </c>
      <c r="S29">
        <f>HYPERLINK("https://klasma.github.io/Logging_2061/artfynd/A 21421-2023 artfynd.xlsx", "A 21421-2023")</f>
        <v/>
      </c>
      <c r="T29">
        <f>HYPERLINK("https://klasma.github.io/Logging_2061/kartor/A 21421-2023 karta.png", "A 21421-2023")</f>
        <v/>
      </c>
      <c r="V29">
        <f>HYPERLINK("https://klasma.github.io/Logging_2061/klagomål/A 21421-2023 FSC-klagomål.docx", "A 21421-2023")</f>
        <v/>
      </c>
      <c r="W29">
        <f>HYPERLINK("https://klasma.github.io/Logging_2061/klagomålsmail/A 21421-2023 FSC-klagomål mail.docx", "A 21421-2023")</f>
        <v/>
      </c>
      <c r="X29">
        <f>HYPERLINK("https://klasma.github.io/Logging_2061/tillsyn/A 21421-2023 tillsynsbegäran.docx", "A 21421-2023")</f>
        <v/>
      </c>
      <c r="Y29">
        <f>HYPERLINK("https://klasma.github.io/Logging_2061/tillsynsmail/A 21421-2023 tillsynsbegäran mail.docx", "A 21421-2023")</f>
        <v/>
      </c>
    </row>
    <row r="30" ht="15" customHeight="1">
      <c r="A30" t="inlineStr">
        <is>
          <t>A 18020-2024</t>
        </is>
      </c>
      <c r="B30" s="1" t="n">
        <v>45420.29810185185</v>
      </c>
      <c r="C30" s="1" t="n">
        <v>45959</v>
      </c>
      <c r="D30" t="inlineStr">
        <is>
          <t>DALARNAS LÄN</t>
        </is>
      </c>
      <c r="E30" t="inlineStr">
        <is>
          <t>SMEDJEBACKEN</t>
        </is>
      </c>
      <c r="F30" t="inlineStr">
        <is>
          <t>Sveaskog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Svavelriska</t>
        </is>
      </c>
      <c r="S30">
        <f>HYPERLINK("https://klasma.github.io/Logging_2061/artfynd/A 18020-2024 artfynd.xlsx", "A 18020-2024")</f>
        <v/>
      </c>
      <c r="T30">
        <f>HYPERLINK("https://klasma.github.io/Logging_2061/kartor/A 18020-2024 karta.png", "A 18020-2024")</f>
        <v/>
      </c>
      <c r="V30">
        <f>HYPERLINK("https://klasma.github.io/Logging_2061/klagomål/A 18020-2024 FSC-klagomål.docx", "A 18020-2024")</f>
        <v/>
      </c>
      <c r="W30">
        <f>HYPERLINK("https://klasma.github.io/Logging_2061/klagomålsmail/A 18020-2024 FSC-klagomål mail.docx", "A 18020-2024")</f>
        <v/>
      </c>
      <c r="X30">
        <f>HYPERLINK("https://klasma.github.io/Logging_2061/tillsyn/A 18020-2024 tillsynsbegäran.docx", "A 18020-2024")</f>
        <v/>
      </c>
      <c r="Y30">
        <f>HYPERLINK("https://klasma.github.io/Logging_2061/tillsynsmail/A 18020-2024 tillsynsbegäran mail.docx", "A 18020-2024")</f>
        <v/>
      </c>
    </row>
    <row r="31" ht="15" customHeight="1">
      <c r="A31" t="inlineStr">
        <is>
          <t>A 52953-2023</t>
        </is>
      </c>
      <c r="B31" s="1" t="n">
        <v>45226.58356481481</v>
      </c>
      <c r="C31" s="1" t="n">
        <v>45959</v>
      </c>
      <c r="D31" t="inlineStr">
        <is>
          <t>DALARNAS LÄN</t>
        </is>
      </c>
      <c r="E31" t="inlineStr">
        <is>
          <t>SMEDJEBACKEN</t>
        </is>
      </c>
      <c r="F31" t="inlineStr">
        <is>
          <t>Sveaskog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HYPERLINK("https://klasma.github.io/Logging_2061/artfynd/A 52953-2023 artfynd.xlsx", "A 52953-2023")</f>
        <v/>
      </c>
      <c r="T31">
        <f>HYPERLINK("https://klasma.github.io/Logging_2061/kartor/A 52953-2023 karta.png", "A 52953-2023")</f>
        <v/>
      </c>
      <c r="V31">
        <f>HYPERLINK("https://klasma.github.io/Logging_2061/klagomål/A 52953-2023 FSC-klagomål.docx", "A 52953-2023")</f>
        <v/>
      </c>
      <c r="W31">
        <f>HYPERLINK("https://klasma.github.io/Logging_2061/klagomålsmail/A 52953-2023 FSC-klagomål mail.docx", "A 52953-2023")</f>
        <v/>
      </c>
      <c r="X31">
        <f>HYPERLINK("https://klasma.github.io/Logging_2061/tillsyn/A 52953-2023 tillsynsbegäran.docx", "A 52953-2023")</f>
        <v/>
      </c>
      <c r="Y31">
        <f>HYPERLINK("https://klasma.github.io/Logging_2061/tillsynsmail/A 52953-2023 tillsynsbegäran mail.docx", "A 52953-2023")</f>
        <v/>
      </c>
    </row>
    <row r="32" ht="15" customHeight="1">
      <c r="A32" t="inlineStr">
        <is>
          <t>A 41336-2022</t>
        </is>
      </c>
      <c r="B32" s="1" t="n">
        <v>44826</v>
      </c>
      <c r="C32" s="1" t="n">
        <v>45959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HYPERLINK("https://klasma.github.io/Logging_2061/artfynd/A 41336-2022 artfynd.xlsx", "A 41336-2022")</f>
        <v/>
      </c>
      <c r="T32">
        <f>HYPERLINK("https://klasma.github.io/Logging_2061/kartor/A 41336-2022 karta.png", "A 41336-2022")</f>
        <v/>
      </c>
      <c r="V32">
        <f>HYPERLINK("https://klasma.github.io/Logging_2061/klagomål/A 41336-2022 FSC-klagomål.docx", "A 41336-2022")</f>
        <v/>
      </c>
      <c r="W32">
        <f>HYPERLINK("https://klasma.github.io/Logging_2061/klagomålsmail/A 41336-2022 FSC-klagomål mail.docx", "A 41336-2022")</f>
        <v/>
      </c>
      <c r="X32">
        <f>HYPERLINK("https://klasma.github.io/Logging_2061/tillsyn/A 41336-2022 tillsynsbegäran.docx", "A 41336-2022")</f>
        <v/>
      </c>
      <c r="Y32">
        <f>HYPERLINK("https://klasma.github.io/Logging_2061/tillsynsmail/A 41336-2022 tillsynsbegäran mail.docx", "A 41336-2022")</f>
        <v/>
      </c>
      <c r="Z32">
        <f>HYPERLINK("https://klasma.github.io/Logging_2061/fåglar/A 41336-2022 prioriterade fågelarter.docx", "A 41336-2022")</f>
        <v/>
      </c>
    </row>
    <row r="33" ht="15" customHeight="1">
      <c r="A33" t="inlineStr">
        <is>
          <t>A 32954-2024</t>
        </is>
      </c>
      <c r="B33" s="1" t="n">
        <v>45517.37303240741</v>
      </c>
      <c r="C33" s="1" t="n">
        <v>45959</v>
      </c>
      <c r="D33" t="inlineStr">
        <is>
          <t>DALARNAS LÄN</t>
        </is>
      </c>
      <c r="E33" t="inlineStr">
        <is>
          <t>SMEDJEBACKEN</t>
        </is>
      </c>
      <c r="F33" t="inlineStr">
        <is>
          <t>Övriga Aktiebolag</t>
        </is>
      </c>
      <c r="G33" t="n">
        <v>5.9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Fläcknycklar</t>
        </is>
      </c>
      <c r="S33">
        <f>HYPERLINK("https://klasma.github.io/Logging_2061/artfynd/A 32954-2024 artfynd.xlsx", "A 32954-2024")</f>
        <v/>
      </c>
      <c r="T33">
        <f>HYPERLINK("https://klasma.github.io/Logging_2061/kartor/A 32954-2024 karta.png", "A 32954-2024")</f>
        <v/>
      </c>
      <c r="V33">
        <f>HYPERLINK("https://klasma.github.io/Logging_2061/klagomål/A 32954-2024 FSC-klagomål.docx", "A 32954-2024")</f>
        <v/>
      </c>
      <c r="W33">
        <f>HYPERLINK("https://klasma.github.io/Logging_2061/klagomålsmail/A 32954-2024 FSC-klagomål mail.docx", "A 32954-2024")</f>
        <v/>
      </c>
      <c r="X33">
        <f>HYPERLINK("https://klasma.github.io/Logging_2061/tillsyn/A 32954-2024 tillsynsbegäran.docx", "A 32954-2024")</f>
        <v/>
      </c>
      <c r="Y33">
        <f>HYPERLINK("https://klasma.github.io/Logging_2061/tillsynsmail/A 32954-2024 tillsynsbegäran mail.docx", "A 32954-2024")</f>
        <v/>
      </c>
    </row>
    <row r="34" ht="15" customHeight="1">
      <c r="A34" t="inlineStr">
        <is>
          <t>A 24549-2022</t>
        </is>
      </c>
      <c r="B34" s="1" t="n">
        <v>44727</v>
      </c>
      <c r="C34" s="1" t="n">
        <v>45959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3.3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HYPERLINK("https://klasma.github.io/Logging_2061/artfynd/A 24549-2022 artfynd.xlsx", "A 24549-2022")</f>
        <v/>
      </c>
      <c r="T34">
        <f>HYPERLINK("https://klasma.github.io/Logging_2061/kartor/A 24549-2022 karta.png", "A 24549-2022")</f>
        <v/>
      </c>
      <c r="V34">
        <f>HYPERLINK("https://klasma.github.io/Logging_2061/klagomål/A 24549-2022 FSC-klagomål.docx", "A 24549-2022")</f>
        <v/>
      </c>
      <c r="W34">
        <f>HYPERLINK("https://klasma.github.io/Logging_2061/klagomålsmail/A 24549-2022 FSC-klagomål mail.docx", "A 24549-2022")</f>
        <v/>
      </c>
      <c r="X34">
        <f>HYPERLINK("https://klasma.github.io/Logging_2061/tillsyn/A 24549-2022 tillsynsbegäran.docx", "A 24549-2022")</f>
        <v/>
      </c>
      <c r="Y34">
        <f>HYPERLINK("https://klasma.github.io/Logging_2061/tillsynsmail/A 24549-2022 tillsynsbegäran mail.docx", "A 24549-2022")</f>
        <v/>
      </c>
    </row>
    <row r="35" ht="15" customHeight="1">
      <c r="A35" t="inlineStr">
        <is>
          <t>A 37313-2024</t>
        </is>
      </c>
      <c r="B35" s="1" t="n">
        <v>45540</v>
      </c>
      <c r="C35" s="1" t="n">
        <v>45959</v>
      </c>
      <c r="D35" t="inlineStr">
        <is>
          <t>DALARNAS LÄN</t>
        </is>
      </c>
      <c r="E35" t="inlineStr">
        <is>
          <t>SMEDJEBACKEN</t>
        </is>
      </c>
      <c r="F35" t="inlineStr">
        <is>
          <t>Bergvik skog väst AB</t>
        </is>
      </c>
      <c r="G35" t="n">
        <v>46.5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Fjällig taggsvamp s.str.</t>
        </is>
      </c>
      <c r="S35">
        <f>HYPERLINK("https://klasma.github.io/Logging_2061/artfynd/A 37313-2024 artfynd.xlsx", "A 37313-2024")</f>
        <v/>
      </c>
      <c r="T35">
        <f>HYPERLINK("https://klasma.github.io/Logging_2061/kartor/A 37313-2024 karta.png", "A 37313-2024")</f>
        <v/>
      </c>
      <c r="V35">
        <f>HYPERLINK("https://klasma.github.io/Logging_2061/klagomål/A 37313-2024 FSC-klagomål.docx", "A 37313-2024")</f>
        <v/>
      </c>
      <c r="W35">
        <f>HYPERLINK("https://klasma.github.io/Logging_2061/klagomålsmail/A 37313-2024 FSC-klagomål mail.docx", "A 37313-2024")</f>
        <v/>
      </c>
      <c r="X35">
        <f>HYPERLINK("https://klasma.github.io/Logging_2061/tillsyn/A 37313-2024 tillsynsbegäran.docx", "A 37313-2024")</f>
        <v/>
      </c>
      <c r="Y35">
        <f>HYPERLINK("https://klasma.github.io/Logging_2061/tillsynsmail/A 37313-2024 tillsynsbegäran mail.docx", "A 37313-2024")</f>
        <v/>
      </c>
    </row>
    <row r="36" ht="15" customHeight="1">
      <c r="A36" t="inlineStr">
        <is>
          <t>A 61916-2024</t>
        </is>
      </c>
      <c r="B36" s="1" t="n">
        <v>45653.4256712963</v>
      </c>
      <c r="C36" s="1" t="n">
        <v>45959</v>
      </c>
      <c r="D36" t="inlineStr">
        <is>
          <t>DALARNAS LÄN</t>
        </is>
      </c>
      <c r="E36" t="inlineStr">
        <is>
          <t>SMEDJEBACKEN</t>
        </is>
      </c>
      <c r="G36" t="n">
        <v>11.1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HYPERLINK("https://klasma.github.io/Logging_2061/artfynd/A 61916-2024 artfynd.xlsx", "A 61916-2024")</f>
        <v/>
      </c>
      <c r="T36">
        <f>HYPERLINK("https://klasma.github.io/Logging_2061/kartor/A 61916-2024 karta.png", "A 61916-2024")</f>
        <v/>
      </c>
      <c r="V36">
        <f>HYPERLINK("https://klasma.github.io/Logging_2061/klagomål/A 61916-2024 FSC-klagomål.docx", "A 61916-2024")</f>
        <v/>
      </c>
      <c r="W36">
        <f>HYPERLINK("https://klasma.github.io/Logging_2061/klagomålsmail/A 61916-2024 FSC-klagomål mail.docx", "A 61916-2024")</f>
        <v/>
      </c>
      <c r="X36">
        <f>HYPERLINK("https://klasma.github.io/Logging_2061/tillsyn/A 61916-2024 tillsynsbegäran.docx", "A 61916-2024")</f>
        <v/>
      </c>
      <c r="Y36">
        <f>HYPERLINK("https://klasma.github.io/Logging_2061/tillsynsmail/A 61916-2024 tillsynsbegäran mail.docx", "A 61916-2024")</f>
        <v/>
      </c>
    </row>
    <row r="37" ht="15" customHeight="1">
      <c r="A37" t="inlineStr">
        <is>
          <t>A 54156-2023</t>
        </is>
      </c>
      <c r="B37" s="1" t="n">
        <v>45225</v>
      </c>
      <c r="C37" s="1" t="n">
        <v>45959</v>
      </c>
      <c r="D37" t="inlineStr">
        <is>
          <t>DALARNAS LÄN</t>
        </is>
      </c>
      <c r="E37" t="inlineStr">
        <is>
          <t>SMEDJEBACKEN</t>
        </is>
      </c>
      <c r="F37" t="inlineStr">
        <is>
          <t>Bergvik skog väst AB</t>
        </is>
      </c>
      <c r="G37" t="n">
        <v>26.3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HYPERLINK("https://klasma.github.io/Logging_2061/artfynd/A 54156-2023 artfynd.xlsx", "A 54156-2023")</f>
        <v/>
      </c>
      <c r="T37">
        <f>HYPERLINK("https://klasma.github.io/Logging_2061/kartor/A 54156-2023 karta.png", "A 54156-2023")</f>
        <v/>
      </c>
      <c r="V37">
        <f>HYPERLINK("https://klasma.github.io/Logging_2061/klagomål/A 54156-2023 FSC-klagomål.docx", "A 54156-2023")</f>
        <v/>
      </c>
      <c r="W37">
        <f>HYPERLINK("https://klasma.github.io/Logging_2061/klagomålsmail/A 54156-2023 FSC-klagomål mail.docx", "A 54156-2023")</f>
        <v/>
      </c>
      <c r="X37">
        <f>HYPERLINK("https://klasma.github.io/Logging_2061/tillsyn/A 54156-2023 tillsynsbegäran.docx", "A 54156-2023")</f>
        <v/>
      </c>
      <c r="Y37">
        <f>HYPERLINK("https://klasma.github.io/Logging_2061/tillsynsmail/A 54156-2023 tillsynsbegäran mail.docx", "A 54156-2023")</f>
        <v/>
      </c>
    </row>
    <row r="38" ht="15" customHeight="1">
      <c r="A38" t="inlineStr">
        <is>
          <t>A 50681-2025</t>
        </is>
      </c>
      <c r="B38" s="1" t="n">
        <v>45945</v>
      </c>
      <c r="C38" s="1" t="n">
        <v>45959</v>
      </c>
      <c r="D38" t="inlineStr">
        <is>
          <t>DALARNAS LÄN</t>
        </is>
      </c>
      <c r="E38" t="inlineStr">
        <is>
          <t>SMEDJEBACKEN</t>
        </is>
      </c>
      <c r="F38" t="inlineStr">
        <is>
          <t>Bergvik skog väst AB</t>
        </is>
      </c>
      <c r="G38" t="n">
        <v>5.2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Bollvitmossa</t>
        </is>
      </c>
      <c r="S38">
        <f>HYPERLINK("https://klasma.github.io/Logging_2061/artfynd/A 50681-2025 artfynd.xlsx", "A 50681-2025")</f>
        <v/>
      </c>
      <c r="T38">
        <f>HYPERLINK("https://klasma.github.io/Logging_2061/kartor/A 50681-2025 karta.png", "A 50681-2025")</f>
        <v/>
      </c>
      <c r="V38">
        <f>HYPERLINK("https://klasma.github.io/Logging_2061/klagomål/A 50681-2025 FSC-klagomål.docx", "A 50681-2025")</f>
        <v/>
      </c>
      <c r="W38">
        <f>HYPERLINK("https://klasma.github.io/Logging_2061/klagomålsmail/A 50681-2025 FSC-klagomål mail.docx", "A 50681-2025")</f>
        <v/>
      </c>
      <c r="X38">
        <f>HYPERLINK("https://klasma.github.io/Logging_2061/tillsyn/A 50681-2025 tillsynsbegäran.docx", "A 50681-2025")</f>
        <v/>
      </c>
      <c r="Y38">
        <f>HYPERLINK("https://klasma.github.io/Logging_2061/tillsynsmail/A 50681-2025 tillsynsbegäran mail.docx", "A 50681-2025")</f>
        <v/>
      </c>
    </row>
    <row r="39" ht="15" customHeight="1">
      <c r="A39" t="inlineStr">
        <is>
          <t>A 52242-2024</t>
        </is>
      </c>
      <c r="B39" s="1" t="n">
        <v>45607</v>
      </c>
      <c r="C39" s="1" t="n">
        <v>45959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26.2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Havsörn</t>
        </is>
      </c>
      <c r="S39">
        <f>HYPERLINK("https://klasma.github.io/Logging_2061/artfynd/A 52242-2024 artfynd.xlsx", "A 52242-2024")</f>
        <v/>
      </c>
      <c r="T39">
        <f>HYPERLINK("https://klasma.github.io/Logging_2061/kartor/A 52242-2024 karta.png", "A 52242-2024")</f>
        <v/>
      </c>
      <c r="V39">
        <f>HYPERLINK("https://klasma.github.io/Logging_2061/klagomål/A 52242-2024 FSC-klagomål.docx", "A 52242-2024")</f>
        <v/>
      </c>
      <c r="W39">
        <f>HYPERLINK("https://klasma.github.io/Logging_2061/klagomålsmail/A 52242-2024 FSC-klagomål mail.docx", "A 52242-2024")</f>
        <v/>
      </c>
      <c r="X39">
        <f>HYPERLINK("https://klasma.github.io/Logging_2061/tillsyn/A 52242-2024 tillsynsbegäran.docx", "A 52242-2024")</f>
        <v/>
      </c>
      <c r="Y39">
        <f>HYPERLINK("https://klasma.github.io/Logging_2061/tillsynsmail/A 52242-2024 tillsynsbegäran mail.docx", "A 52242-2024")</f>
        <v/>
      </c>
      <c r="Z39">
        <f>HYPERLINK("https://klasma.github.io/Logging_2061/fåglar/A 52242-2024 prioriterade fågelarter.docx", "A 52242-2024")</f>
        <v/>
      </c>
    </row>
    <row r="40" ht="15" customHeight="1">
      <c r="A40" t="inlineStr">
        <is>
          <t>A 52601-2024</t>
        </is>
      </c>
      <c r="B40" s="1" t="n">
        <v>45609</v>
      </c>
      <c r="C40" s="1" t="n">
        <v>45959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HYPERLINK("https://klasma.github.io/Logging_2061/artfynd/A 52601-2024 artfynd.xlsx", "A 52601-2024")</f>
        <v/>
      </c>
      <c r="T40">
        <f>HYPERLINK("https://klasma.github.io/Logging_2061/kartor/A 52601-2024 karta.png", "A 52601-2024")</f>
        <v/>
      </c>
      <c r="U40">
        <f>HYPERLINK("https://klasma.github.io/Logging_2061/knärot/A 52601-2024 karta knärot.png", "A 52601-2024")</f>
        <v/>
      </c>
      <c r="V40">
        <f>HYPERLINK("https://klasma.github.io/Logging_2061/klagomål/A 52601-2024 FSC-klagomål.docx", "A 52601-2024")</f>
        <v/>
      </c>
      <c r="W40">
        <f>HYPERLINK("https://klasma.github.io/Logging_2061/klagomålsmail/A 52601-2024 FSC-klagomål mail.docx", "A 52601-2024")</f>
        <v/>
      </c>
      <c r="X40">
        <f>HYPERLINK("https://klasma.github.io/Logging_2061/tillsyn/A 52601-2024 tillsynsbegäran.docx", "A 52601-2024")</f>
        <v/>
      </c>
      <c r="Y40">
        <f>HYPERLINK("https://klasma.github.io/Logging_2061/tillsynsmail/A 52601-2024 tillsynsbegäran mail.docx", "A 52601-2024")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45959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45959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45959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45959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45959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45959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45959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45959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45959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45959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33253-2022</t>
        </is>
      </c>
      <c r="B51" s="1" t="n">
        <v>44787</v>
      </c>
      <c r="C51" s="1" t="n">
        <v>45959</v>
      </c>
      <c r="D51" t="inlineStr">
        <is>
          <t>DALARNAS LÄN</t>
        </is>
      </c>
      <c r="E51" t="inlineStr">
        <is>
          <t>SMEDJEBACKEN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45959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45959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45959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45959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45959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45959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45959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45959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45959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45959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45959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45959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45959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45959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45959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45959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45959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45959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45959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45959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45959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45959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45959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45959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45959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45959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45959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45959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45959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10997-2021</t>
        </is>
      </c>
      <c r="B81" s="1" t="n">
        <v>44260</v>
      </c>
      <c r="C81" s="1" t="n">
        <v>45959</v>
      </c>
      <c r="D81" t="inlineStr">
        <is>
          <t>DALARNAS LÄN</t>
        </is>
      </c>
      <c r="E81" t="inlineStr">
        <is>
          <t>SMEDJEBACKEN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45959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45959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45959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45959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45959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45959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45959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45959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45959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45959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45959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45959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45959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45959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63693-2021</t>
        </is>
      </c>
      <c r="B96" s="1" t="n">
        <v>44509.40319444444</v>
      </c>
      <c r="C96" s="1" t="n">
        <v>45959</v>
      </c>
      <c r="D96" t="inlineStr">
        <is>
          <t>DALARNAS LÄN</t>
        </is>
      </c>
      <c r="E96" t="inlineStr">
        <is>
          <t>SMEDJEBACKEN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44250-2021</t>
        </is>
      </c>
      <c r="B97" s="1" t="n">
        <v>44434</v>
      </c>
      <c r="C97" s="1" t="n">
        <v>45959</v>
      </c>
      <c r="D97" t="inlineStr">
        <is>
          <t>DALARNAS LÄN</t>
        </is>
      </c>
      <c r="E97" t="inlineStr">
        <is>
          <t>SMEDJEBACKEN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60414-2021</t>
        </is>
      </c>
      <c r="B98" s="1" t="n">
        <v>44496.40109953703</v>
      </c>
      <c r="C98" s="1" t="n">
        <v>45959</v>
      </c>
      <c r="D98" t="inlineStr">
        <is>
          <t>DALARNAS LÄN</t>
        </is>
      </c>
      <c r="E98" t="inlineStr">
        <is>
          <t>SMEDJEBACKEN</t>
        </is>
      </c>
      <c r="F98" t="inlineStr">
        <is>
          <t>Sveaskog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45382-2021</t>
        </is>
      </c>
      <c r="B99" s="1" t="n">
        <v>44440</v>
      </c>
      <c r="C99" s="1" t="n">
        <v>45959</v>
      </c>
      <c r="D99" t="inlineStr">
        <is>
          <t>DALARNAS LÄN</t>
        </is>
      </c>
      <c r="E99" t="inlineStr">
        <is>
          <t>SMEDJEBACKEN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56372-2020</t>
        </is>
      </c>
      <c r="B100" s="1" t="n">
        <v>44136</v>
      </c>
      <c r="C100" s="1" t="n">
        <v>45959</v>
      </c>
      <c r="D100" t="inlineStr">
        <is>
          <t>DALARNAS LÄN</t>
        </is>
      </c>
      <c r="E100" t="inlineStr">
        <is>
          <t>SMEDJEBACKEN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23233-2021</t>
        </is>
      </c>
      <c r="B101" s="1" t="n">
        <v>44333</v>
      </c>
      <c r="C101" s="1" t="n">
        <v>45959</v>
      </c>
      <c r="D101" t="inlineStr">
        <is>
          <t>DALARNAS LÄN</t>
        </is>
      </c>
      <c r="E101" t="inlineStr">
        <is>
          <t>SMEDJEBACKEN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43137-2021</t>
        </is>
      </c>
      <c r="B102" s="1" t="n">
        <v>44431</v>
      </c>
      <c r="C102" s="1" t="n">
        <v>45959</v>
      </c>
      <c r="D102" t="inlineStr">
        <is>
          <t>DALARNAS LÄN</t>
        </is>
      </c>
      <c r="E102" t="inlineStr">
        <is>
          <t>SMEDJEBACKEN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63691-2021</t>
        </is>
      </c>
      <c r="B103" s="1" t="n">
        <v>44509.39956018519</v>
      </c>
      <c r="C103" s="1" t="n">
        <v>45959</v>
      </c>
      <c r="D103" t="inlineStr">
        <is>
          <t>DALARNAS LÄN</t>
        </is>
      </c>
      <c r="E103" t="inlineStr">
        <is>
          <t>SMEDJEBACKEN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46138-2021</t>
        </is>
      </c>
      <c r="B104" s="1" t="n">
        <v>44442.39803240741</v>
      </c>
      <c r="C104" s="1" t="n">
        <v>45959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70780-2021</t>
        </is>
      </c>
      <c r="B105" s="1" t="n">
        <v>44537.69876157407</v>
      </c>
      <c r="C105" s="1" t="n">
        <v>45959</v>
      </c>
      <c r="D105" t="inlineStr">
        <is>
          <t>DALARNAS LÄN</t>
        </is>
      </c>
      <c r="E105" t="inlineStr">
        <is>
          <t>SMEDJEBACKEN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37851-2021</t>
        </is>
      </c>
      <c r="B106" s="1" t="n">
        <v>44403</v>
      </c>
      <c r="C106" s="1" t="n">
        <v>45959</v>
      </c>
      <c r="D106" t="inlineStr">
        <is>
          <t>DALARNAS LÄN</t>
        </is>
      </c>
      <c r="E106" t="inlineStr">
        <is>
          <t>SMEDJEBACKEN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60927-2021</t>
        </is>
      </c>
      <c r="B107" s="1" t="n">
        <v>44496</v>
      </c>
      <c r="C107" s="1" t="n">
        <v>45959</v>
      </c>
      <c r="D107" t="inlineStr">
        <is>
          <t>DALARNAS LÄN</t>
        </is>
      </c>
      <c r="E107" t="inlineStr">
        <is>
          <t>SMEDJEBACKEN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60912-2021</t>
        </is>
      </c>
      <c r="B108" s="1" t="n">
        <v>44496</v>
      </c>
      <c r="C108" s="1" t="n">
        <v>45959</v>
      </c>
      <c r="D108" t="inlineStr">
        <is>
          <t>DALARNAS LÄN</t>
        </is>
      </c>
      <c r="E108" t="inlineStr">
        <is>
          <t>SMEDJEBACKEN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36663-2022</t>
        </is>
      </c>
      <c r="B109" s="1" t="n">
        <v>44804.87157407407</v>
      </c>
      <c r="C109" s="1" t="n">
        <v>45959</v>
      </c>
      <c r="D109" t="inlineStr">
        <is>
          <t>DALARNAS LÄN</t>
        </is>
      </c>
      <c r="E109" t="inlineStr">
        <is>
          <t>SMEDJEBACKEN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18968-2021</t>
        </is>
      </c>
      <c r="B110" s="1" t="n">
        <v>44308.45027777777</v>
      </c>
      <c r="C110" s="1" t="n">
        <v>45959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46137-2021</t>
        </is>
      </c>
      <c r="B111" s="1" t="n">
        <v>44442.39701388889</v>
      </c>
      <c r="C111" s="1" t="n">
        <v>45959</v>
      </c>
      <c r="D111" t="inlineStr">
        <is>
          <t>DALARNAS LÄN</t>
        </is>
      </c>
      <c r="E111" t="inlineStr">
        <is>
          <t>SMEDJEBACKEN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49275-2022</t>
        </is>
      </c>
      <c r="B112" s="1" t="n">
        <v>44861</v>
      </c>
      <c r="C112" s="1" t="n">
        <v>45959</v>
      </c>
      <c r="D112" t="inlineStr">
        <is>
          <t>DALARNAS LÄN</t>
        </is>
      </c>
      <c r="E112" t="inlineStr">
        <is>
          <t>SMEDJEBACKEN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32013-2022</t>
        </is>
      </c>
      <c r="B113" s="1" t="n">
        <v>44778</v>
      </c>
      <c r="C113" s="1" t="n">
        <v>45959</v>
      </c>
      <c r="D113" t="inlineStr">
        <is>
          <t>DALARNAS LÄN</t>
        </is>
      </c>
      <c r="E113" t="inlineStr">
        <is>
          <t>SMEDJEBACKEN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14-2022</t>
        </is>
      </c>
      <c r="B114" s="1" t="n">
        <v>44563</v>
      </c>
      <c r="C114" s="1" t="n">
        <v>45959</v>
      </c>
      <c r="D114" t="inlineStr">
        <is>
          <t>DALARNAS LÄN</t>
        </is>
      </c>
      <c r="E114" t="inlineStr">
        <is>
          <t>SMEDJEBACKEN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32945-2022</t>
        </is>
      </c>
      <c r="B115" s="1" t="n">
        <v>44784.70158564814</v>
      </c>
      <c r="C115" s="1" t="n">
        <v>45959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16-2022</t>
        </is>
      </c>
      <c r="B116" s="1" t="n">
        <v>44563</v>
      </c>
      <c r="C116" s="1" t="n">
        <v>45959</v>
      </c>
      <c r="D116" t="inlineStr">
        <is>
          <t>DALARNAS LÄN</t>
        </is>
      </c>
      <c r="E116" t="inlineStr">
        <is>
          <t>SMEDJEBACKEN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34235-2022</t>
        </is>
      </c>
      <c r="B117" s="1" t="n">
        <v>44791.8230787037</v>
      </c>
      <c r="C117" s="1" t="n">
        <v>45959</v>
      </c>
      <c r="D117" t="inlineStr">
        <is>
          <t>DALARNAS LÄN</t>
        </is>
      </c>
      <c r="E117" t="inlineStr">
        <is>
          <t>SMEDJEBACKEN</t>
        </is>
      </c>
      <c r="F117" t="inlineStr">
        <is>
          <t>Bergvik skog väst AB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37881-2022</t>
        </is>
      </c>
      <c r="B118" s="1" t="n">
        <v>44811</v>
      </c>
      <c r="C118" s="1" t="n">
        <v>45959</v>
      </c>
      <c r="D118" t="inlineStr">
        <is>
          <t>DALARNAS LÄN</t>
        </is>
      </c>
      <c r="E118" t="inlineStr">
        <is>
          <t>SMEDJEBACKEN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11410-2022</t>
        </is>
      </c>
      <c r="B119" s="1" t="n">
        <v>44630</v>
      </c>
      <c r="C119" s="1" t="n">
        <v>45959</v>
      </c>
      <c r="D119" t="inlineStr">
        <is>
          <t>DALARNAS LÄN</t>
        </is>
      </c>
      <c r="E119" t="inlineStr">
        <is>
          <t>SMEDJEBACKEN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67977-2021</t>
        </is>
      </c>
      <c r="B120" s="1" t="n">
        <v>44525</v>
      </c>
      <c r="C120" s="1" t="n">
        <v>45959</v>
      </c>
      <c r="D120" t="inlineStr">
        <is>
          <t>DALARNAS LÄN</t>
        </is>
      </c>
      <c r="E120" t="inlineStr">
        <is>
          <t>SMEDJEBACKEN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36243-2022</t>
        </is>
      </c>
      <c r="B121" s="1" t="n">
        <v>44803.57310185185</v>
      </c>
      <c r="C121" s="1" t="n">
        <v>45959</v>
      </c>
      <c r="D121" t="inlineStr">
        <is>
          <t>DALARNAS LÄN</t>
        </is>
      </c>
      <c r="E121" t="inlineStr">
        <is>
          <t>SMEDJEBACKEN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22640-2022</t>
        </is>
      </c>
      <c r="B122" s="1" t="n">
        <v>44714</v>
      </c>
      <c r="C122" s="1" t="n">
        <v>45959</v>
      </c>
      <c r="D122" t="inlineStr">
        <is>
          <t>DALARNAS LÄN</t>
        </is>
      </c>
      <c r="E122" t="inlineStr">
        <is>
          <t>SMEDJEBACKEN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17116-2021</t>
        </is>
      </c>
      <c r="B123" s="1" t="n">
        <v>44298.36966435185</v>
      </c>
      <c r="C123" s="1" t="n">
        <v>45959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53290-2022</t>
        </is>
      </c>
      <c r="B124" s="1" t="n">
        <v>44876.95594907407</v>
      </c>
      <c r="C124" s="1" t="n">
        <v>45959</v>
      </c>
      <c r="D124" t="inlineStr">
        <is>
          <t>DALARNAS LÄN</t>
        </is>
      </c>
      <c r="E124" t="inlineStr">
        <is>
          <t>SMEDJEBACKEN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26005-2022</t>
        </is>
      </c>
      <c r="B125" s="1" t="n">
        <v>44734.54008101852</v>
      </c>
      <c r="C125" s="1" t="n">
        <v>45959</v>
      </c>
      <c r="D125" t="inlineStr">
        <is>
          <t>DALARNAS LÄN</t>
        </is>
      </c>
      <c r="E125" t="inlineStr">
        <is>
          <t>SMEDJEBACKEN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72384-2021</t>
        </is>
      </c>
      <c r="B126" s="1" t="n">
        <v>44545.57009259259</v>
      </c>
      <c r="C126" s="1" t="n">
        <v>45959</v>
      </c>
      <c r="D126" t="inlineStr">
        <is>
          <t>DALARNAS LÄN</t>
        </is>
      </c>
      <c r="E126" t="inlineStr">
        <is>
          <t>SMEDJEBACKEN</t>
        </is>
      </c>
      <c r="G126" t="n">
        <v>13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7759-2022</t>
        </is>
      </c>
      <c r="B127" s="1" t="n">
        <v>44608</v>
      </c>
      <c r="C127" s="1" t="n">
        <v>45959</v>
      </c>
      <c r="D127" t="inlineStr">
        <is>
          <t>DALARNAS LÄN</t>
        </is>
      </c>
      <c r="E127" t="inlineStr">
        <is>
          <t>SMEDJEBACKEN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66730-2020</t>
        </is>
      </c>
      <c r="B128" s="1" t="n">
        <v>44179</v>
      </c>
      <c r="C128" s="1" t="n">
        <v>45959</v>
      </c>
      <c r="D128" t="inlineStr">
        <is>
          <t>DALARNAS LÄN</t>
        </is>
      </c>
      <c r="E128" t="inlineStr">
        <is>
          <t>SMEDJEBACKEN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53583-2021</t>
        </is>
      </c>
      <c r="B129" s="1" t="n">
        <v>44469</v>
      </c>
      <c r="C129" s="1" t="n">
        <v>45959</v>
      </c>
      <c r="D129" t="inlineStr">
        <is>
          <t>DALARNAS LÄN</t>
        </is>
      </c>
      <c r="E129" t="inlineStr">
        <is>
          <t>SMEDJEBACKEN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1700-2022</t>
        </is>
      </c>
      <c r="B130" s="1" t="n">
        <v>44574</v>
      </c>
      <c r="C130" s="1" t="n">
        <v>45959</v>
      </c>
      <c r="D130" t="inlineStr">
        <is>
          <t>DALARNAS LÄN</t>
        </is>
      </c>
      <c r="E130" t="inlineStr">
        <is>
          <t>SMEDJEBACKEN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52958-2021</t>
        </is>
      </c>
      <c r="B131" s="1" t="n">
        <v>44467.60453703703</v>
      </c>
      <c r="C131" s="1" t="n">
        <v>45959</v>
      </c>
      <c r="D131" t="inlineStr">
        <is>
          <t>DALARNAS LÄN</t>
        </is>
      </c>
      <c r="E131" t="inlineStr">
        <is>
          <t>SMEDJEBACKEN</t>
        </is>
      </c>
      <c r="F131" t="inlineStr">
        <is>
          <t>Övriga Aktiebolag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63546-2020</t>
        </is>
      </c>
      <c r="B132" s="1" t="n">
        <v>44165</v>
      </c>
      <c r="C132" s="1" t="n">
        <v>45959</v>
      </c>
      <c r="D132" t="inlineStr">
        <is>
          <t>DALARNAS LÄN</t>
        </is>
      </c>
      <c r="E132" t="inlineStr">
        <is>
          <t>SMEDJEBACKEN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60910-2021</t>
        </is>
      </c>
      <c r="B133" s="1" t="n">
        <v>44496</v>
      </c>
      <c r="C133" s="1" t="n">
        <v>45959</v>
      </c>
      <c r="D133" t="inlineStr">
        <is>
          <t>DALARNAS LÄN</t>
        </is>
      </c>
      <c r="E133" t="inlineStr">
        <is>
          <t>SMEDJEBACKEN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59381-2020</t>
        </is>
      </c>
      <c r="B134" s="1" t="n">
        <v>44148</v>
      </c>
      <c r="C134" s="1" t="n">
        <v>45959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36385-2021</t>
        </is>
      </c>
      <c r="B135" s="1" t="n">
        <v>44390.62594907408</v>
      </c>
      <c r="C135" s="1" t="n">
        <v>45959</v>
      </c>
      <c r="D135" t="inlineStr">
        <is>
          <t>DALARNAS LÄN</t>
        </is>
      </c>
      <c r="E135" t="inlineStr">
        <is>
          <t>SMEDJEBACKEN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44249-2021</t>
        </is>
      </c>
      <c r="B136" s="1" t="n">
        <v>44434</v>
      </c>
      <c r="C136" s="1" t="n">
        <v>45959</v>
      </c>
      <c r="D136" t="inlineStr">
        <is>
          <t>DALARNAS LÄN</t>
        </is>
      </c>
      <c r="E136" t="inlineStr">
        <is>
          <t>SMEDJEBACKEN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44141-2021</t>
        </is>
      </c>
      <c r="B137" s="1" t="n">
        <v>44434.63518518519</v>
      </c>
      <c r="C137" s="1" t="n">
        <v>45959</v>
      </c>
      <c r="D137" t="inlineStr">
        <is>
          <t>DALARNAS LÄN</t>
        </is>
      </c>
      <c r="E137" t="inlineStr">
        <is>
          <t>SMEDJEBACKEN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41303-2021</t>
        </is>
      </c>
      <c r="B138" s="1" t="n">
        <v>44424</v>
      </c>
      <c r="C138" s="1" t="n">
        <v>45959</v>
      </c>
      <c r="D138" t="inlineStr">
        <is>
          <t>DALARNAS LÄN</t>
        </is>
      </c>
      <c r="E138" t="inlineStr">
        <is>
          <t>SMEDJEBACKEN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14868-2022</t>
        </is>
      </c>
      <c r="B139" s="1" t="n">
        <v>44656.67989583333</v>
      </c>
      <c r="C139" s="1" t="n">
        <v>45959</v>
      </c>
      <c r="D139" t="inlineStr">
        <is>
          <t>DALARNAS LÄN</t>
        </is>
      </c>
      <c r="E139" t="inlineStr">
        <is>
          <t>SMEDJEBACKEN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64129-2020</t>
        </is>
      </c>
      <c r="B140" s="1" t="n">
        <v>44167</v>
      </c>
      <c r="C140" s="1" t="n">
        <v>45959</v>
      </c>
      <c r="D140" t="inlineStr">
        <is>
          <t>DALARNAS LÄN</t>
        </is>
      </c>
      <c r="E140" t="inlineStr">
        <is>
          <t>SMEDJEBACKEN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33843-2022</t>
        </is>
      </c>
      <c r="B141" s="1" t="n">
        <v>44790</v>
      </c>
      <c r="C141" s="1" t="n">
        <v>45959</v>
      </c>
      <c r="D141" t="inlineStr">
        <is>
          <t>DALARNAS LÄN</t>
        </is>
      </c>
      <c r="E141" t="inlineStr">
        <is>
          <t>SMEDJEBACKEN</t>
        </is>
      </c>
      <c r="F141" t="inlineStr">
        <is>
          <t>Bergvik skog väst AB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18373-2021</t>
        </is>
      </c>
      <c r="B142" s="1" t="n">
        <v>44305</v>
      </c>
      <c r="C142" s="1" t="n">
        <v>45959</v>
      </c>
      <c r="D142" t="inlineStr">
        <is>
          <t>DALARNAS LÄN</t>
        </is>
      </c>
      <c r="E142" t="inlineStr">
        <is>
          <t>SMEDJEBACKEN</t>
        </is>
      </c>
      <c r="F142" t="inlineStr">
        <is>
          <t>Sveaskog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35666-2022</t>
        </is>
      </c>
      <c r="B143" s="1" t="n">
        <v>44799</v>
      </c>
      <c r="C143" s="1" t="n">
        <v>45959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68784-2020</t>
        </is>
      </c>
      <c r="B144" s="1" t="n">
        <v>44187</v>
      </c>
      <c r="C144" s="1" t="n">
        <v>45959</v>
      </c>
      <c r="D144" t="inlineStr">
        <is>
          <t>DALARNAS LÄN</t>
        </is>
      </c>
      <c r="E144" t="inlineStr">
        <is>
          <t>SMEDJEBACKEN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34382-2022</t>
        </is>
      </c>
      <c r="B145" s="1" t="n">
        <v>44792.4921412037</v>
      </c>
      <c r="C145" s="1" t="n">
        <v>45959</v>
      </c>
      <c r="D145" t="inlineStr">
        <is>
          <t>DALARNAS LÄN</t>
        </is>
      </c>
      <c r="E145" t="inlineStr">
        <is>
          <t>SMEDJEBACKEN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33019-2024</t>
        </is>
      </c>
      <c r="B146" s="1" t="n">
        <v>45517.54996527778</v>
      </c>
      <c r="C146" s="1" t="n">
        <v>45959</v>
      </c>
      <c r="D146" t="inlineStr">
        <is>
          <t>DALARNAS LÄN</t>
        </is>
      </c>
      <c r="E146" t="inlineStr">
        <is>
          <t>SMEDJEBACKEN</t>
        </is>
      </c>
      <c r="F146" t="inlineStr">
        <is>
          <t>Övriga Aktiebolag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2836-2022</t>
        </is>
      </c>
      <c r="B147" s="1" t="n">
        <v>44581</v>
      </c>
      <c r="C147" s="1" t="n">
        <v>45959</v>
      </c>
      <c r="D147" t="inlineStr">
        <is>
          <t>DALARNAS LÄN</t>
        </is>
      </c>
      <c r="E147" t="inlineStr">
        <is>
          <t>SMEDJEBACKEN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34216-2022</t>
        </is>
      </c>
      <c r="B148" s="1" t="n">
        <v>44791.67481481482</v>
      </c>
      <c r="C148" s="1" t="n">
        <v>45959</v>
      </c>
      <c r="D148" t="inlineStr">
        <is>
          <t>DALARNAS LÄN</t>
        </is>
      </c>
      <c r="E148" t="inlineStr">
        <is>
          <t>SMEDJEBACKEN</t>
        </is>
      </c>
      <c r="F148" t="inlineStr">
        <is>
          <t>Bergvik skog väst AB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31143-2022</t>
        </is>
      </c>
      <c r="B149" s="1" t="n">
        <v>44770.43327546296</v>
      </c>
      <c r="C149" s="1" t="n">
        <v>45959</v>
      </c>
      <c r="D149" t="inlineStr">
        <is>
          <t>DALARNAS LÄN</t>
        </is>
      </c>
      <c r="E149" t="inlineStr">
        <is>
          <t>SMEDJEBACKEN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53982-2024</t>
        </is>
      </c>
      <c r="B150" s="1" t="n">
        <v>45615</v>
      </c>
      <c r="C150" s="1" t="n">
        <v>45959</v>
      </c>
      <c r="D150" t="inlineStr">
        <is>
          <t>DALARNAS LÄN</t>
        </is>
      </c>
      <c r="E150" t="inlineStr">
        <is>
          <t>SMEDJEBACKEN</t>
        </is>
      </c>
      <c r="F150" t="inlineStr">
        <is>
          <t>Bergvik skog väst AB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16598-2024</t>
        </is>
      </c>
      <c r="B151" s="1" t="n">
        <v>45408.52369212963</v>
      </c>
      <c r="C151" s="1" t="n">
        <v>45959</v>
      </c>
      <c r="D151" t="inlineStr">
        <is>
          <t>DALARNAS LÄN</t>
        </is>
      </c>
      <c r="E151" t="inlineStr">
        <is>
          <t>SMEDJEBACKEN</t>
        </is>
      </c>
      <c r="F151" t="inlineStr">
        <is>
          <t>Sveaskog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33256-2022</t>
        </is>
      </c>
      <c r="B152" s="1" t="n">
        <v>44787</v>
      </c>
      <c r="C152" s="1" t="n">
        <v>45959</v>
      </c>
      <c r="D152" t="inlineStr">
        <is>
          <t>DALARNAS LÄN</t>
        </is>
      </c>
      <c r="E152" t="inlineStr">
        <is>
          <t>SMEDJEBACKEN</t>
        </is>
      </c>
      <c r="G152" t="n">
        <v>6.6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33257-2022</t>
        </is>
      </c>
      <c r="B153" s="1" t="n">
        <v>44787</v>
      </c>
      <c r="C153" s="1" t="n">
        <v>45959</v>
      </c>
      <c r="D153" t="inlineStr">
        <is>
          <t>DALARNAS LÄN</t>
        </is>
      </c>
      <c r="E153" t="inlineStr">
        <is>
          <t>SMEDJEBACKEN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30384-2024</t>
        </is>
      </c>
      <c r="B154" s="1" t="n">
        <v>45490</v>
      </c>
      <c r="C154" s="1" t="n">
        <v>45959</v>
      </c>
      <c r="D154" t="inlineStr">
        <is>
          <t>DALARNAS LÄN</t>
        </is>
      </c>
      <c r="E154" t="inlineStr">
        <is>
          <t>SMEDJEBACKEN</t>
        </is>
      </c>
      <c r="G154" t="n">
        <v>8.4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63248-2020</t>
        </is>
      </c>
      <c r="B155" s="1" t="n">
        <v>44164</v>
      </c>
      <c r="C155" s="1" t="n">
        <v>45959</v>
      </c>
      <c r="D155" t="inlineStr">
        <is>
          <t>DALARNAS LÄN</t>
        </is>
      </c>
      <c r="E155" t="inlineStr">
        <is>
          <t>SMEDJEBACKEN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63854-2020</t>
        </is>
      </c>
      <c r="B156" s="1" t="n">
        <v>44165</v>
      </c>
      <c r="C156" s="1" t="n">
        <v>45959</v>
      </c>
      <c r="D156" t="inlineStr">
        <is>
          <t>DALARNAS LÄN</t>
        </is>
      </c>
      <c r="E156" t="inlineStr">
        <is>
          <t>SMEDJEBACKEN</t>
        </is>
      </c>
      <c r="G156" t="n">
        <v>22.4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69512-2021</t>
        </is>
      </c>
      <c r="B157" s="1" t="n">
        <v>44531.80703703704</v>
      </c>
      <c r="C157" s="1" t="n">
        <v>45959</v>
      </c>
      <c r="D157" t="inlineStr">
        <is>
          <t>DALARNAS LÄN</t>
        </is>
      </c>
      <c r="E157" t="inlineStr">
        <is>
          <t>SMEDJEBACKEN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42496-2022</t>
        </is>
      </c>
      <c r="B158" s="1" t="n">
        <v>44831</v>
      </c>
      <c r="C158" s="1" t="n">
        <v>45959</v>
      </c>
      <c r="D158" t="inlineStr">
        <is>
          <t>DALARNAS LÄN</t>
        </is>
      </c>
      <c r="E158" t="inlineStr">
        <is>
          <t>SMEDJEBACKEN</t>
        </is>
      </c>
      <c r="F158" t="inlineStr">
        <is>
          <t>Sveaskog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51164-2023</t>
        </is>
      </c>
      <c r="B159" s="1" t="n">
        <v>45219.38086805555</v>
      </c>
      <c r="C159" s="1" t="n">
        <v>45959</v>
      </c>
      <c r="D159" t="inlineStr">
        <is>
          <t>DALARNAS LÄN</t>
        </is>
      </c>
      <c r="E159" t="inlineStr">
        <is>
          <t>SMEDJEBACKEN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27070-2022</t>
        </is>
      </c>
      <c r="B160" s="1" t="n">
        <v>44741.39358796296</v>
      </c>
      <c r="C160" s="1" t="n">
        <v>45959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20990-2021</t>
        </is>
      </c>
      <c r="B161" s="1" t="n">
        <v>44319</v>
      </c>
      <c r="C161" s="1" t="n">
        <v>45959</v>
      </c>
      <c r="D161" t="inlineStr">
        <is>
          <t>DALARNAS LÄN</t>
        </is>
      </c>
      <c r="E161" t="inlineStr">
        <is>
          <t>SMEDJEBACKEN</t>
        </is>
      </c>
      <c r="F161" t="inlineStr">
        <is>
          <t>Kyrkan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63255-2020</t>
        </is>
      </c>
      <c r="B162" s="1" t="n">
        <v>44164</v>
      </c>
      <c r="C162" s="1" t="n">
        <v>45959</v>
      </c>
      <c r="D162" t="inlineStr">
        <is>
          <t>DALARNAS LÄN</t>
        </is>
      </c>
      <c r="E162" t="inlineStr">
        <is>
          <t>SMEDJEBACKEN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16842-2021</t>
        </is>
      </c>
      <c r="B163" s="1" t="n">
        <v>44295.39846064815</v>
      </c>
      <c r="C163" s="1" t="n">
        <v>45959</v>
      </c>
      <c r="D163" t="inlineStr">
        <is>
          <t>DALARNAS LÄN</t>
        </is>
      </c>
      <c r="E163" t="inlineStr">
        <is>
          <t>SMEDJEBACKEN</t>
        </is>
      </c>
      <c r="F163" t="inlineStr">
        <is>
          <t>Sveaskog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42688-2024</t>
        </is>
      </c>
      <c r="B164" s="1" t="n">
        <v>45565</v>
      </c>
      <c r="C164" s="1" t="n">
        <v>45959</v>
      </c>
      <c r="D164" t="inlineStr">
        <is>
          <t>DALARNAS LÄN</t>
        </is>
      </c>
      <c r="E164" t="inlineStr">
        <is>
          <t>SMEDJEBACKEN</t>
        </is>
      </c>
      <c r="F164" t="inlineStr">
        <is>
          <t>Bergvik skog väst AB</t>
        </is>
      </c>
      <c r="G164" t="n">
        <v>26.9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60762-2022</t>
        </is>
      </c>
      <c r="B165" s="1" t="n">
        <v>44914</v>
      </c>
      <c r="C165" s="1" t="n">
        <v>45959</v>
      </c>
      <c r="D165" t="inlineStr">
        <is>
          <t>DALARNAS LÄN</t>
        </is>
      </c>
      <c r="E165" t="inlineStr">
        <is>
          <t>SMEDJEBACKEN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60764-2022</t>
        </is>
      </c>
      <c r="B166" s="1" t="n">
        <v>44914</v>
      </c>
      <c r="C166" s="1" t="n">
        <v>45959</v>
      </c>
      <c r="D166" t="inlineStr">
        <is>
          <t>DALARNAS LÄN</t>
        </is>
      </c>
      <c r="E166" t="inlineStr">
        <is>
          <t>SMEDJEBACKEN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57217-2023</t>
        </is>
      </c>
      <c r="B167" s="1" t="n">
        <v>45239</v>
      </c>
      <c r="C167" s="1" t="n">
        <v>45959</v>
      </c>
      <c r="D167" t="inlineStr">
        <is>
          <t>DALARNAS LÄN</t>
        </is>
      </c>
      <c r="E167" t="inlineStr">
        <is>
          <t>SMEDJEBACKEN</t>
        </is>
      </c>
      <c r="F167" t="inlineStr">
        <is>
          <t>Bergvik skog väst AB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35008-2024</t>
        </is>
      </c>
      <c r="B168" s="1" t="n">
        <v>45527</v>
      </c>
      <c r="C168" s="1" t="n">
        <v>45959</v>
      </c>
      <c r="D168" t="inlineStr">
        <is>
          <t>DALARNAS LÄN</t>
        </is>
      </c>
      <c r="E168" t="inlineStr">
        <is>
          <t>SMEDJEBACKEN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18760-2025</t>
        </is>
      </c>
      <c r="B169" s="1" t="n">
        <v>45763.88424768519</v>
      </c>
      <c r="C169" s="1" t="n">
        <v>45959</v>
      </c>
      <c r="D169" t="inlineStr">
        <is>
          <t>DALARNAS LÄN</t>
        </is>
      </c>
      <c r="E169" t="inlineStr">
        <is>
          <t>SMEDJEBACKEN</t>
        </is>
      </c>
      <c r="F169" t="inlineStr">
        <is>
          <t>Övriga Aktiebolag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HYPERLINK("https://klasma.github.io/Logging_2061/knärot/A 18760-2025 karta knärot.png", "A 18760-2025")</f>
        <v/>
      </c>
      <c r="V169">
        <f>HYPERLINK("https://klasma.github.io/Logging_2061/klagomål/A 18760-2025 FSC-klagomål.docx", "A 18760-2025")</f>
        <v/>
      </c>
      <c r="W169">
        <f>HYPERLINK("https://klasma.github.io/Logging_2061/klagomålsmail/A 18760-2025 FSC-klagomål mail.docx", "A 18760-2025")</f>
        <v/>
      </c>
      <c r="X169">
        <f>HYPERLINK("https://klasma.github.io/Logging_2061/tillsyn/A 18760-2025 tillsynsbegäran.docx", "A 18760-2025")</f>
        <v/>
      </c>
      <c r="Y169">
        <f>HYPERLINK("https://klasma.github.io/Logging_2061/tillsynsmail/A 18760-2025 tillsynsbegäran mail.docx", "A 18760-2025")</f>
        <v/>
      </c>
    </row>
    <row r="170" ht="15" customHeight="1">
      <c r="A170" t="inlineStr">
        <is>
          <t>A 18761-2025</t>
        </is>
      </c>
      <c r="B170" s="1" t="n">
        <v>45763.91444444445</v>
      </c>
      <c r="C170" s="1" t="n">
        <v>45959</v>
      </c>
      <c r="D170" t="inlineStr">
        <is>
          <t>DALARNAS LÄN</t>
        </is>
      </c>
      <c r="E170" t="inlineStr">
        <is>
          <t>SMEDJEBACKEN</t>
        </is>
      </c>
      <c r="F170" t="inlineStr">
        <is>
          <t>Övriga Aktiebolag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40644-2022</t>
        </is>
      </c>
      <c r="B171" s="1" t="n">
        <v>44824</v>
      </c>
      <c r="C171" s="1" t="n">
        <v>45959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18.7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60678-2024</t>
        </is>
      </c>
      <c r="B172" s="1" t="n">
        <v>45644</v>
      </c>
      <c r="C172" s="1" t="n">
        <v>45959</v>
      </c>
      <c r="D172" t="inlineStr">
        <is>
          <t>DALARNAS LÄN</t>
        </is>
      </c>
      <c r="E172" t="inlineStr">
        <is>
          <t>SMEDJEBACKEN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60684-2024</t>
        </is>
      </c>
      <c r="B173" s="1" t="n">
        <v>45644.46756944444</v>
      </c>
      <c r="C173" s="1" t="n">
        <v>45959</v>
      </c>
      <c r="D173" t="inlineStr">
        <is>
          <t>DALARNAS LÄN</t>
        </is>
      </c>
      <c r="E173" t="inlineStr">
        <is>
          <t>SMEDJEBACKEN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14677-2024</t>
        </is>
      </c>
      <c r="B174" s="1" t="n">
        <v>45397.4553125</v>
      </c>
      <c r="C174" s="1" t="n">
        <v>45959</v>
      </c>
      <c r="D174" t="inlineStr">
        <is>
          <t>DALARNAS LÄN</t>
        </is>
      </c>
      <c r="E174" t="inlineStr">
        <is>
          <t>SMEDJEBACKEN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14685-2024</t>
        </is>
      </c>
      <c r="B175" s="1" t="n">
        <v>45397.46623842593</v>
      </c>
      <c r="C175" s="1" t="n">
        <v>45959</v>
      </c>
      <c r="D175" t="inlineStr">
        <is>
          <t>DALARNAS LÄN</t>
        </is>
      </c>
      <c r="E175" t="inlineStr">
        <is>
          <t>SMEDJEBACKEN</t>
        </is>
      </c>
      <c r="F175" t="inlineStr">
        <is>
          <t>Övriga Aktiebolag</t>
        </is>
      </c>
      <c r="G175" t="n">
        <v>14.3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11154-2025</t>
        </is>
      </c>
      <c r="B176" s="1" t="n">
        <v>45723</v>
      </c>
      <c r="C176" s="1" t="n">
        <v>45959</v>
      </c>
      <c r="D176" t="inlineStr">
        <is>
          <t>DALARNAS LÄN</t>
        </is>
      </c>
      <c r="E176" t="inlineStr">
        <is>
          <t>SMEDJEBACKEN</t>
        </is>
      </c>
      <c r="F176" t="inlineStr">
        <is>
          <t>Bergvik skog väst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12125-2024</t>
        </is>
      </c>
      <c r="B177" s="1" t="n">
        <v>45377</v>
      </c>
      <c r="C177" s="1" t="n">
        <v>45959</v>
      </c>
      <c r="D177" t="inlineStr">
        <is>
          <t>DALARNAS LÄN</t>
        </is>
      </c>
      <c r="E177" t="inlineStr">
        <is>
          <t>SMEDJEBACKEN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15557-2024</t>
        </is>
      </c>
      <c r="B178" s="1" t="n">
        <v>45401.64273148148</v>
      </c>
      <c r="C178" s="1" t="n">
        <v>45959</v>
      </c>
      <c r="D178" t="inlineStr">
        <is>
          <t>DALARNAS LÄN</t>
        </is>
      </c>
      <c r="E178" t="inlineStr">
        <is>
          <t>SMEDJEBACKEN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17134-2024</t>
        </is>
      </c>
      <c r="B179" s="1" t="n">
        <v>45412</v>
      </c>
      <c r="C179" s="1" t="n">
        <v>45959</v>
      </c>
      <c r="D179" t="inlineStr">
        <is>
          <t>DALARNAS LÄN</t>
        </is>
      </c>
      <c r="E179" t="inlineStr">
        <is>
          <t>SMEDJEBACKEN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61378-2023</t>
        </is>
      </c>
      <c r="B180" s="1" t="n">
        <v>45264</v>
      </c>
      <c r="C180" s="1" t="n">
        <v>45959</v>
      </c>
      <c r="D180" t="inlineStr">
        <is>
          <t>DALARNAS LÄN</t>
        </is>
      </c>
      <c r="E180" t="inlineStr">
        <is>
          <t>SMEDJEBACKEN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6464-2024</t>
        </is>
      </c>
      <c r="B181" s="1" t="n">
        <v>45338</v>
      </c>
      <c r="C181" s="1" t="n">
        <v>45959</v>
      </c>
      <c r="D181" t="inlineStr">
        <is>
          <t>DALARNAS LÄN</t>
        </is>
      </c>
      <c r="E181" t="inlineStr">
        <is>
          <t>SMEDJEBACKEN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61541-2022</t>
        </is>
      </c>
      <c r="B182" s="1" t="n">
        <v>44916.55944444444</v>
      </c>
      <c r="C182" s="1" t="n">
        <v>45959</v>
      </c>
      <c r="D182" t="inlineStr">
        <is>
          <t>DALARNAS LÄN</t>
        </is>
      </c>
      <c r="E182" t="inlineStr">
        <is>
          <t>SMEDJEBACKEN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49139-2022</t>
        </is>
      </c>
      <c r="B183" s="1" t="n">
        <v>44860.72960648148</v>
      </c>
      <c r="C183" s="1" t="n">
        <v>45959</v>
      </c>
      <c r="D183" t="inlineStr">
        <is>
          <t>DALARNAS LÄN</t>
        </is>
      </c>
      <c r="E183" t="inlineStr">
        <is>
          <t>SMEDJEBACKEN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11514-2024</t>
        </is>
      </c>
      <c r="B184" s="1" t="n">
        <v>45372</v>
      </c>
      <c r="C184" s="1" t="n">
        <v>45959</v>
      </c>
      <c r="D184" t="inlineStr">
        <is>
          <t>DALARNAS LÄN</t>
        </is>
      </c>
      <c r="E184" t="inlineStr">
        <is>
          <t>SMEDJEBACKEN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29438-2023</t>
        </is>
      </c>
      <c r="B185" s="1" t="n">
        <v>45106.49553240741</v>
      </c>
      <c r="C185" s="1" t="n">
        <v>45959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56510-2024</t>
        </is>
      </c>
      <c r="B186" s="1" t="n">
        <v>45625.52276620371</v>
      </c>
      <c r="C186" s="1" t="n">
        <v>45959</v>
      </c>
      <c r="D186" t="inlineStr">
        <is>
          <t>DALARNAS LÄN</t>
        </is>
      </c>
      <c r="E186" t="inlineStr">
        <is>
          <t>SMEDJEBACKEN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37501-2022</t>
        </is>
      </c>
      <c r="B187" s="1" t="n">
        <v>44809.57108796296</v>
      </c>
      <c r="C187" s="1" t="n">
        <v>45959</v>
      </c>
      <c r="D187" t="inlineStr">
        <is>
          <t>DALARNAS LÄN</t>
        </is>
      </c>
      <c r="E187" t="inlineStr">
        <is>
          <t>SMEDJEBACKEN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55680-2022</t>
        </is>
      </c>
      <c r="B188" s="1" t="n">
        <v>44883</v>
      </c>
      <c r="C188" s="1" t="n">
        <v>45959</v>
      </c>
      <c r="D188" t="inlineStr">
        <is>
          <t>DALARNAS LÄN</t>
        </is>
      </c>
      <c r="E188" t="inlineStr">
        <is>
          <t>SMEDJEBACKEN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45114-2023</t>
        </is>
      </c>
      <c r="B189" s="1" t="n">
        <v>45191.43945601852</v>
      </c>
      <c r="C189" s="1" t="n">
        <v>45959</v>
      </c>
      <c r="D189" t="inlineStr">
        <is>
          <t>DALARNAS LÄN</t>
        </is>
      </c>
      <c r="E189" t="inlineStr">
        <is>
          <t>SMEDJEBACKEN</t>
        </is>
      </c>
      <c r="F189" t="inlineStr">
        <is>
          <t>Sveaskog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33022-2024</t>
        </is>
      </c>
      <c r="B190" s="1" t="n">
        <v>45517.56021990741</v>
      </c>
      <c r="C190" s="1" t="n">
        <v>45959</v>
      </c>
      <c r="D190" t="inlineStr">
        <is>
          <t>DALARNAS LÄN</t>
        </is>
      </c>
      <c r="E190" t="inlineStr">
        <is>
          <t>SMEDJEBACKEN</t>
        </is>
      </c>
      <c r="F190" t="inlineStr">
        <is>
          <t>Sveaskog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20609-2025</t>
        </is>
      </c>
      <c r="B191" s="1" t="n">
        <v>45775.8884375</v>
      </c>
      <c r="C191" s="1" t="n">
        <v>45959</v>
      </c>
      <c r="D191" t="inlineStr">
        <is>
          <t>DALARNAS LÄN</t>
        </is>
      </c>
      <c r="E191" t="inlineStr">
        <is>
          <t>SMEDJEBACKEN</t>
        </is>
      </c>
      <c r="F191" t="inlineStr">
        <is>
          <t>Övriga Aktiebolag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38473-2024</t>
        </is>
      </c>
      <c r="B192" s="1" t="n">
        <v>45546.47719907408</v>
      </c>
      <c r="C192" s="1" t="n">
        <v>45959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20901-2025</t>
        </is>
      </c>
      <c r="B193" s="1" t="n">
        <v>45777.40040509259</v>
      </c>
      <c r="C193" s="1" t="n">
        <v>45959</v>
      </c>
      <c r="D193" t="inlineStr">
        <is>
          <t>DALARNAS LÄN</t>
        </is>
      </c>
      <c r="E193" t="inlineStr">
        <is>
          <t>SMEDJEBACKEN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20903-2025</t>
        </is>
      </c>
      <c r="B194" s="1" t="n">
        <v>45777.40322916667</v>
      </c>
      <c r="C194" s="1" t="n">
        <v>45959</v>
      </c>
      <c r="D194" t="inlineStr">
        <is>
          <t>DALARNAS LÄN</t>
        </is>
      </c>
      <c r="E194" t="inlineStr">
        <is>
          <t>SMEDJEBACKEN</t>
        </is>
      </c>
      <c r="F194" t="inlineStr">
        <is>
          <t>Sveaskog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20918-2025</t>
        </is>
      </c>
      <c r="B195" s="1" t="n">
        <v>45777.41224537037</v>
      </c>
      <c r="C195" s="1" t="n">
        <v>45959</v>
      </c>
      <c r="D195" t="inlineStr">
        <is>
          <t>DALARNAS LÄN</t>
        </is>
      </c>
      <c r="E195" t="inlineStr">
        <is>
          <t>SMEDJEBACKEN</t>
        </is>
      </c>
      <c r="F195" t="inlineStr">
        <is>
          <t>Sveaskog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21092-2025</t>
        </is>
      </c>
      <c r="B196" s="1" t="n">
        <v>45777.6196875</v>
      </c>
      <c r="C196" s="1" t="n">
        <v>45959</v>
      </c>
      <c r="D196" t="inlineStr">
        <is>
          <t>DALARNAS LÄN</t>
        </is>
      </c>
      <c r="E196" t="inlineStr">
        <is>
          <t>SMEDJEBACKEN</t>
        </is>
      </c>
      <c r="G196" t="n">
        <v>10.4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20897-2025</t>
        </is>
      </c>
      <c r="B197" s="1" t="n">
        <v>45777.39825231482</v>
      </c>
      <c r="C197" s="1" t="n">
        <v>45959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20906-2025</t>
        </is>
      </c>
      <c r="B198" s="1" t="n">
        <v>45777.40454861111</v>
      </c>
      <c r="C198" s="1" t="n">
        <v>45959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31034-2024</t>
        </is>
      </c>
      <c r="B199" s="1" t="n">
        <v>45501.47048611111</v>
      </c>
      <c r="C199" s="1" t="n">
        <v>45959</v>
      </c>
      <c r="D199" t="inlineStr">
        <is>
          <t>DALARNAS LÄN</t>
        </is>
      </c>
      <c r="E199" t="inlineStr">
        <is>
          <t>SMEDJEBACKEN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28613-2022</t>
        </is>
      </c>
      <c r="B200" s="1" t="n">
        <v>44748.57469907407</v>
      </c>
      <c r="C200" s="1" t="n">
        <v>45959</v>
      </c>
      <c r="D200" t="inlineStr">
        <is>
          <t>DALARNAS LÄN</t>
        </is>
      </c>
      <c r="E200" t="inlineStr">
        <is>
          <t>SMEDJEBACKEN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19411-2024</t>
        </is>
      </c>
      <c r="B201" s="1" t="n">
        <v>45429.40702546296</v>
      </c>
      <c r="C201" s="1" t="n">
        <v>45959</v>
      </c>
      <c r="D201" t="inlineStr">
        <is>
          <t>DALARNAS LÄN</t>
        </is>
      </c>
      <c r="E201" t="inlineStr">
        <is>
          <t>SMEDJEBACKEN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48057-2024</t>
        </is>
      </c>
      <c r="B202" s="1" t="n">
        <v>45589.541875</v>
      </c>
      <c r="C202" s="1" t="n">
        <v>45959</v>
      </c>
      <c r="D202" t="inlineStr">
        <is>
          <t>DALARNAS LÄN</t>
        </is>
      </c>
      <c r="E202" t="inlineStr">
        <is>
          <t>SMEDJEBACKEN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19515-2021</t>
        </is>
      </c>
      <c r="B203" s="1" t="n">
        <v>44312.37150462963</v>
      </c>
      <c r="C203" s="1" t="n">
        <v>45959</v>
      </c>
      <c r="D203" t="inlineStr">
        <is>
          <t>DALARNAS LÄN</t>
        </is>
      </c>
      <c r="E203" t="inlineStr">
        <is>
          <t>SMEDJEBACKEN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1505-2025</t>
        </is>
      </c>
      <c r="B204" s="1" t="n">
        <v>45670.42971064815</v>
      </c>
      <c r="C204" s="1" t="n">
        <v>45959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16155-2022</t>
        </is>
      </c>
      <c r="B205" s="1" t="n">
        <v>44666</v>
      </c>
      <c r="C205" s="1" t="n">
        <v>45959</v>
      </c>
      <c r="D205" t="inlineStr">
        <is>
          <t>DALARNAS LÄN</t>
        </is>
      </c>
      <c r="E205" t="inlineStr">
        <is>
          <t>SMEDJEBACKEN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28049-2021</t>
        </is>
      </c>
      <c r="B206" s="1" t="n">
        <v>44355</v>
      </c>
      <c r="C206" s="1" t="n">
        <v>45959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18908-2024</t>
        </is>
      </c>
      <c r="B207" s="1" t="n">
        <v>45427.36732638889</v>
      </c>
      <c r="C207" s="1" t="n">
        <v>45959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18022-2024</t>
        </is>
      </c>
      <c r="B208" s="1" t="n">
        <v>45420.30623842592</v>
      </c>
      <c r="C208" s="1" t="n">
        <v>45959</v>
      </c>
      <c r="D208" t="inlineStr">
        <is>
          <t>DALARNAS LÄN</t>
        </is>
      </c>
      <c r="E208" t="inlineStr">
        <is>
          <t>SMEDJEBACKEN</t>
        </is>
      </c>
      <c r="F208" t="inlineStr">
        <is>
          <t>Sveaskog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17650-2025</t>
        </is>
      </c>
      <c r="B209" s="1" t="n">
        <v>45758.33210648148</v>
      </c>
      <c r="C209" s="1" t="n">
        <v>45959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42315-2024</t>
        </is>
      </c>
      <c r="B210" s="1" t="n">
        <v>45562.64291666666</v>
      </c>
      <c r="C210" s="1" t="n">
        <v>45959</v>
      </c>
      <c r="D210" t="inlineStr">
        <is>
          <t>DALARNAS LÄN</t>
        </is>
      </c>
      <c r="E210" t="inlineStr">
        <is>
          <t>SMEDJEBACKEN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22207-2024</t>
        </is>
      </c>
      <c r="B211" s="1" t="n">
        <v>45446.38172453704</v>
      </c>
      <c r="C211" s="1" t="n">
        <v>45959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18133-2024</t>
        </is>
      </c>
      <c r="B212" s="1" t="n">
        <v>45420.56997685185</v>
      </c>
      <c r="C212" s="1" t="n">
        <v>45959</v>
      </c>
      <c r="D212" t="inlineStr">
        <is>
          <t>DALARNAS LÄN</t>
        </is>
      </c>
      <c r="E212" t="inlineStr">
        <is>
          <t>SMEDJEBACKEN</t>
        </is>
      </c>
      <c r="F212" t="inlineStr">
        <is>
          <t>Sveaskog</t>
        </is>
      </c>
      <c r="G212" t="n">
        <v>8.5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12218-2024</t>
        </is>
      </c>
      <c r="B213" s="1" t="n">
        <v>45378.32930555556</v>
      </c>
      <c r="C213" s="1" t="n">
        <v>45959</v>
      </c>
      <c r="D213" t="inlineStr">
        <is>
          <t>DALARNAS LÄN</t>
        </is>
      </c>
      <c r="E213" t="inlineStr">
        <is>
          <t>SMEDJEBACKEN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22462-2025</t>
        </is>
      </c>
      <c r="B214" s="1" t="n">
        <v>45786.60820601852</v>
      </c>
      <c r="C214" s="1" t="n">
        <v>45959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58397-2023</t>
        </is>
      </c>
      <c r="B215" s="1" t="n">
        <v>45250</v>
      </c>
      <c r="C215" s="1" t="n">
        <v>45959</v>
      </c>
      <c r="D215" t="inlineStr">
        <is>
          <t>DALARNAS LÄN</t>
        </is>
      </c>
      <c r="E215" t="inlineStr">
        <is>
          <t>SMEDJEBACKEN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43926-2024</t>
        </is>
      </c>
      <c r="B216" s="1" t="n">
        <v>45572.45065972222</v>
      </c>
      <c r="C216" s="1" t="n">
        <v>45959</v>
      </c>
      <c r="D216" t="inlineStr">
        <is>
          <t>DALARNAS LÄN</t>
        </is>
      </c>
      <c r="E216" t="inlineStr">
        <is>
          <t>SMEDJEBACKEN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18419-2022</t>
        </is>
      </c>
      <c r="B217" s="1" t="n">
        <v>44686</v>
      </c>
      <c r="C217" s="1" t="n">
        <v>45959</v>
      </c>
      <c r="D217" t="inlineStr">
        <is>
          <t>DALARNAS LÄN</t>
        </is>
      </c>
      <c r="E217" t="inlineStr">
        <is>
          <t>SMEDJEBACKEN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40943-2024</t>
        </is>
      </c>
      <c r="B218" s="1" t="n">
        <v>45558.64694444444</v>
      </c>
      <c r="C218" s="1" t="n">
        <v>45959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17460-2025</t>
        </is>
      </c>
      <c r="B219" s="1" t="n">
        <v>45757.45488425926</v>
      </c>
      <c r="C219" s="1" t="n">
        <v>45959</v>
      </c>
      <c r="D219" t="inlineStr">
        <is>
          <t>DALARNAS LÄN</t>
        </is>
      </c>
      <c r="E219" t="inlineStr">
        <is>
          <t>SMEDJEBACKEN</t>
        </is>
      </c>
      <c r="F219" t="inlineStr">
        <is>
          <t>Sveaskog</t>
        </is>
      </c>
      <c r="G219" t="n">
        <v>14.5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17463-2025</t>
        </is>
      </c>
      <c r="B220" s="1" t="n">
        <v>45757.45799768518</v>
      </c>
      <c r="C220" s="1" t="n">
        <v>45959</v>
      </c>
      <c r="D220" t="inlineStr">
        <is>
          <t>DALARNAS LÄN</t>
        </is>
      </c>
      <c r="E220" t="inlineStr">
        <is>
          <t>SMEDJEBACKEN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6735-2021</t>
        </is>
      </c>
      <c r="B221" s="1" t="n">
        <v>44236</v>
      </c>
      <c r="C221" s="1" t="n">
        <v>45959</v>
      </c>
      <c r="D221" t="inlineStr">
        <is>
          <t>DALARNAS LÄN</t>
        </is>
      </c>
      <c r="E221" t="inlineStr">
        <is>
          <t>SMEDJEBACKEN</t>
        </is>
      </c>
      <c r="F221" t="inlineStr">
        <is>
          <t>Övriga Aktiebolag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25393-2024</t>
        </is>
      </c>
      <c r="B222" s="1" t="n">
        <v>45463.32146990741</v>
      </c>
      <c r="C222" s="1" t="n">
        <v>45959</v>
      </c>
      <c r="D222" t="inlineStr">
        <is>
          <t>DALARNAS LÄN</t>
        </is>
      </c>
      <c r="E222" t="inlineStr">
        <is>
          <t>SMEDJEBACKEN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50539-2024</t>
        </is>
      </c>
      <c r="B223" s="1" t="n">
        <v>45600</v>
      </c>
      <c r="C223" s="1" t="n">
        <v>45959</v>
      </c>
      <c r="D223" t="inlineStr">
        <is>
          <t>DALARNAS LÄN</t>
        </is>
      </c>
      <c r="E223" t="inlineStr">
        <is>
          <t>SMEDJEBACKEN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29991-2023</t>
        </is>
      </c>
      <c r="B224" s="1" t="n">
        <v>45109.49123842592</v>
      </c>
      <c r="C224" s="1" t="n">
        <v>45959</v>
      </c>
      <c r="D224" t="inlineStr">
        <is>
          <t>DALARNAS LÄN</t>
        </is>
      </c>
      <c r="E224" t="inlineStr">
        <is>
          <t>SMEDJEBACKEN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22198-2025</t>
        </is>
      </c>
      <c r="B225" s="1" t="n">
        <v>45785.64866898148</v>
      </c>
      <c r="C225" s="1" t="n">
        <v>45959</v>
      </c>
      <c r="D225" t="inlineStr">
        <is>
          <t>DALARNAS LÄN</t>
        </is>
      </c>
      <c r="E225" t="inlineStr">
        <is>
          <t>SMEDJEBACKEN</t>
        </is>
      </c>
      <c r="F225" t="inlineStr">
        <is>
          <t>Övriga Aktiebolag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42866-2024</t>
        </is>
      </c>
      <c r="B226" s="1" t="n">
        <v>45566.66189814815</v>
      </c>
      <c r="C226" s="1" t="n">
        <v>45959</v>
      </c>
      <c r="D226" t="inlineStr">
        <is>
          <t>DALARNAS LÄN</t>
        </is>
      </c>
      <c r="E226" t="inlineStr">
        <is>
          <t>SMEDJEBACKEN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55851-2021</t>
        </is>
      </c>
      <c r="B227" s="1" t="n">
        <v>44476</v>
      </c>
      <c r="C227" s="1" t="n">
        <v>45959</v>
      </c>
      <c r="D227" t="inlineStr">
        <is>
          <t>DALARNAS LÄN</t>
        </is>
      </c>
      <c r="E227" t="inlineStr">
        <is>
          <t>SMEDJEBACKEN</t>
        </is>
      </c>
      <c r="F227" t="inlineStr">
        <is>
          <t>Övriga Aktiebolag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60922-2021</t>
        </is>
      </c>
      <c r="B228" s="1" t="n">
        <v>44496</v>
      </c>
      <c r="C228" s="1" t="n">
        <v>45959</v>
      </c>
      <c r="D228" t="inlineStr">
        <is>
          <t>DALARNAS LÄN</t>
        </is>
      </c>
      <c r="E228" t="inlineStr">
        <is>
          <t>SMEDJEBACKEN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26480-2023</t>
        </is>
      </c>
      <c r="B229" s="1" t="n">
        <v>45092</v>
      </c>
      <c r="C229" s="1" t="n">
        <v>45959</v>
      </c>
      <c r="D229" t="inlineStr">
        <is>
          <t>DALARNAS LÄN</t>
        </is>
      </c>
      <c r="E229" t="inlineStr">
        <is>
          <t>SMEDJEBACKEN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48716-2022</t>
        </is>
      </c>
      <c r="B230" s="1" t="n">
        <v>44859.5005787037</v>
      </c>
      <c r="C230" s="1" t="n">
        <v>45959</v>
      </c>
      <c r="D230" t="inlineStr">
        <is>
          <t>DALARNAS LÄN</t>
        </is>
      </c>
      <c r="E230" t="inlineStr">
        <is>
          <t>SMEDJEBACKEN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16395-2025</t>
        </is>
      </c>
      <c r="B231" s="1" t="n">
        <v>45751.44054398148</v>
      </c>
      <c r="C231" s="1" t="n">
        <v>45959</v>
      </c>
      <c r="D231" t="inlineStr">
        <is>
          <t>DALARNAS LÄN</t>
        </is>
      </c>
      <c r="E231" t="inlineStr">
        <is>
          <t>SMEDJEBACKEN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36667-2023</t>
        </is>
      </c>
      <c r="B232" s="1" t="n">
        <v>45153</v>
      </c>
      <c r="C232" s="1" t="n">
        <v>45959</v>
      </c>
      <c r="D232" t="inlineStr">
        <is>
          <t>DALARNAS LÄN</t>
        </is>
      </c>
      <c r="E232" t="inlineStr">
        <is>
          <t>SMEDJEBACKEN</t>
        </is>
      </c>
      <c r="F232" t="inlineStr">
        <is>
          <t>Sveaskog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25809-2024</t>
        </is>
      </c>
      <c r="B233" s="1" t="n">
        <v>45467.37267361111</v>
      </c>
      <c r="C233" s="1" t="n">
        <v>45959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22459-2025</t>
        </is>
      </c>
      <c r="B234" s="1" t="n">
        <v>45786.60678240741</v>
      </c>
      <c r="C234" s="1" t="n">
        <v>45959</v>
      </c>
      <c r="D234" t="inlineStr">
        <is>
          <t>DALARNAS LÄN</t>
        </is>
      </c>
      <c r="E234" t="inlineStr">
        <is>
          <t>SMEDJEBACKEN</t>
        </is>
      </c>
      <c r="F234" t="inlineStr">
        <is>
          <t>Sveaskog</t>
        </is>
      </c>
      <c r="G234" t="n">
        <v>8.800000000000001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52780-2023</t>
        </is>
      </c>
      <c r="B235" s="1" t="n">
        <v>45226.34015046297</v>
      </c>
      <c r="C235" s="1" t="n">
        <v>45959</v>
      </c>
      <c r="D235" t="inlineStr">
        <is>
          <t>DALARNAS LÄN</t>
        </is>
      </c>
      <c r="E235" t="inlineStr">
        <is>
          <t>SMEDJEBACKEN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22984-2022</t>
        </is>
      </c>
      <c r="B236" s="1" t="n">
        <v>44718</v>
      </c>
      <c r="C236" s="1" t="n">
        <v>45959</v>
      </c>
      <c r="D236" t="inlineStr">
        <is>
          <t>DALARNAS LÄN</t>
        </is>
      </c>
      <c r="E236" t="inlineStr">
        <is>
          <t>SMEDJEBACKEN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43923-2024</t>
        </is>
      </c>
      <c r="B237" s="1" t="n">
        <v>45572.44754629629</v>
      </c>
      <c r="C237" s="1" t="n">
        <v>45959</v>
      </c>
      <c r="D237" t="inlineStr">
        <is>
          <t>DALARNAS LÄN</t>
        </is>
      </c>
      <c r="E237" t="inlineStr">
        <is>
          <t>SMEDJEBACKEN</t>
        </is>
      </c>
      <c r="F237" t="inlineStr">
        <is>
          <t>Sveaskog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53977-2023</t>
        </is>
      </c>
      <c r="B238" s="1" t="n">
        <v>45225</v>
      </c>
      <c r="C238" s="1" t="n">
        <v>45959</v>
      </c>
      <c r="D238" t="inlineStr">
        <is>
          <t>DALARNAS LÄN</t>
        </is>
      </c>
      <c r="E238" t="inlineStr">
        <is>
          <t>SMEDJEBACKEN</t>
        </is>
      </c>
      <c r="F238" t="inlineStr">
        <is>
          <t>Bergvik skog väst AB</t>
        </is>
      </c>
      <c r="G238" t="n">
        <v>7.1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23645-2024</t>
        </is>
      </c>
      <c r="B239" s="1" t="n">
        <v>45454</v>
      </c>
      <c r="C239" s="1" t="n">
        <v>45959</v>
      </c>
      <c r="D239" t="inlineStr">
        <is>
          <t>DALARNAS LÄN</t>
        </is>
      </c>
      <c r="E239" t="inlineStr">
        <is>
          <t>SMEDJEBACKEN</t>
        </is>
      </c>
      <c r="F239" t="inlineStr">
        <is>
          <t>Bergvik skog väst AB</t>
        </is>
      </c>
      <c r="G239" t="n">
        <v>8.6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39536-2021</t>
        </is>
      </c>
      <c r="B240" s="1" t="n">
        <v>44415.9652662037</v>
      </c>
      <c r="C240" s="1" t="n">
        <v>45959</v>
      </c>
      <c r="D240" t="inlineStr">
        <is>
          <t>DALARNAS LÄN</t>
        </is>
      </c>
      <c r="E240" t="inlineStr">
        <is>
          <t>SMEDJEBACKEN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22292-2025</t>
        </is>
      </c>
      <c r="B241" s="1" t="n">
        <v>45786.34594907407</v>
      </c>
      <c r="C241" s="1" t="n">
        <v>45959</v>
      </c>
      <c r="D241" t="inlineStr">
        <is>
          <t>DALARNAS LÄN</t>
        </is>
      </c>
      <c r="E241" t="inlineStr">
        <is>
          <t>SMEDJEBACKEN</t>
        </is>
      </c>
      <c r="F241" t="inlineStr">
        <is>
          <t>Sveaskog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53273-2022</t>
        </is>
      </c>
      <c r="B242" s="1" t="n">
        <v>44876.94532407408</v>
      </c>
      <c r="C242" s="1" t="n">
        <v>45959</v>
      </c>
      <c r="D242" t="inlineStr">
        <is>
          <t>DALARNAS LÄN</t>
        </is>
      </c>
      <c r="E242" t="inlineStr">
        <is>
          <t>SMEDJEBACKEN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32934-2024</t>
        </is>
      </c>
      <c r="B243" s="1" t="n">
        <v>45517.32456018519</v>
      </c>
      <c r="C243" s="1" t="n">
        <v>45959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41333-2024</t>
        </is>
      </c>
      <c r="B244" s="1" t="n">
        <v>45559.66320601852</v>
      </c>
      <c r="C244" s="1" t="n">
        <v>45959</v>
      </c>
      <c r="D244" t="inlineStr">
        <is>
          <t>DALARNAS LÄN</t>
        </is>
      </c>
      <c r="E244" t="inlineStr">
        <is>
          <t>SMEDJEBACKEN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25125-2024</t>
        </is>
      </c>
      <c r="B245" s="1" t="n">
        <v>45462</v>
      </c>
      <c r="C245" s="1" t="n">
        <v>45959</v>
      </c>
      <c r="D245" t="inlineStr">
        <is>
          <t>DALARNAS LÄN</t>
        </is>
      </c>
      <c r="E245" t="inlineStr">
        <is>
          <t>SMEDJEBACKEN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26009-2022</t>
        </is>
      </c>
      <c r="B246" s="1" t="n">
        <v>44734.54503472222</v>
      </c>
      <c r="C246" s="1" t="n">
        <v>45959</v>
      </c>
      <c r="D246" t="inlineStr">
        <is>
          <t>DALARNAS LÄN</t>
        </is>
      </c>
      <c r="E246" t="inlineStr">
        <is>
          <t>SMEDJEBACKEN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19179-2024</t>
        </is>
      </c>
      <c r="B247" s="1" t="n">
        <v>45428.47834490741</v>
      </c>
      <c r="C247" s="1" t="n">
        <v>45959</v>
      </c>
      <c r="D247" t="inlineStr">
        <is>
          <t>DALARNAS LÄN</t>
        </is>
      </c>
      <c r="E247" t="inlineStr">
        <is>
          <t>SMEDJEBACKEN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28675-2021</t>
        </is>
      </c>
      <c r="B248" s="1" t="n">
        <v>44357</v>
      </c>
      <c r="C248" s="1" t="n">
        <v>45959</v>
      </c>
      <c r="D248" t="inlineStr">
        <is>
          <t>DALARNAS LÄN</t>
        </is>
      </c>
      <c r="E248" t="inlineStr">
        <is>
          <t>SMEDJEBACKEN</t>
        </is>
      </c>
      <c r="F248" t="inlineStr">
        <is>
          <t>Kommuner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51771-2024</t>
        </is>
      </c>
      <c r="B249" s="1" t="n">
        <v>45607.44939814815</v>
      </c>
      <c r="C249" s="1" t="n">
        <v>45959</v>
      </c>
      <c r="D249" t="inlineStr">
        <is>
          <t>DALARNAS LÄN</t>
        </is>
      </c>
      <c r="E249" t="inlineStr">
        <is>
          <t>SMEDJEBACKEN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47664-2024</t>
        </is>
      </c>
      <c r="B250" s="1" t="n">
        <v>45588.38876157408</v>
      </c>
      <c r="C250" s="1" t="n">
        <v>45959</v>
      </c>
      <c r="D250" t="inlineStr">
        <is>
          <t>DALARNAS LÄN</t>
        </is>
      </c>
      <c r="E250" t="inlineStr">
        <is>
          <t>SMEDJEBACKEN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22367-2024</t>
        </is>
      </c>
      <c r="B251" s="1" t="n">
        <v>45446.64342592593</v>
      </c>
      <c r="C251" s="1" t="n">
        <v>45959</v>
      </c>
      <c r="D251" t="inlineStr">
        <is>
          <t>DALARNAS LÄN</t>
        </is>
      </c>
      <c r="E251" t="inlineStr">
        <is>
          <t>SMEDJEBACKEN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23547-2025</t>
        </is>
      </c>
      <c r="B252" s="1" t="n">
        <v>45792.56722222222</v>
      </c>
      <c r="C252" s="1" t="n">
        <v>45959</v>
      </c>
      <c r="D252" t="inlineStr">
        <is>
          <t>DALARNAS LÄN</t>
        </is>
      </c>
      <c r="E252" t="inlineStr">
        <is>
          <t>SMEDJEBACKEN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7412-2025</t>
        </is>
      </c>
      <c r="B253" s="1" t="n">
        <v>45705.37003472223</v>
      </c>
      <c r="C253" s="1" t="n">
        <v>45959</v>
      </c>
      <c r="D253" t="inlineStr">
        <is>
          <t>DALARNAS LÄN</t>
        </is>
      </c>
      <c r="E253" t="inlineStr">
        <is>
          <t>SMEDJEBACKEN</t>
        </is>
      </c>
      <c r="G253" t="n">
        <v>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6604-2025</t>
        </is>
      </c>
      <c r="B254" s="1" t="n">
        <v>45700.33427083334</v>
      </c>
      <c r="C254" s="1" t="n">
        <v>45959</v>
      </c>
      <c r="D254" t="inlineStr">
        <is>
          <t>DALARNAS LÄN</t>
        </is>
      </c>
      <c r="E254" t="inlineStr">
        <is>
          <t>SMEDJEBACKEN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45478-2022</t>
        </is>
      </c>
      <c r="B255" s="1" t="n">
        <v>44845</v>
      </c>
      <c r="C255" s="1" t="n">
        <v>45959</v>
      </c>
      <c r="D255" t="inlineStr">
        <is>
          <t>DALARNAS LÄN</t>
        </is>
      </c>
      <c r="E255" t="inlineStr">
        <is>
          <t>SMEDJEBACKEN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18909-2024</t>
        </is>
      </c>
      <c r="B256" s="1" t="n">
        <v>45427.36826388889</v>
      </c>
      <c r="C256" s="1" t="n">
        <v>45959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20019-2024</t>
        </is>
      </c>
      <c r="B257" s="1" t="n">
        <v>45433.99373842592</v>
      </c>
      <c r="C257" s="1" t="n">
        <v>45959</v>
      </c>
      <c r="D257" t="inlineStr">
        <is>
          <t>DALARNAS LÄN</t>
        </is>
      </c>
      <c r="E257" t="inlineStr">
        <is>
          <t>SMEDJEBACKEN</t>
        </is>
      </c>
      <c r="F257" t="inlineStr">
        <is>
          <t>Övriga Aktiebolag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4155-2023</t>
        </is>
      </c>
      <c r="B258" s="1" t="n">
        <v>44950</v>
      </c>
      <c r="C258" s="1" t="n">
        <v>45959</v>
      </c>
      <c r="D258" t="inlineStr">
        <is>
          <t>DALARNAS LÄN</t>
        </is>
      </c>
      <c r="E258" t="inlineStr">
        <is>
          <t>SMEDJEBACKEN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15360-2023</t>
        </is>
      </c>
      <c r="B259" s="1" t="n">
        <v>45019</v>
      </c>
      <c r="C259" s="1" t="n">
        <v>45959</v>
      </c>
      <c r="D259" t="inlineStr">
        <is>
          <t>DALARNAS LÄN</t>
        </is>
      </c>
      <c r="E259" t="inlineStr">
        <is>
          <t>SMEDJEBACKEN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4721-2025</t>
        </is>
      </c>
      <c r="B260" s="1" t="n">
        <v>45688.41621527778</v>
      </c>
      <c r="C260" s="1" t="n">
        <v>45959</v>
      </c>
      <c r="D260" t="inlineStr">
        <is>
          <t>DALARNAS LÄN</t>
        </is>
      </c>
      <c r="E260" t="inlineStr">
        <is>
          <t>SMEDJEBACKEN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50567-2024</t>
        </is>
      </c>
      <c r="B261" s="1" t="n">
        <v>45600</v>
      </c>
      <c r="C261" s="1" t="n">
        <v>45959</v>
      </c>
      <c r="D261" t="inlineStr">
        <is>
          <t>DALARNAS LÄN</t>
        </is>
      </c>
      <c r="E261" t="inlineStr">
        <is>
          <t>SMEDJEBACKEN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34039-2023</t>
        </is>
      </c>
      <c r="B262" s="1" t="n">
        <v>45125</v>
      </c>
      <c r="C262" s="1" t="n">
        <v>45959</v>
      </c>
      <c r="D262" t="inlineStr">
        <is>
          <t>DALARNAS LÄN</t>
        </is>
      </c>
      <c r="E262" t="inlineStr">
        <is>
          <t>SMEDJEBACKEN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60421-2021</t>
        </is>
      </c>
      <c r="B263" s="1" t="n">
        <v>44496.40722222222</v>
      </c>
      <c r="C263" s="1" t="n">
        <v>45959</v>
      </c>
      <c r="D263" t="inlineStr">
        <is>
          <t>DALARNAS LÄN</t>
        </is>
      </c>
      <c r="E263" t="inlineStr">
        <is>
          <t>SMEDJEBACKEN</t>
        </is>
      </c>
      <c r="F263" t="inlineStr">
        <is>
          <t>Sveaskog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21703-2023</t>
        </is>
      </c>
      <c r="B264" s="1" t="n">
        <v>45064</v>
      </c>
      <c r="C264" s="1" t="n">
        <v>45959</v>
      </c>
      <c r="D264" t="inlineStr">
        <is>
          <t>DALARNAS LÄN</t>
        </is>
      </c>
      <c r="E264" t="inlineStr">
        <is>
          <t>SMEDJEBACKEN</t>
        </is>
      </c>
      <c r="F264" t="inlineStr">
        <is>
          <t>Övriga Aktiebolag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55871-2024</t>
        </is>
      </c>
      <c r="B265" s="1" t="n">
        <v>45623</v>
      </c>
      <c r="C265" s="1" t="n">
        <v>45959</v>
      </c>
      <c r="D265" t="inlineStr">
        <is>
          <t>DALARNAS LÄN</t>
        </is>
      </c>
      <c r="E265" t="inlineStr">
        <is>
          <t>SMEDJEBACKEN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17951-2022</t>
        </is>
      </c>
      <c r="B266" s="1" t="n">
        <v>44683.63802083334</v>
      </c>
      <c r="C266" s="1" t="n">
        <v>45959</v>
      </c>
      <c r="D266" t="inlineStr">
        <is>
          <t>DALARNAS LÄN</t>
        </is>
      </c>
      <c r="E266" t="inlineStr">
        <is>
          <t>SMEDJEBACKEN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17956-2022</t>
        </is>
      </c>
      <c r="B267" s="1" t="n">
        <v>44683.64659722222</v>
      </c>
      <c r="C267" s="1" t="n">
        <v>45959</v>
      </c>
      <c r="D267" t="inlineStr">
        <is>
          <t>DALARNAS LÄN</t>
        </is>
      </c>
      <c r="E267" t="inlineStr">
        <is>
          <t>SMEDJEBACKEN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9790-2022</t>
        </is>
      </c>
      <c r="B268" s="1" t="n">
        <v>44617</v>
      </c>
      <c r="C268" s="1" t="n">
        <v>45959</v>
      </c>
      <c r="D268" t="inlineStr">
        <is>
          <t>DALARNAS LÄN</t>
        </is>
      </c>
      <c r="E268" t="inlineStr">
        <is>
          <t>SMEDJEBACKEN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43351-2022</t>
        </is>
      </c>
      <c r="B269" s="1" t="n">
        <v>44834.62738425926</v>
      </c>
      <c r="C269" s="1" t="n">
        <v>45959</v>
      </c>
      <c r="D269" t="inlineStr">
        <is>
          <t>DALARNAS LÄN</t>
        </is>
      </c>
      <c r="E269" t="inlineStr">
        <is>
          <t>SMEDJEBACKEN</t>
        </is>
      </c>
      <c r="F269" t="inlineStr">
        <is>
          <t>Sveaskog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10340-2022</t>
        </is>
      </c>
      <c r="B270" s="1" t="n">
        <v>44623</v>
      </c>
      <c r="C270" s="1" t="n">
        <v>45959</v>
      </c>
      <c r="D270" t="inlineStr">
        <is>
          <t>DALARNAS LÄN</t>
        </is>
      </c>
      <c r="E270" t="inlineStr">
        <is>
          <t>SMEDJEBACKEN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29530-2024</t>
        </is>
      </c>
      <c r="B271" s="1" t="n">
        <v>45484.47273148148</v>
      </c>
      <c r="C271" s="1" t="n">
        <v>45959</v>
      </c>
      <c r="D271" t="inlineStr">
        <is>
          <t>DALARNAS LÄN</t>
        </is>
      </c>
      <c r="E271" t="inlineStr">
        <is>
          <t>SMEDJEBACKEN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2275-2024</t>
        </is>
      </c>
      <c r="B272" s="1" t="n">
        <v>45310</v>
      </c>
      <c r="C272" s="1" t="n">
        <v>45959</v>
      </c>
      <c r="D272" t="inlineStr">
        <is>
          <t>DALARNAS LÄN</t>
        </is>
      </c>
      <c r="E272" t="inlineStr">
        <is>
          <t>SMEDJEBACKEN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28251-2024</t>
        </is>
      </c>
      <c r="B273" s="1" t="n">
        <v>45477.41841435185</v>
      </c>
      <c r="C273" s="1" t="n">
        <v>45959</v>
      </c>
      <c r="D273" t="inlineStr">
        <is>
          <t>DALARNAS LÄN</t>
        </is>
      </c>
      <c r="E273" t="inlineStr">
        <is>
          <t>SMEDJEBACKEN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54260-2022</t>
        </is>
      </c>
      <c r="B274" s="1" t="n">
        <v>44882.25943287037</v>
      </c>
      <c r="C274" s="1" t="n">
        <v>45959</v>
      </c>
      <c r="D274" t="inlineStr">
        <is>
          <t>DALARNAS LÄN</t>
        </is>
      </c>
      <c r="E274" t="inlineStr">
        <is>
          <t>SMEDJEBACKEN</t>
        </is>
      </c>
      <c r="F274" t="inlineStr">
        <is>
          <t>Kyrkan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49144-2024</t>
        </is>
      </c>
      <c r="B275" s="1" t="n">
        <v>45594</v>
      </c>
      <c r="C275" s="1" t="n">
        <v>45959</v>
      </c>
      <c r="D275" t="inlineStr">
        <is>
          <t>DALARNAS LÄN</t>
        </is>
      </c>
      <c r="E275" t="inlineStr">
        <is>
          <t>SMEDJEBACKEN</t>
        </is>
      </c>
      <c r="F275" t="inlineStr">
        <is>
          <t>Bergvik skog väst AB</t>
        </is>
      </c>
      <c r="G275" t="n">
        <v>16.9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56305-2021</t>
        </is>
      </c>
      <c r="B276" s="1" t="n">
        <v>44477</v>
      </c>
      <c r="C276" s="1" t="n">
        <v>45959</v>
      </c>
      <c r="D276" t="inlineStr">
        <is>
          <t>DALARNAS LÄN</t>
        </is>
      </c>
      <c r="E276" t="inlineStr">
        <is>
          <t>SMEDJEBACKEN</t>
        </is>
      </c>
      <c r="F276" t="inlineStr">
        <is>
          <t>Bergvik skog väst AB</t>
        </is>
      </c>
      <c r="G276" t="n">
        <v>14.2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57146-2022</t>
        </is>
      </c>
      <c r="B277" s="1" t="n">
        <v>44895</v>
      </c>
      <c r="C277" s="1" t="n">
        <v>45959</v>
      </c>
      <c r="D277" t="inlineStr">
        <is>
          <t>DALARNAS LÄN</t>
        </is>
      </c>
      <c r="E277" t="inlineStr">
        <is>
          <t>SMEDJEBACKEN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65249-2021</t>
        </is>
      </c>
      <c r="B278" s="1" t="n">
        <v>44515</v>
      </c>
      <c r="C278" s="1" t="n">
        <v>45959</v>
      </c>
      <c r="D278" t="inlineStr">
        <is>
          <t>DALARNAS LÄN</t>
        </is>
      </c>
      <c r="E278" t="inlineStr">
        <is>
          <t>SMEDJEBACKEN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3418-2024</t>
        </is>
      </c>
      <c r="B279" s="1" t="n">
        <v>45319.81171296296</v>
      </c>
      <c r="C279" s="1" t="n">
        <v>45959</v>
      </c>
      <c r="D279" t="inlineStr">
        <is>
          <t>DALARNAS LÄN</t>
        </is>
      </c>
      <c r="E279" t="inlineStr">
        <is>
          <t>SMEDJEBACKEN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29894-2024</t>
        </is>
      </c>
      <c r="B280" s="1" t="n">
        <v>45487.50223379629</v>
      </c>
      <c r="C280" s="1" t="n">
        <v>45959</v>
      </c>
      <c r="D280" t="inlineStr">
        <is>
          <t>DALARNAS LÄN</t>
        </is>
      </c>
      <c r="E280" t="inlineStr">
        <is>
          <t>SMEDJEBACKEN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58778-2023</t>
        </is>
      </c>
      <c r="B281" s="1" t="n">
        <v>45252</v>
      </c>
      <c r="C281" s="1" t="n">
        <v>45959</v>
      </c>
      <c r="D281" t="inlineStr">
        <is>
          <t>DALARNAS LÄN</t>
        </is>
      </c>
      <c r="E281" t="inlineStr">
        <is>
          <t>SMEDJEBACKEN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46754-2023</t>
        </is>
      </c>
      <c r="B282" s="1" t="n">
        <v>45198</v>
      </c>
      <c r="C282" s="1" t="n">
        <v>45959</v>
      </c>
      <c r="D282" t="inlineStr">
        <is>
          <t>DALARNAS LÄN</t>
        </is>
      </c>
      <c r="E282" t="inlineStr">
        <is>
          <t>SMEDJEBACKEN</t>
        </is>
      </c>
      <c r="F282" t="inlineStr">
        <is>
          <t>Sveaskog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19258-2024</t>
        </is>
      </c>
      <c r="B283" s="1" t="n">
        <v>45428.60715277777</v>
      </c>
      <c r="C283" s="1" t="n">
        <v>45959</v>
      </c>
      <c r="D283" t="inlineStr">
        <is>
          <t>DALARNAS LÄN</t>
        </is>
      </c>
      <c r="E283" t="inlineStr">
        <is>
          <t>SMEDJEBACKEN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38747-2023</t>
        </is>
      </c>
      <c r="B284" s="1" t="n">
        <v>45163</v>
      </c>
      <c r="C284" s="1" t="n">
        <v>45959</v>
      </c>
      <c r="D284" t="inlineStr">
        <is>
          <t>DALARNAS LÄN</t>
        </is>
      </c>
      <c r="E284" t="inlineStr">
        <is>
          <t>SMEDJEBACKEN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24164-2025</t>
        </is>
      </c>
      <c r="B285" s="1" t="n">
        <v>45796.67230324074</v>
      </c>
      <c r="C285" s="1" t="n">
        <v>45959</v>
      </c>
      <c r="D285" t="inlineStr">
        <is>
          <t>DALARNAS LÄN</t>
        </is>
      </c>
      <c r="E285" t="inlineStr">
        <is>
          <t>SMEDJEBACKEN</t>
        </is>
      </c>
      <c r="F285" t="inlineStr">
        <is>
          <t>Övriga Aktiebolag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34923-2024</t>
        </is>
      </c>
      <c r="B286" s="1" t="n">
        <v>45527.44208333334</v>
      </c>
      <c r="C286" s="1" t="n">
        <v>45959</v>
      </c>
      <c r="D286" t="inlineStr">
        <is>
          <t>DALARNAS LÄN</t>
        </is>
      </c>
      <c r="E286" t="inlineStr">
        <is>
          <t>SMEDJEBACKEN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14462-2023</t>
        </is>
      </c>
      <c r="B287" s="1" t="n">
        <v>45012</v>
      </c>
      <c r="C287" s="1" t="n">
        <v>45959</v>
      </c>
      <c r="D287" t="inlineStr">
        <is>
          <t>DALARNAS LÄN</t>
        </is>
      </c>
      <c r="E287" t="inlineStr">
        <is>
          <t>SMEDJEBACKEN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658-2025</t>
        </is>
      </c>
      <c r="B288" s="1" t="n">
        <v>45664.67826388889</v>
      </c>
      <c r="C288" s="1" t="n">
        <v>45959</v>
      </c>
      <c r="D288" t="inlineStr">
        <is>
          <t>DALARNAS LÄN</t>
        </is>
      </c>
      <c r="E288" t="inlineStr">
        <is>
          <t>SMEDJEBACKEN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37046-2023</t>
        </is>
      </c>
      <c r="B289" s="1" t="n">
        <v>45154</v>
      </c>
      <c r="C289" s="1" t="n">
        <v>45959</v>
      </c>
      <c r="D289" t="inlineStr">
        <is>
          <t>DALARNAS LÄN</t>
        </is>
      </c>
      <c r="E289" t="inlineStr">
        <is>
          <t>SMEDJEBACKEN</t>
        </is>
      </c>
      <c r="G289" t="n">
        <v>21.9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6177-2025</t>
        </is>
      </c>
      <c r="B290" s="1" t="n">
        <v>45698.44792824074</v>
      </c>
      <c r="C290" s="1" t="n">
        <v>45959</v>
      </c>
      <c r="D290" t="inlineStr">
        <is>
          <t>DALARNAS LÄN</t>
        </is>
      </c>
      <c r="E290" t="inlineStr">
        <is>
          <t>SMEDJEBACKEN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42523-2024</t>
        </is>
      </c>
      <c r="B291" s="1" t="n">
        <v>45565</v>
      </c>
      <c r="C291" s="1" t="n">
        <v>45959</v>
      </c>
      <c r="D291" t="inlineStr">
        <is>
          <t>DALARNAS LÄN</t>
        </is>
      </c>
      <c r="E291" t="inlineStr">
        <is>
          <t>SMEDJEBACKEN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29120-2024</t>
        </is>
      </c>
      <c r="B292" s="1" t="n">
        <v>45481.97899305556</v>
      </c>
      <c r="C292" s="1" t="n">
        <v>45959</v>
      </c>
      <c r="D292" t="inlineStr">
        <is>
          <t>DALARNAS LÄN</t>
        </is>
      </c>
      <c r="E292" t="inlineStr">
        <is>
          <t>SMEDJEBACKEN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20623-2022</t>
        </is>
      </c>
      <c r="B293" s="1" t="n">
        <v>44700</v>
      </c>
      <c r="C293" s="1" t="n">
        <v>45959</v>
      </c>
      <c r="D293" t="inlineStr">
        <is>
          <t>DALARNAS LÄN</t>
        </is>
      </c>
      <c r="E293" t="inlineStr">
        <is>
          <t>SMEDJEBACKEN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49570-2024</t>
        </is>
      </c>
      <c r="B294" s="1" t="n">
        <v>45596.49901620371</v>
      </c>
      <c r="C294" s="1" t="n">
        <v>45959</v>
      </c>
      <c r="D294" t="inlineStr">
        <is>
          <t>DALARNAS LÄN</t>
        </is>
      </c>
      <c r="E294" t="inlineStr">
        <is>
          <t>SMEDJEBACKEN</t>
        </is>
      </c>
      <c r="F294" t="inlineStr">
        <is>
          <t>Sveaskog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24379-2025</t>
        </is>
      </c>
      <c r="B295" s="1" t="n">
        <v>45797.62625</v>
      </c>
      <c r="C295" s="1" t="n">
        <v>45959</v>
      </c>
      <c r="D295" t="inlineStr">
        <is>
          <t>DALARNAS LÄN</t>
        </is>
      </c>
      <c r="E295" t="inlineStr">
        <is>
          <t>SMEDJEBACKEN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24372-2025</t>
        </is>
      </c>
      <c r="B296" s="1" t="n">
        <v>45797.61049768519</v>
      </c>
      <c r="C296" s="1" t="n">
        <v>45959</v>
      </c>
      <c r="D296" t="inlineStr">
        <is>
          <t>DALARNAS LÄN</t>
        </is>
      </c>
      <c r="E296" t="inlineStr">
        <is>
          <t>SMEDJEBACKEN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33171-2024</t>
        </is>
      </c>
      <c r="B297" s="1" t="n">
        <v>45518.42835648148</v>
      </c>
      <c r="C297" s="1" t="n">
        <v>45959</v>
      </c>
      <c r="D297" t="inlineStr">
        <is>
          <t>DALARNAS LÄN</t>
        </is>
      </c>
      <c r="E297" t="inlineStr">
        <is>
          <t>SMEDJEBACKEN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31206-2024</t>
        </is>
      </c>
      <c r="B298" s="1" t="n">
        <v>45503</v>
      </c>
      <c r="C298" s="1" t="n">
        <v>45959</v>
      </c>
      <c r="D298" t="inlineStr">
        <is>
          <t>DALARNAS LÄN</t>
        </is>
      </c>
      <c r="E298" t="inlineStr">
        <is>
          <t>SMEDJEBACKEN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13633-2023</t>
        </is>
      </c>
      <c r="B299" s="1" t="n">
        <v>45006</v>
      </c>
      <c r="C299" s="1" t="n">
        <v>45959</v>
      </c>
      <c r="D299" t="inlineStr">
        <is>
          <t>DALARNAS LÄN</t>
        </is>
      </c>
      <c r="E299" t="inlineStr">
        <is>
          <t>SMEDJEBACKEN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3423-2024</t>
        </is>
      </c>
      <c r="B300" s="1" t="n">
        <v>45319.83835648148</v>
      </c>
      <c r="C300" s="1" t="n">
        <v>45959</v>
      </c>
      <c r="D300" t="inlineStr">
        <is>
          <t>DALARNAS LÄN</t>
        </is>
      </c>
      <c r="E300" t="inlineStr">
        <is>
          <t>SMEDJEBACKEN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45568-2024</t>
        </is>
      </c>
      <c r="B301" s="1" t="n">
        <v>45578</v>
      </c>
      <c r="C301" s="1" t="n">
        <v>45959</v>
      </c>
      <c r="D301" t="inlineStr">
        <is>
          <t>DALARNAS LÄN</t>
        </is>
      </c>
      <c r="E301" t="inlineStr">
        <is>
          <t>SMEDJEBACKEN</t>
        </is>
      </c>
      <c r="F301" t="inlineStr">
        <is>
          <t>Bergvik skog väst AB</t>
        </is>
      </c>
      <c r="G301" t="n">
        <v>9.1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24262-2024</t>
        </is>
      </c>
      <c r="B302" s="1" t="n">
        <v>45457.4087037037</v>
      </c>
      <c r="C302" s="1" t="n">
        <v>45959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17970-2025</t>
        </is>
      </c>
      <c r="B303" s="1" t="n">
        <v>45761.36349537037</v>
      </c>
      <c r="C303" s="1" t="n">
        <v>45959</v>
      </c>
      <c r="D303" t="inlineStr">
        <is>
          <t>DALARNAS LÄN</t>
        </is>
      </c>
      <c r="E303" t="inlineStr">
        <is>
          <t>SMEDJEBACKEN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38440-2023</t>
        </is>
      </c>
      <c r="B304" s="1" t="n">
        <v>45162.39041666667</v>
      </c>
      <c r="C304" s="1" t="n">
        <v>45959</v>
      </c>
      <c r="D304" t="inlineStr">
        <is>
          <t>DALARNAS LÄN</t>
        </is>
      </c>
      <c r="E304" t="inlineStr">
        <is>
          <t>SMEDJEBACKEN</t>
        </is>
      </c>
      <c r="G304" t="n">
        <v>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24361-2025</t>
        </is>
      </c>
      <c r="B305" s="1" t="n">
        <v>45797.59802083333</v>
      </c>
      <c r="C305" s="1" t="n">
        <v>45959</v>
      </c>
      <c r="D305" t="inlineStr">
        <is>
          <t>DALARNAS LÄN</t>
        </is>
      </c>
      <c r="E305" t="inlineStr">
        <is>
          <t>SMEDJEBACKEN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18096-2024</t>
        </is>
      </c>
      <c r="B306" s="1" t="n">
        <v>45420.47038194445</v>
      </c>
      <c r="C306" s="1" t="n">
        <v>45959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33895-2024</t>
        </is>
      </c>
      <c r="B307" s="1" t="n">
        <v>45523.34726851852</v>
      </c>
      <c r="C307" s="1" t="n">
        <v>45959</v>
      </c>
      <c r="D307" t="inlineStr">
        <is>
          <t>DALARNAS LÄN</t>
        </is>
      </c>
      <c r="E307" t="inlineStr">
        <is>
          <t>SMEDJEBACKEN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45683-2024</t>
        </is>
      </c>
      <c r="B308" s="1" t="n">
        <v>45579</v>
      </c>
      <c r="C308" s="1" t="n">
        <v>45959</v>
      </c>
      <c r="D308" t="inlineStr">
        <is>
          <t>DALARNAS LÄN</t>
        </is>
      </c>
      <c r="E308" t="inlineStr">
        <is>
          <t>SMEDJEBACKEN</t>
        </is>
      </c>
      <c r="F308" t="inlineStr">
        <is>
          <t>Bergvik skog väst AB</t>
        </is>
      </c>
      <c r="G308" t="n">
        <v>7.5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19410-2023</t>
        </is>
      </c>
      <c r="B309" s="1" t="n">
        <v>45049.84429398148</v>
      </c>
      <c r="C309" s="1" t="n">
        <v>45959</v>
      </c>
      <c r="D309" t="inlineStr">
        <is>
          <t>DALARNAS LÄN</t>
        </is>
      </c>
      <c r="E309" t="inlineStr">
        <is>
          <t>SMEDJEBACKEN</t>
        </is>
      </c>
      <c r="F309" t="inlineStr">
        <is>
          <t>Övriga Aktiebolag</t>
        </is>
      </c>
      <c r="G309" t="n">
        <v>12.2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11100-2024</t>
        </is>
      </c>
      <c r="B310" s="1" t="n">
        <v>45371.30335648148</v>
      </c>
      <c r="C310" s="1" t="n">
        <v>45959</v>
      </c>
      <c r="D310" t="inlineStr">
        <is>
          <t>DALARNAS LÄN</t>
        </is>
      </c>
      <c r="E310" t="inlineStr">
        <is>
          <t>SMEDJEBACKEN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17418-2025</t>
        </is>
      </c>
      <c r="B311" s="1" t="n">
        <v>45757.37891203703</v>
      </c>
      <c r="C311" s="1" t="n">
        <v>45959</v>
      </c>
      <c r="D311" t="inlineStr">
        <is>
          <t>DALARNAS LÄN</t>
        </is>
      </c>
      <c r="E311" t="inlineStr">
        <is>
          <t>SMEDJEBACKEN</t>
        </is>
      </c>
      <c r="F311" t="inlineStr">
        <is>
          <t>Sveaskog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51115-2024</t>
        </is>
      </c>
      <c r="B312" s="1" t="n">
        <v>45603.49738425926</v>
      </c>
      <c r="C312" s="1" t="n">
        <v>45959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25160-2025</t>
        </is>
      </c>
      <c r="B313" s="1" t="n">
        <v>45800</v>
      </c>
      <c r="C313" s="1" t="n">
        <v>45959</v>
      </c>
      <c r="D313" t="inlineStr">
        <is>
          <t>DALARNAS LÄN</t>
        </is>
      </c>
      <c r="E313" t="inlineStr">
        <is>
          <t>SMEDJEBACKEN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58234-2023</t>
        </is>
      </c>
      <c r="B314" s="1" t="n">
        <v>45250.46398148148</v>
      </c>
      <c r="C314" s="1" t="n">
        <v>45959</v>
      </c>
      <c r="D314" t="inlineStr">
        <is>
          <t>DALARNAS LÄN</t>
        </is>
      </c>
      <c r="E314" t="inlineStr">
        <is>
          <t>SMEDJEBACKEN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48459-2023</t>
        </is>
      </c>
      <c r="B315" s="1" t="n">
        <v>45206.81862268518</v>
      </c>
      <c r="C315" s="1" t="n">
        <v>45959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48530-2023</t>
        </is>
      </c>
      <c r="B316" s="1" t="n">
        <v>45208.3728587963</v>
      </c>
      <c r="C316" s="1" t="n">
        <v>45959</v>
      </c>
      <c r="D316" t="inlineStr">
        <is>
          <t>DALARNAS LÄN</t>
        </is>
      </c>
      <c r="E316" t="inlineStr">
        <is>
          <t>SMEDJEBACKEN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42202-2024</t>
        </is>
      </c>
      <c r="B317" s="1" t="n">
        <v>45562.5187037037</v>
      </c>
      <c r="C317" s="1" t="n">
        <v>45959</v>
      </c>
      <c r="D317" t="inlineStr">
        <is>
          <t>DALARNAS LÄN</t>
        </is>
      </c>
      <c r="E317" t="inlineStr">
        <is>
          <t>SMEDJEBACKEN</t>
        </is>
      </c>
      <c r="F317" t="inlineStr">
        <is>
          <t>Sveaskog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60049-2022</t>
        </is>
      </c>
      <c r="B318" s="1" t="n">
        <v>44909.52246527778</v>
      </c>
      <c r="C318" s="1" t="n">
        <v>45959</v>
      </c>
      <c r="D318" t="inlineStr">
        <is>
          <t>DALARNAS LÄN</t>
        </is>
      </c>
      <c r="E318" t="inlineStr">
        <is>
          <t>SMEDJEBACKEN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25396-2024</t>
        </is>
      </c>
      <c r="B319" s="1" t="n">
        <v>45463.32849537037</v>
      </c>
      <c r="C319" s="1" t="n">
        <v>45959</v>
      </c>
      <c r="D319" t="inlineStr">
        <is>
          <t>DALARNAS LÄN</t>
        </is>
      </c>
      <c r="E319" t="inlineStr">
        <is>
          <t>SMEDJEBACKEN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24426-2023</t>
        </is>
      </c>
      <c r="B320" s="1" t="n">
        <v>45082.4859375</v>
      </c>
      <c r="C320" s="1" t="n">
        <v>45959</v>
      </c>
      <c r="D320" t="inlineStr">
        <is>
          <t>DALARNAS LÄN</t>
        </is>
      </c>
      <c r="E320" t="inlineStr">
        <is>
          <t>SMEDJEBACKEN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24469-2022</t>
        </is>
      </c>
      <c r="B321" s="1" t="n">
        <v>44726</v>
      </c>
      <c r="C321" s="1" t="n">
        <v>45959</v>
      </c>
      <c r="D321" t="inlineStr">
        <is>
          <t>DALARNAS LÄN</t>
        </is>
      </c>
      <c r="E321" t="inlineStr">
        <is>
          <t>SMEDJEBACKEN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16597-2024</t>
        </is>
      </c>
      <c r="B322" s="1" t="n">
        <v>45408.52283564815</v>
      </c>
      <c r="C322" s="1" t="n">
        <v>45959</v>
      </c>
      <c r="D322" t="inlineStr">
        <is>
          <t>DALARNAS LÄN</t>
        </is>
      </c>
      <c r="E322" t="inlineStr">
        <is>
          <t>SMEDJEBACKEN</t>
        </is>
      </c>
      <c r="F322" t="inlineStr">
        <is>
          <t>Sveaskog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57629-2022</t>
        </is>
      </c>
      <c r="B323" s="1" t="n">
        <v>44897</v>
      </c>
      <c r="C323" s="1" t="n">
        <v>45959</v>
      </c>
      <c r="D323" t="inlineStr">
        <is>
          <t>DALARNAS LÄN</t>
        </is>
      </c>
      <c r="E323" t="inlineStr">
        <is>
          <t>SMEDJEBACKEN</t>
        </is>
      </c>
      <c r="F323" t="inlineStr">
        <is>
          <t>Kyrkan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41480-2023</t>
        </is>
      </c>
      <c r="B324" s="1" t="n">
        <v>45172</v>
      </c>
      <c r="C324" s="1" t="n">
        <v>45959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9.699999999999999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43810-2024</t>
        </is>
      </c>
      <c r="B325" s="1" t="n">
        <v>45571.73517361111</v>
      </c>
      <c r="C325" s="1" t="n">
        <v>45959</v>
      </c>
      <c r="D325" t="inlineStr">
        <is>
          <t>DALARNAS LÄN</t>
        </is>
      </c>
      <c r="E325" t="inlineStr">
        <is>
          <t>SMEDJEBACKEN</t>
        </is>
      </c>
      <c r="F325" t="inlineStr">
        <is>
          <t>Sveaskog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26000-2025</t>
        </is>
      </c>
      <c r="B326" s="1" t="n">
        <v>45804.66270833334</v>
      </c>
      <c r="C326" s="1" t="n">
        <v>45959</v>
      </c>
      <c r="D326" t="inlineStr">
        <is>
          <t>DALARNAS LÄN</t>
        </is>
      </c>
      <c r="E326" t="inlineStr">
        <is>
          <t>SMEDJEBACKEN</t>
        </is>
      </c>
      <c r="F326" t="inlineStr">
        <is>
          <t>Bergvik skog väst AB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25955-2025</t>
        </is>
      </c>
      <c r="B327" s="1" t="n">
        <v>45804.60523148148</v>
      </c>
      <c r="C327" s="1" t="n">
        <v>45959</v>
      </c>
      <c r="D327" t="inlineStr">
        <is>
          <t>DALARNAS LÄN</t>
        </is>
      </c>
      <c r="E327" t="inlineStr">
        <is>
          <t>SMEDJEBACKEN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21224-2023</t>
        </is>
      </c>
      <c r="B328" s="1" t="n">
        <v>45062.53523148148</v>
      </c>
      <c r="C328" s="1" t="n">
        <v>45959</v>
      </c>
      <c r="D328" t="inlineStr">
        <is>
          <t>DALARNAS LÄN</t>
        </is>
      </c>
      <c r="E328" t="inlineStr">
        <is>
          <t>SMEDJEBACKEN</t>
        </is>
      </c>
      <c r="G328" t="n">
        <v>14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16761-2025</t>
        </is>
      </c>
      <c r="B329" s="1" t="n">
        <v>45754.57548611111</v>
      </c>
      <c r="C329" s="1" t="n">
        <v>45959</v>
      </c>
      <c r="D329" t="inlineStr">
        <is>
          <t>DALARNAS LÄN</t>
        </is>
      </c>
      <c r="E329" t="inlineStr">
        <is>
          <t>SMEDJEBACKEN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16445-2024</t>
        </is>
      </c>
      <c r="B330" s="1" t="n">
        <v>45407.85847222222</v>
      </c>
      <c r="C330" s="1" t="n">
        <v>45959</v>
      </c>
      <c r="D330" t="inlineStr">
        <is>
          <t>DALARNAS LÄN</t>
        </is>
      </c>
      <c r="E330" t="inlineStr">
        <is>
          <t>SMEDJEBACKEN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58422-2023</t>
        </is>
      </c>
      <c r="B331" s="1" t="n">
        <v>45246</v>
      </c>
      <c r="C331" s="1" t="n">
        <v>45959</v>
      </c>
      <c r="D331" t="inlineStr">
        <is>
          <t>DALARNAS LÄN</t>
        </is>
      </c>
      <c r="E331" t="inlineStr">
        <is>
          <t>SMEDJEBACKEN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48527-2023</t>
        </is>
      </c>
      <c r="B332" s="1" t="n">
        <v>45208</v>
      </c>
      <c r="C332" s="1" t="n">
        <v>45959</v>
      </c>
      <c r="D332" t="inlineStr">
        <is>
          <t>DALARNAS LÄN</t>
        </is>
      </c>
      <c r="E332" t="inlineStr">
        <is>
          <t>SMEDJEBACKEN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60683-2024</t>
        </is>
      </c>
      <c r="B333" s="1" t="n">
        <v>45644.46488425926</v>
      </c>
      <c r="C333" s="1" t="n">
        <v>45959</v>
      </c>
      <c r="D333" t="inlineStr">
        <is>
          <t>DALARNAS LÄN</t>
        </is>
      </c>
      <c r="E333" t="inlineStr">
        <is>
          <t>SMEDJEBACKEN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15786-2023</t>
        </is>
      </c>
      <c r="B334" s="1" t="n">
        <v>45021</v>
      </c>
      <c r="C334" s="1" t="n">
        <v>45959</v>
      </c>
      <c r="D334" t="inlineStr">
        <is>
          <t>DALARNAS LÄN</t>
        </is>
      </c>
      <c r="E334" t="inlineStr">
        <is>
          <t>SMEDJEBACKEN</t>
        </is>
      </c>
      <c r="F334" t="inlineStr">
        <is>
          <t>Kommuner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17647-2025</t>
        </is>
      </c>
      <c r="B335" s="1" t="n">
        <v>45758.32903935185</v>
      </c>
      <c r="C335" s="1" t="n">
        <v>45959</v>
      </c>
      <c r="D335" t="inlineStr">
        <is>
          <t>DALARNAS LÄN</t>
        </is>
      </c>
      <c r="E335" t="inlineStr">
        <is>
          <t>SMEDJEBACKEN</t>
        </is>
      </c>
      <c r="F335" t="inlineStr">
        <is>
          <t>Sveaskog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1853-2025</t>
        </is>
      </c>
      <c r="B336" s="1" t="n">
        <v>45671.59190972222</v>
      </c>
      <c r="C336" s="1" t="n">
        <v>45959</v>
      </c>
      <c r="D336" t="inlineStr">
        <is>
          <t>DALARNAS LÄN</t>
        </is>
      </c>
      <c r="E336" t="inlineStr">
        <is>
          <t>SMEDJEBACKEN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42418-2021</t>
        </is>
      </c>
      <c r="B337" s="1" t="n">
        <v>44427</v>
      </c>
      <c r="C337" s="1" t="n">
        <v>45959</v>
      </c>
      <c r="D337" t="inlineStr">
        <is>
          <t>DALARNAS LÄN</t>
        </is>
      </c>
      <c r="E337" t="inlineStr">
        <is>
          <t>SMEDJEBACKEN</t>
        </is>
      </c>
      <c r="F337" t="inlineStr">
        <is>
          <t>Bergvik skog väst AB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19758-2025</t>
        </is>
      </c>
      <c r="B338" s="1" t="n">
        <v>45771.39299768519</v>
      </c>
      <c r="C338" s="1" t="n">
        <v>45959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9.1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6712-2023</t>
        </is>
      </c>
      <c r="B339" s="1" t="n">
        <v>44966.69384259259</v>
      </c>
      <c r="C339" s="1" t="n">
        <v>45959</v>
      </c>
      <c r="D339" t="inlineStr">
        <is>
          <t>DALARNAS LÄN</t>
        </is>
      </c>
      <c r="E339" t="inlineStr">
        <is>
          <t>SMEDJEBACKEN</t>
        </is>
      </c>
      <c r="G339" t="n">
        <v>14.7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6716-2023</t>
        </is>
      </c>
      <c r="B340" s="1" t="n">
        <v>44966.70430555556</v>
      </c>
      <c r="C340" s="1" t="n">
        <v>45959</v>
      </c>
      <c r="D340" t="inlineStr">
        <is>
          <t>DALARNAS LÄN</t>
        </is>
      </c>
      <c r="E340" t="inlineStr">
        <is>
          <t>SMEDJEBACKEN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11145-2025</t>
        </is>
      </c>
      <c r="B341" s="1" t="n">
        <v>45723</v>
      </c>
      <c r="C341" s="1" t="n">
        <v>45959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53474-2024</t>
        </is>
      </c>
      <c r="B342" s="1" t="n">
        <v>45611</v>
      </c>
      <c r="C342" s="1" t="n">
        <v>45959</v>
      </c>
      <c r="D342" t="inlineStr">
        <is>
          <t>DALARNAS LÄN</t>
        </is>
      </c>
      <c r="E342" t="inlineStr">
        <is>
          <t>SMEDJEBACKEN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46268-2025</t>
        </is>
      </c>
      <c r="B343" s="1" t="n">
        <v>45925.36806712963</v>
      </c>
      <c r="C343" s="1" t="n">
        <v>45959</v>
      </c>
      <c r="D343" t="inlineStr">
        <is>
          <t>DALARNAS LÄN</t>
        </is>
      </c>
      <c r="E343" t="inlineStr">
        <is>
          <t>SMEDJEBACKEN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31326-2022</t>
        </is>
      </c>
      <c r="B344" s="1" t="n">
        <v>44774</v>
      </c>
      <c r="C344" s="1" t="n">
        <v>45959</v>
      </c>
      <c r="D344" t="inlineStr">
        <is>
          <t>DALARNAS LÄN</t>
        </is>
      </c>
      <c r="E344" t="inlineStr">
        <is>
          <t>SMEDJEBACKEN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46363-2025</t>
        </is>
      </c>
      <c r="B345" s="1" t="n">
        <v>45925.49875</v>
      </c>
      <c r="C345" s="1" t="n">
        <v>45959</v>
      </c>
      <c r="D345" t="inlineStr">
        <is>
          <t>DALARNAS LÄN</t>
        </is>
      </c>
      <c r="E345" t="inlineStr">
        <is>
          <t>SMEDJEBACKEN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33846-2022</t>
        </is>
      </c>
      <c r="B346" s="1" t="n">
        <v>44790.51493055555</v>
      </c>
      <c r="C346" s="1" t="n">
        <v>45959</v>
      </c>
      <c r="D346" t="inlineStr">
        <is>
          <t>DALARNAS LÄN</t>
        </is>
      </c>
      <c r="E346" t="inlineStr">
        <is>
          <t>SMEDJEBACKEN</t>
        </is>
      </c>
      <c r="F346" t="inlineStr">
        <is>
          <t>Bergvik skog väst AB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26717-2025</t>
        </is>
      </c>
      <c r="B347" s="1" t="n">
        <v>45810.47641203704</v>
      </c>
      <c r="C347" s="1" t="n">
        <v>45959</v>
      </c>
      <c r="D347" t="inlineStr">
        <is>
          <t>DALARNAS LÄN</t>
        </is>
      </c>
      <c r="E347" t="inlineStr">
        <is>
          <t>SMEDJEBACKEN</t>
        </is>
      </c>
      <c r="F347" t="inlineStr">
        <is>
          <t>Sveaskog</t>
        </is>
      </c>
      <c r="G347" t="n">
        <v>23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60025-2024</t>
        </is>
      </c>
      <c r="B348" s="1" t="n">
        <v>45642.44887731481</v>
      </c>
      <c r="C348" s="1" t="n">
        <v>45959</v>
      </c>
      <c r="D348" t="inlineStr">
        <is>
          <t>DALARNAS LÄN</t>
        </is>
      </c>
      <c r="E348" t="inlineStr">
        <is>
          <t>SMEDJEBACKEN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50524-2024</t>
        </is>
      </c>
      <c r="B349" s="1" t="n">
        <v>45600</v>
      </c>
      <c r="C349" s="1" t="n">
        <v>45959</v>
      </c>
      <c r="D349" t="inlineStr">
        <is>
          <t>DALARNAS LÄN</t>
        </is>
      </c>
      <c r="E349" t="inlineStr">
        <is>
          <t>SMEDJEBACKEN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20625-2021</t>
        </is>
      </c>
      <c r="B350" s="1" t="n">
        <v>44316.39207175926</v>
      </c>
      <c r="C350" s="1" t="n">
        <v>45959</v>
      </c>
      <c r="D350" t="inlineStr">
        <is>
          <t>DALARNAS LÄN</t>
        </is>
      </c>
      <c r="E350" t="inlineStr">
        <is>
          <t>SMEDJEBACKEN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23156-2021</t>
        </is>
      </c>
      <c r="B351" s="1" t="n">
        <v>44332.71596064815</v>
      </c>
      <c r="C351" s="1" t="n">
        <v>45959</v>
      </c>
      <c r="D351" t="inlineStr">
        <is>
          <t>DALARNAS LÄN</t>
        </is>
      </c>
      <c r="E351" t="inlineStr">
        <is>
          <t>SMEDJEBACKEN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25437-2021</t>
        </is>
      </c>
      <c r="B352" s="1" t="n">
        <v>44342</v>
      </c>
      <c r="C352" s="1" t="n">
        <v>45959</v>
      </c>
      <c r="D352" t="inlineStr">
        <is>
          <t>DALARNAS LÄN</t>
        </is>
      </c>
      <c r="E352" t="inlineStr">
        <is>
          <t>SMEDJEBACKEN</t>
        </is>
      </c>
      <c r="F352" t="inlineStr">
        <is>
          <t>Sveaskog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18830-2025</t>
        </is>
      </c>
      <c r="B353" s="1" t="n">
        <v>45764.39090277778</v>
      </c>
      <c r="C353" s="1" t="n">
        <v>45959</v>
      </c>
      <c r="D353" t="inlineStr">
        <is>
          <t>DALARNAS LÄN</t>
        </is>
      </c>
      <c r="E353" t="inlineStr">
        <is>
          <t>SMEDJEBACKEN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34484-2024</t>
        </is>
      </c>
      <c r="B354" s="1" t="n">
        <v>45525.60667824074</v>
      </c>
      <c r="C354" s="1" t="n">
        <v>45959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31788-2022</t>
        </is>
      </c>
      <c r="B355" s="1" t="n">
        <v>44776</v>
      </c>
      <c r="C355" s="1" t="n">
        <v>45959</v>
      </c>
      <c r="D355" t="inlineStr">
        <is>
          <t>DALARNAS LÄN</t>
        </is>
      </c>
      <c r="E355" t="inlineStr">
        <is>
          <t>SMEDJEBACKEN</t>
        </is>
      </c>
      <c r="F355" t="inlineStr">
        <is>
          <t>Bergvik skog väst AB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32384-2022</t>
        </is>
      </c>
      <c r="B356" s="1" t="n">
        <v>44782</v>
      </c>
      <c r="C356" s="1" t="n">
        <v>45959</v>
      </c>
      <c r="D356" t="inlineStr">
        <is>
          <t>DALARNAS LÄN</t>
        </is>
      </c>
      <c r="E356" t="inlineStr">
        <is>
          <t>SMEDJEBACKEN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28283-2025</t>
        </is>
      </c>
      <c r="B357" s="1" t="n">
        <v>45818.58821759259</v>
      </c>
      <c r="C357" s="1" t="n">
        <v>45959</v>
      </c>
      <c r="D357" t="inlineStr">
        <is>
          <t>DALARNAS LÄN</t>
        </is>
      </c>
      <c r="E357" t="inlineStr">
        <is>
          <t>SMEDJEBACKEN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36231-2022</t>
        </is>
      </c>
      <c r="B358" s="1" t="n">
        <v>44803.5662962963</v>
      </c>
      <c r="C358" s="1" t="n">
        <v>45959</v>
      </c>
      <c r="D358" t="inlineStr">
        <is>
          <t>DALARNAS LÄN</t>
        </is>
      </c>
      <c r="E358" t="inlineStr">
        <is>
          <t>SMEDJEBACKEN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46298-2025</t>
        </is>
      </c>
      <c r="B359" s="1" t="n">
        <v>45925.41173611111</v>
      </c>
      <c r="C359" s="1" t="n">
        <v>45959</v>
      </c>
      <c r="D359" t="inlineStr">
        <is>
          <t>DALARNAS LÄN</t>
        </is>
      </c>
      <c r="E359" t="inlineStr">
        <is>
          <t>SMEDJEBACKEN</t>
        </is>
      </c>
      <c r="G359" t="n">
        <v>7.9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46303-2025</t>
        </is>
      </c>
      <c r="B360" s="1" t="n">
        <v>45925.41668981482</v>
      </c>
      <c r="C360" s="1" t="n">
        <v>45959</v>
      </c>
      <c r="D360" t="inlineStr">
        <is>
          <t>DALARNAS LÄN</t>
        </is>
      </c>
      <c r="E360" t="inlineStr">
        <is>
          <t>SMEDJEBACKEN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15390-2025</t>
        </is>
      </c>
      <c r="B361" s="1" t="n">
        <v>45747.42923611111</v>
      </c>
      <c r="C361" s="1" t="n">
        <v>45959</v>
      </c>
      <c r="D361" t="inlineStr">
        <is>
          <t>DALARNAS LÄN</t>
        </is>
      </c>
      <c r="E361" t="inlineStr">
        <is>
          <t>SMEDJEBACKEN</t>
        </is>
      </c>
      <c r="F361" t="inlineStr">
        <is>
          <t>Bergvik skog väst AB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28980-2025</t>
        </is>
      </c>
      <c r="B362" s="1" t="n">
        <v>45821</v>
      </c>
      <c r="C362" s="1" t="n">
        <v>45959</v>
      </c>
      <c r="D362" t="inlineStr">
        <is>
          <t>DALARNAS LÄN</t>
        </is>
      </c>
      <c r="E362" t="inlineStr">
        <is>
          <t>SMEDJEBACKEN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29042-2025</t>
        </is>
      </c>
      <c r="B363" s="1" t="n">
        <v>45821</v>
      </c>
      <c r="C363" s="1" t="n">
        <v>45959</v>
      </c>
      <c r="D363" t="inlineStr">
        <is>
          <t>DALARNAS LÄN</t>
        </is>
      </c>
      <c r="E363" t="inlineStr">
        <is>
          <t>SMEDJEBACKEN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15211-2023</t>
        </is>
      </c>
      <c r="B364" s="1" t="n">
        <v>45018</v>
      </c>
      <c r="C364" s="1" t="n">
        <v>45959</v>
      </c>
      <c r="D364" t="inlineStr">
        <is>
          <t>DALARNAS LÄN</t>
        </is>
      </c>
      <c r="E364" t="inlineStr">
        <is>
          <t>SMEDJEBACKEN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1898-2023</t>
        </is>
      </c>
      <c r="B365" s="1" t="n">
        <v>44937</v>
      </c>
      <c r="C365" s="1" t="n">
        <v>45959</v>
      </c>
      <c r="D365" t="inlineStr">
        <is>
          <t>DALARNAS LÄN</t>
        </is>
      </c>
      <c r="E365" t="inlineStr">
        <is>
          <t>SMEDJEBACKEN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29222-2025</t>
        </is>
      </c>
      <c r="B366" s="1" t="n">
        <v>45824.32958333333</v>
      </c>
      <c r="C366" s="1" t="n">
        <v>45959</v>
      </c>
      <c r="D366" t="inlineStr">
        <is>
          <t>DALARNAS LÄN</t>
        </is>
      </c>
      <c r="E366" t="inlineStr">
        <is>
          <t>SMEDJEBACKEN</t>
        </is>
      </c>
      <c r="F366" t="inlineStr">
        <is>
          <t>Sveaskog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28775-2025</t>
        </is>
      </c>
      <c r="B367" s="1" t="n">
        <v>45819</v>
      </c>
      <c r="C367" s="1" t="n">
        <v>45959</v>
      </c>
      <c r="D367" t="inlineStr">
        <is>
          <t>DALARNAS LÄN</t>
        </is>
      </c>
      <c r="E367" t="inlineStr">
        <is>
          <t>SMEDJEBACKEN</t>
        </is>
      </c>
      <c r="F367" t="inlineStr">
        <is>
          <t>Bergvik skog väst AB</t>
        </is>
      </c>
      <c r="G367" t="n">
        <v>22.8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34673-2023</t>
        </is>
      </c>
      <c r="B368" s="1" t="n">
        <v>45140.84627314815</v>
      </c>
      <c r="C368" s="1" t="n">
        <v>45959</v>
      </c>
      <c r="D368" t="inlineStr">
        <is>
          <t>DALARNAS LÄN</t>
        </is>
      </c>
      <c r="E368" t="inlineStr">
        <is>
          <t>SMEDJEBACKEN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14875-2025</t>
        </is>
      </c>
      <c r="B369" s="1" t="n">
        <v>45743.45758101852</v>
      </c>
      <c r="C369" s="1" t="n">
        <v>45959</v>
      </c>
      <c r="D369" t="inlineStr">
        <is>
          <t>DALARNAS LÄN</t>
        </is>
      </c>
      <c r="E369" t="inlineStr">
        <is>
          <t>SMEDJEBACKEN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23687-2023</t>
        </is>
      </c>
      <c r="B370" s="1" t="n">
        <v>45077</v>
      </c>
      <c r="C370" s="1" t="n">
        <v>45959</v>
      </c>
      <c r="D370" t="inlineStr">
        <is>
          <t>DALARNAS LÄN</t>
        </is>
      </c>
      <c r="E370" t="inlineStr">
        <is>
          <t>SMEDJEBACKEN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44034-2023</t>
        </is>
      </c>
      <c r="B371" s="1" t="n">
        <v>45188</v>
      </c>
      <c r="C371" s="1" t="n">
        <v>45959</v>
      </c>
      <c r="D371" t="inlineStr">
        <is>
          <t>DALARNAS LÄN</t>
        </is>
      </c>
      <c r="E371" t="inlineStr">
        <is>
          <t>SMEDJEBACKEN</t>
        </is>
      </c>
      <c r="F371" t="inlineStr">
        <is>
          <t>Sveaskog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57151-2022</t>
        </is>
      </c>
      <c r="B372" s="1" t="n">
        <v>44895.57898148148</v>
      </c>
      <c r="C372" s="1" t="n">
        <v>45959</v>
      </c>
      <c r="D372" t="inlineStr">
        <is>
          <t>DALARNAS LÄN</t>
        </is>
      </c>
      <c r="E372" t="inlineStr">
        <is>
          <t>SMEDJEBACKEN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60086-2021</t>
        </is>
      </c>
      <c r="B373" s="1" t="n">
        <v>44494</v>
      </c>
      <c r="C373" s="1" t="n">
        <v>45959</v>
      </c>
      <c r="D373" t="inlineStr">
        <is>
          <t>DALARNAS LÄN</t>
        </is>
      </c>
      <c r="E373" t="inlineStr">
        <is>
          <t>SMEDJEBACKEN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63518-2021</t>
        </is>
      </c>
      <c r="B374" s="1" t="n">
        <v>44508</v>
      </c>
      <c r="C374" s="1" t="n">
        <v>45959</v>
      </c>
      <c r="D374" t="inlineStr">
        <is>
          <t>DALARNAS LÄN</t>
        </is>
      </c>
      <c r="E374" t="inlineStr">
        <is>
          <t>SMEDJEBACKEN</t>
        </is>
      </c>
      <c r="F374" t="inlineStr">
        <is>
          <t>Sveaskog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38440-2022</t>
        </is>
      </c>
      <c r="B375" s="1" t="n">
        <v>44813</v>
      </c>
      <c r="C375" s="1" t="n">
        <v>45959</v>
      </c>
      <c r="D375" t="inlineStr">
        <is>
          <t>DALARNAS LÄN</t>
        </is>
      </c>
      <c r="E375" t="inlineStr">
        <is>
          <t>SMEDJEBACKEN</t>
        </is>
      </c>
      <c r="F375" t="inlineStr">
        <is>
          <t>Bergvik skog väst AB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25118-2024</t>
        </is>
      </c>
      <c r="B376" s="1" t="n">
        <v>45462</v>
      </c>
      <c r="C376" s="1" t="n">
        <v>45959</v>
      </c>
      <c r="D376" t="inlineStr">
        <is>
          <t>DALARNAS LÄN</t>
        </is>
      </c>
      <c r="E376" t="inlineStr">
        <is>
          <t>SMEDJEBACKEN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25126-2024</t>
        </is>
      </c>
      <c r="B377" s="1" t="n">
        <v>45462</v>
      </c>
      <c r="C377" s="1" t="n">
        <v>45959</v>
      </c>
      <c r="D377" t="inlineStr">
        <is>
          <t>DALARNAS LÄN</t>
        </is>
      </c>
      <c r="E377" t="inlineStr">
        <is>
          <t>SMEDJEBACKEN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2046-2024</t>
        </is>
      </c>
      <c r="B378" s="1" t="n">
        <v>45308.8669212963</v>
      </c>
      <c r="C378" s="1" t="n">
        <v>45959</v>
      </c>
      <c r="D378" t="inlineStr">
        <is>
          <t>DALARNAS LÄN</t>
        </is>
      </c>
      <c r="E378" t="inlineStr">
        <is>
          <t>SMEDJEBACKEN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11155-2025</t>
        </is>
      </c>
      <c r="B379" s="1" t="n">
        <v>45723</v>
      </c>
      <c r="C379" s="1" t="n">
        <v>45959</v>
      </c>
      <c r="D379" t="inlineStr">
        <is>
          <t>DALARNAS LÄN</t>
        </is>
      </c>
      <c r="E379" t="inlineStr">
        <is>
          <t>SMEDJEBACKEN</t>
        </is>
      </c>
      <c r="F379" t="inlineStr">
        <is>
          <t>Bergvik skog väst AB</t>
        </is>
      </c>
      <c r="G379" t="n">
        <v>6.3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56012-2021</t>
        </is>
      </c>
      <c r="B380" s="1" t="n">
        <v>44477</v>
      </c>
      <c r="C380" s="1" t="n">
        <v>45959</v>
      </c>
      <c r="D380" t="inlineStr">
        <is>
          <t>DALARNAS LÄN</t>
        </is>
      </c>
      <c r="E380" t="inlineStr">
        <is>
          <t>SMEDJEBACKEN</t>
        </is>
      </c>
      <c r="F380" t="inlineStr">
        <is>
          <t>Bergvik skog väst AB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26899-2024</t>
        </is>
      </c>
      <c r="B381" s="1" t="n">
        <v>45470.68664351852</v>
      </c>
      <c r="C381" s="1" t="n">
        <v>45959</v>
      </c>
      <c r="D381" t="inlineStr">
        <is>
          <t>DALARNAS LÄN</t>
        </is>
      </c>
      <c r="E381" t="inlineStr">
        <is>
          <t>SMEDJEBACKEN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9559-2025</t>
        </is>
      </c>
      <c r="B382" s="1" t="n">
        <v>45715.60960648148</v>
      </c>
      <c r="C382" s="1" t="n">
        <v>45959</v>
      </c>
      <c r="D382" t="inlineStr">
        <is>
          <t>DALARNAS LÄN</t>
        </is>
      </c>
      <c r="E382" t="inlineStr">
        <is>
          <t>SMEDJEBACKEN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44116-2023</t>
        </is>
      </c>
      <c r="B383" s="1" t="n">
        <v>45188</v>
      </c>
      <c r="C383" s="1" t="n">
        <v>45959</v>
      </c>
      <c r="D383" t="inlineStr">
        <is>
          <t>DALARNAS LÄN</t>
        </is>
      </c>
      <c r="E383" t="inlineStr">
        <is>
          <t>SMEDJEBACKEN</t>
        </is>
      </c>
      <c r="F383" t="inlineStr">
        <is>
          <t>Bergvik skog väst AB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52354-2023</t>
        </is>
      </c>
      <c r="B384" s="1" t="n">
        <v>45224.68380787037</v>
      </c>
      <c r="C384" s="1" t="n">
        <v>45959</v>
      </c>
      <c r="D384" t="inlineStr">
        <is>
          <t>DALARNAS LÄN</t>
        </is>
      </c>
      <c r="E384" t="inlineStr">
        <is>
          <t>SMEDJEBACKEN</t>
        </is>
      </c>
      <c r="G384" t="n">
        <v>14.9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34822-2021</t>
        </is>
      </c>
      <c r="B385" s="1" t="n">
        <v>44383.35997685185</v>
      </c>
      <c r="C385" s="1" t="n">
        <v>45959</v>
      </c>
      <c r="D385" t="inlineStr">
        <is>
          <t>DALARNAS LÄN</t>
        </is>
      </c>
      <c r="E385" t="inlineStr">
        <is>
          <t>SMEDJEBACKEN</t>
        </is>
      </c>
      <c r="F385" t="inlineStr">
        <is>
          <t>Sveaskog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30903-2025</t>
        </is>
      </c>
      <c r="B386" s="1" t="n">
        <v>45832.36197916666</v>
      </c>
      <c r="C386" s="1" t="n">
        <v>45959</v>
      </c>
      <c r="D386" t="inlineStr">
        <is>
          <t>DALARNAS LÄN</t>
        </is>
      </c>
      <c r="E386" t="inlineStr">
        <is>
          <t>SMEDJEBACKEN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16870-2023</t>
        </is>
      </c>
      <c r="B387" s="1" t="n">
        <v>45033.48502314815</v>
      </c>
      <c r="C387" s="1" t="n">
        <v>45959</v>
      </c>
      <c r="D387" t="inlineStr">
        <is>
          <t>DALARNAS LÄN</t>
        </is>
      </c>
      <c r="E387" t="inlineStr">
        <is>
          <t>SMEDJEBACKEN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39085-2021</t>
        </is>
      </c>
      <c r="B388" s="1" t="n">
        <v>44412.58629629629</v>
      </c>
      <c r="C388" s="1" t="n">
        <v>45959</v>
      </c>
      <c r="D388" t="inlineStr">
        <is>
          <t>DALARNAS LÄN</t>
        </is>
      </c>
      <c r="E388" t="inlineStr">
        <is>
          <t>SMEDJEBACKEN</t>
        </is>
      </c>
      <c r="G388" t="n">
        <v>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9144-2025</t>
        </is>
      </c>
      <c r="B389" s="1" t="n">
        <v>45714.32489583334</v>
      </c>
      <c r="C389" s="1" t="n">
        <v>45959</v>
      </c>
      <c r="D389" t="inlineStr">
        <is>
          <t>DALARNAS LÄN</t>
        </is>
      </c>
      <c r="E389" t="inlineStr">
        <is>
          <t>SMEDJEBACKEN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30592-2025</t>
        </is>
      </c>
      <c r="B390" s="1" t="n">
        <v>45831.438125</v>
      </c>
      <c r="C390" s="1" t="n">
        <v>45959</v>
      </c>
      <c r="D390" t="inlineStr">
        <is>
          <t>DALARNAS LÄN</t>
        </is>
      </c>
      <c r="E390" t="inlineStr">
        <is>
          <t>SMEDJEBACKEN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4295-2025</t>
        </is>
      </c>
      <c r="B391" s="1" t="n">
        <v>45685.66700231482</v>
      </c>
      <c r="C391" s="1" t="n">
        <v>45959</v>
      </c>
      <c r="D391" t="inlineStr">
        <is>
          <t>DALARNAS LÄN</t>
        </is>
      </c>
      <c r="E391" t="inlineStr">
        <is>
          <t>SMEDJEBACKEN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31470-2025</t>
        </is>
      </c>
      <c r="B392" s="1" t="n">
        <v>45833.56387731482</v>
      </c>
      <c r="C392" s="1" t="n">
        <v>45959</v>
      </c>
      <c r="D392" t="inlineStr">
        <is>
          <t>DALARNAS LÄN</t>
        </is>
      </c>
      <c r="E392" t="inlineStr">
        <is>
          <t>SMEDJEBACKEN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33864-2024</t>
        </is>
      </c>
      <c r="B393" s="1" t="n">
        <v>45520</v>
      </c>
      <c r="C393" s="1" t="n">
        <v>45959</v>
      </c>
      <c r="D393" t="inlineStr">
        <is>
          <t>DALARNAS LÄN</t>
        </is>
      </c>
      <c r="E393" t="inlineStr">
        <is>
          <t>SMEDJEBACKEN</t>
        </is>
      </c>
      <c r="F393" t="inlineStr">
        <is>
          <t>Bergvik skog väst AB</t>
        </is>
      </c>
      <c r="G393" t="n">
        <v>15.3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31473-2025</t>
        </is>
      </c>
      <c r="B394" s="1" t="n">
        <v>45833</v>
      </c>
      <c r="C394" s="1" t="n">
        <v>45959</v>
      </c>
      <c r="D394" t="inlineStr">
        <is>
          <t>DALARNAS LÄN</t>
        </is>
      </c>
      <c r="E394" t="inlineStr">
        <is>
          <t>SMEDJEBACKEN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3970-2025</t>
        </is>
      </c>
      <c r="B395" s="1" t="n">
        <v>45684.52469907407</v>
      </c>
      <c r="C395" s="1" t="n">
        <v>45959</v>
      </c>
      <c r="D395" t="inlineStr">
        <is>
          <t>DALARNAS LÄN</t>
        </is>
      </c>
      <c r="E395" t="inlineStr">
        <is>
          <t>SMEDJEBACKEN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28760-2024</t>
        </is>
      </c>
      <c r="B396" s="1" t="n">
        <v>45478</v>
      </c>
      <c r="C396" s="1" t="n">
        <v>45959</v>
      </c>
      <c r="D396" t="inlineStr">
        <is>
          <t>DALARNAS LÄN</t>
        </is>
      </c>
      <c r="E396" t="inlineStr">
        <is>
          <t>SMEDJEBACKEN</t>
        </is>
      </c>
      <c r="F396" t="inlineStr">
        <is>
          <t>Bergvik skog väst AB</t>
        </is>
      </c>
      <c r="G396" t="n">
        <v>11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38803-2021</t>
        </is>
      </c>
      <c r="B397" s="1" t="n">
        <v>44410</v>
      </c>
      <c r="C397" s="1" t="n">
        <v>45959</v>
      </c>
      <c r="D397" t="inlineStr">
        <is>
          <t>DALARNAS LÄN</t>
        </is>
      </c>
      <c r="E397" t="inlineStr">
        <is>
          <t>SMEDJEBACKEN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46369-2025</t>
        </is>
      </c>
      <c r="B398" s="1" t="n">
        <v>45925.50526620371</v>
      </c>
      <c r="C398" s="1" t="n">
        <v>45959</v>
      </c>
      <c r="D398" t="inlineStr">
        <is>
          <t>DALARNAS LÄN</t>
        </is>
      </c>
      <c r="E398" t="inlineStr">
        <is>
          <t>SMEDJEBACKEN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46372-2025</t>
        </is>
      </c>
      <c r="B399" s="1" t="n">
        <v>45925.50818287037</v>
      </c>
      <c r="C399" s="1" t="n">
        <v>45959</v>
      </c>
      <c r="D399" t="inlineStr">
        <is>
          <t>DALARNAS LÄN</t>
        </is>
      </c>
      <c r="E399" t="inlineStr">
        <is>
          <t>SMEDJEBACKEN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32091-2025</t>
        </is>
      </c>
      <c r="B400" s="1" t="n">
        <v>45835.45888888889</v>
      </c>
      <c r="C400" s="1" t="n">
        <v>45959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38356-2024</t>
        </is>
      </c>
      <c r="B401" s="1" t="n">
        <v>45545.75784722222</v>
      </c>
      <c r="C401" s="1" t="n">
        <v>45959</v>
      </c>
      <c r="D401" t="inlineStr">
        <is>
          <t>DALARNAS LÄN</t>
        </is>
      </c>
      <c r="E401" t="inlineStr">
        <is>
          <t>SMEDJEBACKEN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53718-2022</t>
        </is>
      </c>
      <c r="B402" s="1" t="n">
        <v>44880.39084490741</v>
      </c>
      <c r="C402" s="1" t="n">
        <v>45959</v>
      </c>
      <c r="D402" t="inlineStr">
        <is>
          <t>DALARNAS LÄN</t>
        </is>
      </c>
      <c r="E402" t="inlineStr">
        <is>
          <t>SMEDJEBACKEN</t>
        </is>
      </c>
      <c r="F402" t="inlineStr">
        <is>
          <t>Sveaskog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45091-2022</t>
        </is>
      </c>
      <c r="B403" s="1" t="n">
        <v>44842</v>
      </c>
      <c r="C403" s="1" t="n">
        <v>45959</v>
      </c>
      <c r="D403" t="inlineStr">
        <is>
          <t>DALARNAS LÄN</t>
        </is>
      </c>
      <c r="E403" t="inlineStr">
        <is>
          <t>SMEDJEBACKEN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33064-2025</t>
        </is>
      </c>
      <c r="B404" s="1" t="n">
        <v>45840</v>
      </c>
      <c r="C404" s="1" t="n">
        <v>45959</v>
      </c>
      <c r="D404" t="inlineStr">
        <is>
          <t>DALARNAS LÄN</t>
        </is>
      </c>
      <c r="E404" t="inlineStr">
        <is>
          <t>SMEDJEBACKEN</t>
        </is>
      </c>
      <c r="F404" t="inlineStr">
        <is>
          <t>Övriga Aktiebolag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32996-2025</t>
        </is>
      </c>
      <c r="B405" s="1" t="n">
        <v>45840</v>
      </c>
      <c r="C405" s="1" t="n">
        <v>45959</v>
      </c>
      <c r="D405" t="inlineStr">
        <is>
          <t>DALARNAS LÄN</t>
        </is>
      </c>
      <c r="E405" t="inlineStr">
        <is>
          <t>SMEDJEBACKEN</t>
        </is>
      </c>
      <c r="F405" t="inlineStr">
        <is>
          <t>Övriga Aktiebolag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38477-2025</t>
        </is>
      </c>
      <c r="B406" s="1" t="n">
        <v>45884.31744212963</v>
      </c>
      <c r="C406" s="1" t="n">
        <v>45959</v>
      </c>
      <c r="D406" t="inlineStr">
        <is>
          <t>DALARNAS LÄN</t>
        </is>
      </c>
      <c r="E406" t="inlineStr">
        <is>
          <t>SMEDJEBACKEN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32130-2021</t>
        </is>
      </c>
      <c r="B407" s="1" t="n">
        <v>44371.32910879629</v>
      </c>
      <c r="C407" s="1" t="n">
        <v>45959</v>
      </c>
      <c r="D407" t="inlineStr">
        <is>
          <t>DALARNAS LÄN</t>
        </is>
      </c>
      <c r="E407" t="inlineStr">
        <is>
          <t>SMEDJEBACKEN</t>
        </is>
      </c>
      <c r="F407" t="inlineStr">
        <is>
          <t>Sveaskog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33017-2025</t>
        </is>
      </c>
      <c r="B408" s="1" t="n">
        <v>45840</v>
      </c>
      <c r="C408" s="1" t="n">
        <v>45959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28041-2021</t>
        </is>
      </c>
      <c r="B409" s="1" t="n">
        <v>44355.39248842592</v>
      </c>
      <c r="C409" s="1" t="n">
        <v>45959</v>
      </c>
      <c r="D409" t="inlineStr">
        <is>
          <t>DALARNAS LÄN</t>
        </is>
      </c>
      <c r="E409" t="inlineStr">
        <is>
          <t>SMEDJEBACKEN</t>
        </is>
      </c>
      <c r="F409" t="inlineStr">
        <is>
          <t>Sveaskog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45373-2023</t>
        </is>
      </c>
      <c r="B410" s="1" t="n">
        <v>45193.76826388889</v>
      </c>
      <c r="C410" s="1" t="n">
        <v>45959</v>
      </c>
      <c r="D410" t="inlineStr">
        <is>
          <t>DALARNAS LÄN</t>
        </is>
      </c>
      <c r="E410" t="inlineStr">
        <is>
          <t>SMEDJEBACKEN</t>
        </is>
      </c>
      <c r="F410" t="inlineStr">
        <is>
          <t>Sveaskog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48214-2023</t>
        </is>
      </c>
      <c r="B411" s="1" t="n">
        <v>45205.48114583334</v>
      </c>
      <c r="C411" s="1" t="n">
        <v>45959</v>
      </c>
      <c r="D411" t="inlineStr">
        <is>
          <t>DALARNAS LÄN</t>
        </is>
      </c>
      <c r="E411" t="inlineStr">
        <is>
          <t>SMEDJEBACKEN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33466-2025</t>
        </is>
      </c>
      <c r="B412" s="1" t="n">
        <v>45841</v>
      </c>
      <c r="C412" s="1" t="n">
        <v>45959</v>
      </c>
      <c r="D412" t="inlineStr">
        <is>
          <t>DALARNAS LÄN</t>
        </is>
      </c>
      <c r="E412" t="inlineStr">
        <is>
          <t>SMEDJEBACKEN</t>
        </is>
      </c>
      <c r="F412" t="inlineStr">
        <is>
          <t>Sveaskog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15322-2025</t>
        </is>
      </c>
      <c r="B413" s="1" t="n">
        <v>45747.32240740741</v>
      </c>
      <c r="C413" s="1" t="n">
        <v>45959</v>
      </c>
      <c r="D413" t="inlineStr">
        <is>
          <t>DALARNAS LÄN</t>
        </is>
      </c>
      <c r="E413" t="inlineStr">
        <is>
          <t>SMEDJEBACKEN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40870-2023</t>
        </is>
      </c>
      <c r="B414" s="1" t="n">
        <v>45173</v>
      </c>
      <c r="C414" s="1" t="n">
        <v>45959</v>
      </c>
      <c r="D414" t="inlineStr">
        <is>
          <t>DALARNAS LÄN</t>
        </is>
      </c>
      <c r="E414" t="inlineStr">
        <is>
          <t>SMEDJEBACKEN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33912-2025</t>
        </is>
      </c>
      <c r="B415" s="1" t="n">
        <v>45842.60398148148</v>
      </c>
      <c r="C415" s="1" t="n">
        <v>45959</v>
      </c>
      <c r="D415" t="inlineStr">
        <is>
          <t>DALARNAS LÄN</t>
        </is>
      </c>
      <c r="E415" t="inlineStr">
        <is>
          <t>SMEDJEBACKEN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55717-2022</t>
        </is>
      </c>
      <c r="B416" s="1" t="n">
        <v>44888</v>
      </c>
      <c r="C416" s="1" t="n">
        <v>45959</v>
      </c>
      <c r="D416" t="inlineStr">
        <is>
          <t>DALARNAS LÄN</t>
        </is>
      </c>
      <c r="E416" t="inlineStr">
        <is>
          <t>SMEDJEBACKEN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54382-2021</t>
        </is>
      </c>
      <c r="B417" s="1" t="n">
        <v>44473</v>
      </c>
      <c r="C417" s="1" t="n">
        <v>45959</v>
      </c>
      <c r="D417" t="inlineStr">
        <is>
          <t>DALARNAS LÄN</t>
        </is>
      </c>
      <c r="E417" t="inlineStr">
        <is>
          <t>SMEDJEBACKEN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33464-2025</t>
        </is>
      </c>
      <c r="B418" s="1" t="n">
        <v>45841.48256944444</v>
      </c>
      <c r="C418" s="1" t="n">
        <v>45959</v>
      </c>
      <c r="D418" t="inlineStr">
        <is>
          <t>DALARNAS LÄN</t>
        </is>
      </c>
      <c r="E418" t="inlineStr">
        <is>
          <t>SMEDJEBACKEN</t>
        </is>
      </c>
      <c r="F418" t="inlineStr">
        <is>
          <t>Sveaskog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34510-2025</t>
        </is>
      </c>
      <c r="B419" s="1" t="n">
        <v>45846</v>
      </c>
      <c r="C419" s="1" t="n">
        <v>45959</v>
      </c>
      <c r="D419" t="inlineStr">
        <is>
          <t>DALARNAS LÄN</t>
        </is>
      </c>
      <c r="E419" t="inlineStr">
        <is>
          <t>SMEDJEBACKEN</t>
        </is>
      </c>
      <c r="F419" t="inlineStr">
        <is>
          <t>Bergvik skog väst AB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43909-2024</t>
        </is>
      </c>
      <c r="B420" s="1" t="n">
        <v>45572.43074074074</v>
      </c>
      <c r="C420" s="1" t="n">
        <v>45959</v>
      </c>
      <c r="D420" t="inlineStr">
        <is>
          <t>DALARNAS LÄN</t>
        </is>
      </c>
      <c r="E420" t="inlineStr">
        <is>
          <t>SMEDJEBACKEN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32016-2022</t>
        </is>
      </c>
      <c r="B421" s="1" t="n">
        <v>44778</v>
      </c>
      <c r="C421" s="1" t="n">
        <v>45959</v>
      </c>
      <c r="D421" t="inlineStr">
        <is>
          <t>DALARNAS LÄN</t>
        </is>
      </c>
      <c r="E421" t="inlineStr">
        <is>
          <t>SMEDJEBACKEN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6720-2023</t>
        </is>
      </c>
      <c r="B422" s="1" t="n">
        <v>44966</v>
      </c>
      <c r="C422" s="1" t="n">
        <v>45959</v>
      </c>
      <c r="D422" t="inlineStr">
        <is>
          <t>DALARNAS LÄN</t>
        </is>
      </c>
      <c r="E422" t="inlineStr">
        <is>
          <t>SMEDJEBACKEN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6722-2023</t>
        </is>
      </c>
      <c r="B423" s="1" t="n">
        <v>44966.71741898148</v>
      </c>
      <c r="C423" s="1" t="n">
        <v>45959</v>
      </c>
      <c r="D423" t="inlineStr">
        <is>
          <t>DALARNAS LÄN</t>
        </is>
      </c>
      <c r="E423" t="inlineStr">
        <is>
          <t>SMEDJEBACKEN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34444-2025</t>
        </is>
      </c>
      <c r="B424" s="1" t="n">
        <v>45846.71516203704</v>
      </c>
      <c r="C424" s="1" t="n">
        <v>45959</v>
      </c>
      <c r="D424" t="inlineStr">
        <is>
          <t>DALARNAS LÄN</t>
        </is>
      </c>
      <c r="E424" t="inlineStr">
        <is>
          <t>SMEDJEBACKEN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34511-2025</t>
        </is>
      </c>
      <c r="B425" s="1" t="n">
        <v>45846</v>
      </c>
      <c r="C425" s="1" t="n">
        <v>45959</v>
      </c>
      <c r="D425" t="inlineStr">
        <is>
          <t>DALARNAS LÄN</t>
        </is>
      </c>
      <c r="E425" t="inlineStr">
        <is>
          <t>SMEDJEBACKEN</t>
        </is>
      </c>
      <c r="F425" t="inlineStr">
        <is>
          <t>Bergvik skog väst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34523-2025</t>
        </is>
      </c>
      <c r="B426" s="1" t="n">
        <v>45846</v>
      </c>
      <c r="C426" s="1" t="n">
        <v>45959</v>
      </c>
      <c r="D426" t="inlineStr">
        <is>
          <t>DALARNAS LÄN</t>
        </is>
      </c>
      <c r="E426" t="inlineStr">
        <is>
          <t>SMEDJEBACKEN</t>
        </is>
      </c>
      <c r="F426" t="inlineStr">
        <is>
          <t>Bergvik skog väst AB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34706-2025</t>
        </is>
      </c>
      <c r="B427" s="1" t="n">
        <v>45848</v>
      </c>
      <c r="C427" s="1" t="n">
        <v>45959</v>
      </c>
      <c r="D427" t="inlineStr">
        <is>
          <t>DALARNAS LÄN</t>
        </is>
      </c>
      <c r="E427" t="inlineStr">
        <is>
          <t>SMEDJEBACKEN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34711-2025</t>
        </is>
      </c>
      <c r="B428" s="1" t="n">
        <v>45848.49875</v>
      </c>
      <c r="C428" s="1" t="n">
        <v>45959</v>
      </c>
      <c r="D428" t="inlineStr">
        <is>
          <t>DALARNAS LÄN</t>
        </is>
      </c>
      <c r="E428" t="inlineStr">
        <is>
          <t>SMEDJEBACKEN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39734-2021</t>
        </is>
      </c>
      <c r="B429" s="1" t="n">
        <v>44414</v>
      </c>
      <c r="C429" s="1" t="n">
        <v>45959</v>
      </c>
      <c r="D429" t="inlineStr">
        <is>
          <t>DALARNAS LÄN</t>
        </is>
      </c>
      <c r="E429" t="inlineStr">
        <is>
          <t>SMEDJEBACKEN</t>
        </is>
      </c>
      <c r="G429" t="n">
        <v>4.4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21969-2025</t>
        </is>
      </c>
      <c r="B430" s="1" t="n">
        <v>45784.63262731482</v>
      </c>
      <c r="C430" s="1" t="n">
        <v>45959</v>
      </c>
      <c r="D430" t="inlineStr">
        <is>
          <t>DALARNAS LÄN</t>
        </is>
      </c>
      <c r="E430" t="inlineStr">
        <is>
          <t>SMEDJEBACKEN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40561-2021</t>
        </is>
      </c>
      <c r="B431" s="1" t="n">
        <v>44420</v>
      </c>
      <c r="C431" s="1" t="n">
        <v>45959</v>
      </c>
      <c r="D431" t="inlineStr">
        <is>
          <t>DALARNAS LÄN</t>
        </is>
      </c>
      <c r="E431" t="inlineStr">
        <is>
          <t>SMEDJEBACKEN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44117-2021</t>
        </is>
      </c>
      <c r="B432" s="1" t="n">
        <v>44434.61344907407</v>
      </c>
      <c r="C432" s="1" t="n">
        <v>45959</v>
      </c>
      <c r="D432" t="inlineStr">
        <is>
          <t>DALARNAS LÄN</t>
        </is>
      </c>
      <c r="E432" t="inlineStr">
        <is>
          <t>SMEDJEBACKEN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11141-2021</t>
        </is>
      </c>
      <c r="B433" s="1" t="n">
        <v>44261</v>
      </c>
      <c r="C433" s="1" t="n">
        <v>45959</v>
      </c>
      <c r="D433" t="inlineStr">
        <is>
          <t>DALARNAS LÄN</t>
        </is>
      </c>
      <c r="E433" t="inlineStr">
        <is>
          <t>SMEDJEBACKEN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46358-2025</t>
        </is>
      </c>
      <c r="B434" s="1" t="n">
        <v>45925.49443287037</v>
      </c>
      <c r="C434" s="1" t="n">
        <v>45959</v>
      </c>
      <c r="D434" t="inlineStr">
        <is>
          <t>DALARNAS LÄN</t>
        </is>
      </c>
      <c r="E434" t="inlineStr">
        <is>
          <t>SMEDJEBACKEN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46367-2025</t>
        </is>
      </c>
      <c r="B435" s="1" t="n">
        <v>45925.50178240741</v>
      </c>
      <c r="C435" s="1" t="n">
        <v>45959</v>
      </c>
      <c r="D435" t="inlineStr">
        <is>
          <t>DALARNAS LÄN</t>
        </is>
      </c>
      <c r="E435" t="inlineStr">
        <is>
          <t>SMEDJEBACKEN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23684-2025</t>
        </is>
      </c>
      <c r="B436" s="1" t="n">
        <v>45793.34361111111</v>
      </c>
      <c r="C436" s="1" t="n">
        <v>45959</v>
      </c>
      <c r="D436" t="inlineStr">
        <is>
          <t>DALARNAS LÄN</t>
        </is>
      </c>
      <c r="E436" t="inlineStr">
        <is>
          <t>SMEDJEBACKEN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13354-2025</t>
        </is>
      </c>
      <c r="B437" s="1" t="n">
        <v>45735.64283564815</v>
      </c>
      <c r="C437" s="1" t="n">
        <v>45959</v>
      </c>
      <c r="D437" t="inlineStr">
        <is>
          <t>DALARNAS LÄN</t>
        </is>
      </c>
      <c r="E437" t="inlineStr">
        <is>
          <t>SMEDJEBACKEN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46756-2023</t>
        </is>
      </c>
      <c r="B438" s="1" t="n">
        <v>45198.61319444444</v>
      </c>
      <c r="C438" s="1" t="n">
        <v>45959</v>
      </c>
      <c r="D438" t="inlineStr">
        <is>
          <t>DALARNAS LÄN</t>
        </is>
      </c>
      <c r="E438" t="inlineStr">
        <is>
          <t>SMEDJEBACKEN</t>
        </is>
      </c>
      <c r="F438" t="inlineStr">
        <is>
          <t>Bergvik skog väst AB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38768-2025</t>
        </is>
      </c>
      <c r="B439" s="1" t="n">
        <v>45887.41387731482</v>
      </c>
      <c r="C439" s="1" t="n">
        <v>45959</v>
      </c>
      <c r="D439" t="inlineStr">
        <is>
          <t>DALARNAS LÄN</t>
        </is>
      </c>
      <c r="E439" t="inlineStr">
        <is>
          <t>SMEDJEBACKEN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21626-2023</t>
        </is>
      </c>
      <c r="B440" s="1" t="n">
        <v>45063.66127314815</v>
      </c>
      <c r="C440" s="1" t="n">
        <v>45959</v>
      </c>
      <c r="D440" t="inlineStr">
        <is>
          <t>DALARNAS LÄN</t>
        </is>
      </c>
      <c r="E440" t="inlineStr">
        <is>
          <t>SMEDJEBACKEN</t>
        </is>
      </c>
      <c r="F440" t="inlineStr">
        <is>
          <t>Övriga Aktiebolag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35890-2025</t>
        </is>
      </c>
      <c r="B441" s="1" t="n">
        <v>45862.44722222222</v>
      </c>
      <c r="C441" s="1" t="n">
        <v>45959</v>
      </c>
      <c r="D441" t="inlineStr">
        <is>
          <t>DALARNAS LÄN</t>
        </is>
      </c>
      <c r="E441" t="inlineStr">
        <is>
          <t>SMEDJEBACKEN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41569-2023</t>
        </is>
      </c>
      <c r="B442" s="1" t="n">
        <v>45175</v>
      </c>
      <c r="C442" s="1" t="n">
        <v>45959</v>
      </c>
      <c r="D442" t="inlineStr">
        <is>
          <t>DALARNAS LÄN</t>
        </is>
      </c>
      <c r="E442" t="inlineStr">
        <is>
          <t>SMEDJEBACKEN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38755-2025</t>
        </is>
      </c>
      <c r="B443" s="1" t="n">
        <v>45887.39440972222</v>
      </c>
      <c r="C443" s="1" t="n">
        <v>45959</v>
      </c>
      <c r="D443" t="inlineStr">
        <is>
          <t>DALARNAS LÄN</t>
        </is>
      </c>
      <c r="E443" t="inlineStr">
        <is>
          <t>SMEDJEBACKEN</t>
        </is>
      </c>
      <c r="F443" t="inlineStr">
        <is>
          <t>Sveaskog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41504-2023</t>
        </is>
      </c>
      <c r="B444" s="1" t="n">
        <v>45172</v>
      </c>
      <c r="C444" s="1" t="n">
        <v>45959</v>
      </c>
      <c r="D444" t="inlineStr">
        <is>
          <t>DALARNAS LÄN</t>
        </is>
      </c>
      <c r="E444" t="inlineStr">
        <is>
          <t>SMEDJEBACKEN</t>
        </is>
      </c>
      <c r="F444" t="inlineStr">
        <is>
          <t>Bergvik skog väst AB</t>
        </is>
      </c>
      <c r="G444" t="n">
        <v>11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28274-2025</t>
        </is>
      </c>
      <c r="B445" s="1" t="n">
        <v>45818.5778587963</v>
      </c>
      <c r="C445" s="1" t="n">
        <v>45959</v>
      </c>
      <c r="D445" t="inlineStr">
        <is>
          <t>DALARNAS LÄN</t>
        </is>
      </c>
      <c r="E445" t="inlineStr">
        <is>
          <t>SMEDJEBACKEN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15350-2022</t>
        </is>
      </c>
      <c r="B446" s="1" t="n">
        <v>44659.54976851852</v>
      </c>
      <c r="C446" s="1" t="n">
        <v>45959</v>
      </c>
      <c r="D446" t="inlineStr">
        <is>
          <t>DALARNAS LÄN</t>
        </is>
      </c>
      <c r="E446" t="inlineStr">
        <is>
          <t>SMEDJEBACKEN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35814-2025</t>
        </is>
      </c>
      <c r="B447" s="1" t="n">
        <v>45861.43575231481</v>
      </c>
      <c r="C447" s="1" t="n">
        <v>45959</v>
      </c>
      <c r="D447" t="inlineStr">
        <is>
          <t>DALARNAS LÄN</t>
        </is>
      </c>
      <c r="E447" t="inlineStr">
        <is>
          <t>SMEDJEBACKEN</t>
        </is>
      </c>
      <c r="F447" t="inlineStr">
        <is>
          <t>Övriga Aktiebolag</t>
        </is>
      </c>
      <c r="G447" t="n">
        <v>16.7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46523-2025</t>
        </is>
      </c>
      <c r="B448" s="1" t="n">
        <v>45926</v>
      </c>
      <c r="C448" s="1" t="n">
        <v>45959</v>
      </c>
      <c r="D448" t="inlineStr">
        <is>
          <t>DALARNAS LÄN</t>
        </is>
      </c>
      <c r="E448" t="inlineStr">
        <is>
          <t>SMEDJEBACKEN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33960-2023</t>
        </is>
      </c>
      <c r="B449" s="1" t="n">
        <v>45124</v>
      </c>
      <c r="C449" s="1" t="n">
        <v>45959</v>
      </c>
      <c r="D449" t="inlineStr">
        <is>
          <t>DALARNAS LÄN</t>
        </is>
      </c>
      <c r="E449" t="inlineStr">
        <is>
          <t>SMEDJEBACKEN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33936-2024</t>
        </is>
      </c>
      <c r="B450" s="1" t="n">
        <v>45522</v>
      </c>
      <c r="C450" s="1" t="n">
        <v>45959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6280-2025</t>
        </is>
      </c>
      <c r="B451" s="1" t="n">
        <v>45698.63383101852</v>
      </c>
      <c r="C451" s="1" t="n">
        <v>45959</v>
      </c>
      <c r="D451" t="inlineStr">
        <is>
          <t>DALARNAS LÄN</t>
        </is>
      </c>
      <c r="E451" t="inlineStr">
        <is>
          <t>SMEDJEBACKEN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26439-2024</t>
        </is>
      </c>
      <c r="B452" s="1" t="n">
        <v>45469.49113425926</v>
      </c>
      <c r="C452" s="1" t="n">
        <v>45959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45569-2024</t>
        </is>
      </c>
      <c r="B453" s="1" t="n">
        <v>45578</v>
      </c>
      <c r="C453" s="1" t="n">
        <v>45959</v>
      </c>
      <c r="D453" t="inlineStr">
        <is>
          <t>DALARNAS LÄN</t>
        </is>
      </c>
      <c r="E453" t="inlineStr">
        <is>
          <t>SMEDJEBACKEN</t>
        </is>
      </c>
      <c r="F453" t="inlineStr">
        <is>
          <t>Bergvik skog väst AB</t>
        </is>
      </c>
      <c r="G453" t="n">
        <v>23.6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15321-2025</t>
        </is>
      </c>
      <c r="B454" s="1" t="n">
        <v>45747.32092592592</v>
      </c>
      <c r="C454" s="1" t="n">
        <v>45959</v>
      </c>
      <c r="D454" t="inlineStr">
        <is>
          <t>DALARNAS LÄN</t>
        </is>
      </c>
      <c r="E454" t="inlineStr">
        <is>
          <t>SMEDJEBACKEN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31809-2022</t>
        </is>
      </c>
      <c r="B455" s="1" t="n">
        <v>44776</v>
      </c>
      <c r="C455" s="1" t="n">
        <v>45959</v>
      </c>
      <c r="D455" t="inlineStr">
        <is>
          <t>DALARNAS LÄN</t>
        </is>
      </c>
      <c r="E455" t="inlineStr">
        <is>
          <t>SMEDJEBACKEN</t>
        </is>
      </c>
      <c r="F455" t="inlineStr">
        <is>
          <t>Bergvik skog väst AB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46769-2023</t>
        </is>
      </c>
      <c r="B456" s="1" t="n">
        <v>45198.62966435185</v>
      </c>
      <c r="C456" s="1" t="n">
        <v>45959</v>
      </c>
      <c r="D456" t="inlineStr">
        <is>
          <t>DALARNAS LÄN</t>
        </is>
      </c>
      <c r="E456" t="inlineStr">
        <is>
          <t>SMEDJEBACKEN</t>
        </is>
      </c>
      <c r="F456" t="inlineStr">
        <is>
          <t>Bergvik skog väst AB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36165-2025</t>
        </is>
      </c>
      <c r="B457" s="1" t="n">
        <v>45867.37467592592</v>
      </c>
      <c r="C457" s="1" t="n">
        <v>45959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36167-2025</t>
        </is>
      </c>
      <c r="B458" s="1" t="n">
        <v>45867.38560185185</v>
      </c>
      <c r="C458" s="1" t="n">
        <v>45959</v>
      </c>
      <c r="D458" t="inlineStr">
        <is>
          <t>DALARNAS LÄN</t>
        </is>
      </c>
      <c r="E458" t="inlineStr">
        <is>
          <t>SMEDJEBACKEN</t>
        </is>
      </c>
      <c r="F458" t="inlineStr">
        <is>
          <t>Sveaskog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34374-2022</t>
        </is>
      </c>
      <c r="B459" s="1" t="n">
        <v>44792.48170138889</v>
      </c>
      <c r="C459" s="1" t="n">
        <v>45959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4.9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38750-2025</t>
        </is>
      </c>
      <c r="B460" s="1" t="n">
        <v>45887.38953703704</v>
      </c>
      <c r="C460" s="1" t="n">
        <v>45959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4.8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36171-2025</t>
        </is>
      </c>
      <c r="B461" s="1" t="n">
        <v>45867.38967592592</v>
      </c>
      <c r="C461" s="1" t="n">
        <v>45959</v>
      </c>
      <c r="D461" t="inlineStr">
        <is>
          <t>DALARNAS LÄN</t>
        </is>
      </c>
      <c r="E461" t="inlineStr">
        <is>
          <t>SMEDJEBACKEN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49535-2024</t>
        </is>
      </c>
      <c r="B462" s="1" t="n">
        <v>45596.42756944444</v>
      </c>
      <c r="C462" s="1" t="n">
        <v>45959</v>
      </c>
      <c r="D462" t="inlineStr">
        <is>
          <t>DALARNAS LÄN</t>
        </is>
      </c>
      <c r="E462" t="inlineStr">
        <is>
          <t>SMEDJEBACKEN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18906-2025</t>
        </is>
      </c>
      <c r="B463" s="1" t="n">
        <v>45764.46260416666</v>
      </c>
      <c r="C463" s="1" t="n">
        <v>45959</v>
      </c>
      <c r="D463" t="inlineStr">
        <is>
          <t>DALARNAS LÄN</t>
        </is>
      </c>
      <c r="E463" t="inlineStr">
        <is>
          <t>SMEDJEBACKEN</t>
        </is>
      </c>
      <c r="G463" t="n">
        <v>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55811-2022</t>
        </is>
      </c>
      <c r="B464" s="1" t="n">
        <v>44888</v>
      </c>
      <c r="C464" s="1" t="n">
        <v>45959</v>
      </c>
      <c r="D464" t="inlineStr">
        <is>
          <t>DALARNAS LÄN</t>
        </is>
      </c>
      <c r="E464" t="inlineStr">
        <is>
          <t>SMEDJEBACKEN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18943-2025</t>
        </is>
      </c>
      <c r="B465" s="1" t="n">
        <v>45764.50252314815</v>
      </c>
      <c r="C465" s="1" t="n">
        <v>45959</v>
      </c>
      <c r="D465" t="inlineStr">
        <is>
          <t>DALARNAS LÄN</t>
        </is>
      </c>
      <c r="E465" t="inlineStr">
        <is>
          <t>SMEDJEBACKEN</t>
        </is>
      </c>
      <c r="G465" t="n">
        <v>13.8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14843-2023</t>
        </is>
      </c>
      <c r="B466" s="1" t="n">
        <v>45014.76135416667</v>
      </c>
      <c r="C466" s="1" t="n">
        <v>45959</v>
      </c>
      <c r="D466" t="inlineStr">
        <is>
          <t>DALARNAS LÄN</t>
        </is>
      </c>
      <c r="E466" t="inlineStr">
        <is>
          <t>SMEDJEBACKEN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63249-2020</t>
        </is>
      </c>
      <c r="B467" s="1" t="n">
        <v>44164</v>
      </c>
      <c r="C467" s="1" t="n">
        <v>45959</v>
      </c>
      <c r="D467" t="inlineStr">
        <is>
          <t>DALARNAS LÄN</t>
        </is>
      </c>
      <c r="E467" t="inlineStr">
        <is>
          <t>SMEDJEBACKEN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43421-2024</t>
        </is>
      </c>
      <c r="B468" s="1" t="n">
        <v>45568.63071759259</v>
      </c>
      <c r="C468" s="1" t="n">
        <v>45959</v>
      </c>
      <c r="D468" t="inlineStr">
        <is>
          <t>DALARNAS LÄN</t>
        </is>
      </c>
      <c r="E468" t="inlineStr">
        <is>
          <t>SMEDJEBACKEN</t>
        </is>
      </c>
      <c r="F468" t="inlineStr">
        <is>
          <t>Sveaskog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45152-2024</t>
        </is>
      </c>
      <c r="B469" s="1" t="n">
        <v>45575</v>
      </c>
      <c r="C469" s="1" t="n">
        <v>45959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21085-2025</t>
        </is>
      </c>
      <c r="B470" s="1" t="n">
        <v>45777.60947916667</v>
      </c>
      <c r="C470" s="1" t="n">
        <v>45959</v>
      </c>
      <c r="D470" t="inlineStr">
        <is>
          <t>DALARNAS LÄN</t>
        </is>
      </c>
      <c r="E470" t="inlineStr">
        <is>
          <t>SMEDJEBACKEN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17472-2023</t>
        </is>
      </c>
      <c r="B471" s="1" t="n">
        <v>45034</v>
      </c>
      <c r="C471" s="1" t="n">
        <v>45959</v>
      </c>
      <c r="D471" t="inlineStr">
        <is>
          <t>DALARNAS LÄN</t>
        </is>
      </c>
      <c r="E471" t="inlineStr">
        <is>
          <t>SMEDJEBACKEN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4718-2025</t>
        </is>
      </c>
      <c r="B472" s="1" t="n">
        <v>45688.40648148148</v>
      </c>
      <c r="C472" s="1" t="n">
        <v>45959</v>
      </c>
      <c r="D472" t="inlineStr">
        <is>
          <t>DALARNAS LÄN</t>
        </is>
      </c>
      <c r="E472" t="inlineStr">
        <is>
          <t>SMEDJEBACKEN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43422-2024</t>
        </is>
      </c>
      <c r="B473" s="1" t="n">
        <v>45568.63368055555</v>
      </c>
      <c r="C473" s="1" t="n">
        <v>45959</v>
      </c>
      <c r="D473" t="inlineStr">
        <is>
          <t>DALARNAS LÄN</t>
        </is>
      </c>
      <c r="E473" t="inlineStr">
        <is>
          <t>SMEDJEBACKEN</t>
        </is>
      </c>
      <c r="F473" t="inlineStr">
        <is>
          <t>Sveaskog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29449-2023</t>
        </is>
      </c>
      <c r="B474" s="1" t="n">
        <v>45106.50915509259</v>
      </c>
      <c r="C474" s="1" t="n">
        <v>45959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47805-2025</t>
        </is>
      </c>
      <c r="B475" s="1" t="n">
        <v>45931.88991898148</v>
      </c>
      <c r="C475" s="1" t="n">
        <v>45959</v>
      </c>
      <c r="D475" t="inlineStr">
        <is>
          <t>DALARNAS LÄN</t>
        </is>
      </c>
      <c r="E475" t="inlineStr">
        <is>
          <t>SMEDJEBACKEN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52765-2024</t>
        </is>
      </c>
      <c r="B476" s="1" t="n">
        <v>45610.5128587963</v>
      </c>
      <c r="C476" s="1" t="n">
        <v>45959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39802-2025</t>
        </is>
      </c>
      <c r="B477" s="1" t="n">
        <v>45891.50247685185</v>
      </c>
      <c r="C477" s="1" t="n">
        <v>45959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39806-2025</t>
        </is>
      </c>
      <c r="B478" s="1" t="n">
        <v>45891.50767361111</v>
      </c>
      <c r="C478" s="1" t="n">
        <v>45959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48617-2025</t>
        </is>
      </c>
      <c r="B479" s="1" t="n">
        <v>45935</v>
      </c>
      <c r="C479" s="1" t="n">
        <v>45959</v>
      </c>
      <c r="D479" t="inlineStr">
        <is>
          <t>DALARNAS LÄN</t>
        </is>
      </c>
      <c r="E479" t="inlineStr">
        <is>
          <t>SMEDJEBACKEN</t>
        </is>
      </c>
      <c r="F479" t="inlineStr">
        <is>
          <t>Bergvik skog väst AB</t>
        </is>
      </c>
      <c r="G479" t="n">
        <v>18.6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39800-2025</t>
        </is>
      </c>
      <c r="B480" s="1" t="n">
        <v>45891.50084490741</v>
      </c>
      <c r="C480" s="1" t="n">
        <v>45959</v>
      </c>
      <c r="D480" t="inlineStr">
        <is>
          <t>DALARNAS LÄN</t>
        </is>
      </c>
      <c r="E480" t="inlineStr">
        <is>
          <t>SMEDJEBACKEN</t>
        </is>
      </c>
      <c r="F480" t="inlineStr">
        <is>
          <t>Sveaskog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39805-2025</t>
        </is>
      </c>
      <c r="B481" s="1" t="n">
        <v>45891.50685185185</v>
      </c>
      <c r="C481" s="1" t="n">
        <v>45959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48476-2025</t>
        </is>
      </c>
      <c r="B482" s="1" t="n">
        <v>45936.34744212963</v>
      </c>
      <c r="C482" s="1" t="n">
        <v>45959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48478-2025</t>
        </is>
      </c>
      <c r="B483" s="1" t="n">
        <v>45936.34949074074</v>
      </c>
      <c r="C483" s="1" t="n">
        <v>45959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62380-2021</t>
        </is>
      </c>
      <c r="B484" s="1" t="n">
        <v>44503</v>
      </c>
      <c r="C484" s="1" t="n">
        <v>45959</v>
      </c>
      <c r="D484" t="inlineStr">
        <is>
          <t>DALARNAS LÄN</t>
        </is>
      </c>
      <c r="E484" t="inlineStr">
        <is>
          <t>SMEDJEBACKEN</t>
        </is>
      </c>
      <c r="G484" t="n">
        <v>10.4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19866-2025</t>
        </is>
      </c>
      <c r="B485" s="1" t="n">
        <v>45771.54035879629</v>
      </c>
      <c r="C485" s="1" t="n">
        <v>45959</v>
      </c>
      <c r="D485" t="inlineStr">
        <is>
          <t>DALARNAS LÄN</t>
        </is>
      </c>
      <c r="E485" t="inlineStr">
        <is>
          <t>SMEDJEBACKEN</t>
        </is>
      </c>
      <c r="F485" t="inlineStr">
        <is>
          <t>Sveaskog</t>
        </is>
      </c>
      <c r="G485" t="n">
        <v>8.5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56315-2022</t>
        </is>
      </c>
      <c r="B486" s="1" t="n">
        <v>44890</v>
      </c>
      <c r="C486" s="1" t="n">
        <v>45959</v>
      </c>
      <c r="D486" t="inlineStr">
        <is>
          <t>DALARNAS LÄN</t>
        </is>
      </c>
      <c r="E486" t="inlineStr">
        <is>
          <t>SMEDJEBACKEN</t>
        </is>
      </c>
      <c r="F486" t="inlineStr">
        <is>
          <t>Kyrkan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48480-2025</t>
        </is>
      </c>
      <c r="B487" s="1" t="n">
        <v>45936.35192129629</v>
      </c>
      <c r="C487" s="1" t="n">
        <v>45959</v>
      </c>
      <c r="D487" t="inlineStr">
        <is>
          <t>DALARNAS LÄN</t>
        </is>
      </c>
      <c r="E487" t="inlineStr">
        <is>
          <t>SMEDJEBACKEN</t>
        </is>
      </c>
      <c r="F487" t="inlineStr">
        <is>
          <t>Sveaskog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36661-2023</t>
        </is>
      </c>
      <c r="B488" s="1" t="n">
        <v>45153</v>
      </c>
      <c r="C488" s="1" t="n">
        <v>45959</v>
      </c>
      <c r="D488" t="inlineStr">
        <is>
          <t>DALARNAS LÄN</t>
        </is>
      </c>
      <c r="E488" t="inlineStr">
        <is>
          <t>SMEDJEBACKEN</t>
        </is>
      </c>
      <c r="F488" t="inlineStr">
        <is>
          <t>Sveaskog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48481-2025</t>
        </is>
      </c>
      <c r="B489" s="1" t="n">
        <v>45936.3534375</v>
      </c>
      <c r="C489" s="1" t="n">
        <v>45959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53139-2023</t>
        </is>
      </c>
      <c r="B490" s="1" t="n">
        <v>45229.34539351852</v>
      </c>
      <c r="C490" s="1" t="n">
        <v>45959</v>
      </c>
      <c r="D490" t="inlineStr">
        <is>
          <t>DALARNAS LÄN</t>
        </is>
      </c>
      <c r="E490" t="inlineStr">
        <is>
          <t>SMEDJEBACKEN</t>
        </is>
      </c>
      <c r="F490" t="inlineStr">
        <is>
          <t>Övriga Aktiebolag</t>
        </is>
      </c>
      <c r="G490" t="n">
        <v>13.8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13111-2025</t>
        </is>
      </c>
      <c r="B491" s="1" t="n">
        <v>45734.70346064815</v>
      </c>
      <c r="C491" s="1" t="n">
        <v>45959</v>
      </c>
      <c r="D491" t="inlineStr">
        <is>
          <t>DALARNAS LÄN</t>
        </is>
      </c>
      <c r="E491" t="inlineStr">
        <is>
          <t>SMEDJEBACKEN</t>
        </is>
      </c>
      <c r="G491" t="n">
        <v>5.8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53859-2023</t>
        </is>
      </c>
      <c r="B492" s="1" t="n">
        <v>45224</v>
      </c>
      <c r="C492" s="1" t="n">
        <v>45959</v>
      </c>
      <c r="D492" t="inlineStr">
        <is>
          <t>DALARNAS LÄN</t>
        </is>
      </c>
      <c r="E492" t="inlineStr">
        <is>
          <t>SMEDJEBACKEN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60023-2024</t>
        </is>
      </c>
      <c r="B493" s="1" t="n">
        <v>45642.44747685185</v>
      </c>
      <c r="C493" s="1" t="n">
        <v>45959</v>
      </c>
      <c r="D493" t="inlineStr">
        <is>
          <t>DALARNAS LÄN</t>
        </is>
      </c>
      <c r="E493" t="inlineStr">
        <is>
          <t>SMEDJEBACKEN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18755-2025</t>
        </is>
      </c>
      <c r="B494" s="1" t="n">
        <v>45763.81319444445</v>
      </c>
      <c r="C494" s="1" t="n">
        <v>45959</v>
      </c>
      <c r="D494" t="inlineStr">
        <is>
          <t>DALARNAS LÄN</t>
        </is>
      </c>
      <c r="E494" t="inlineStr">
        <is>
          <t>SMEDJEBACKEN</t>
        </is>
      </c>
      <c r="F494" t="inlineStr">
        <is>
          <t>Övriga Aktiebolag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46786-2023</t>
        </is>
      </c>
      <c r="B495" s="1" t="n">
        <v>45198</v>
      </c>
      <c r="C495" s="1" t="n">
        <v>45959</v>
      </c>
      <c r="D495" t="inlineStr">
        <is>
          <t>DALARNAS LÄN</t>
        </is>
      </c>
      <c r="E495" t="inlineStr">
        <is>
          <t>SMEDJEBACKEN</t>
        </is>
      </c>
      <c r="F495" t="inlineStr">
        <is>
          <t>Bergvik skog väst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57390-2022</t>
        </is>
      </c>
      <c r="B496" s="1" t="n">
        <v>44896</v>
      </c>
      <c r="C496" s="1" t="n">
        <v>45959</v>
      </c>
      <c r="D496" t="inlineStr">
        <is>
          <t>DALARNAS LÄN</t>
        </is>
      </c>
      <c r="E496" t="inlineStr">
        <is>
          <t>SMEDJEBACKEN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39804-2025</t>
        </is>
      </c>
      <c r="B497" s="1" t="n">
        <v>45891.50608796296</v>
      </c>
      <c r="C497" s="1" t="n">
        <v>45959</v>
      </c>
      <c r="D497" t="inlineStr">
        <is>
          <t>DALARNAS LÄN</t>
        </is>
      </c>
      <c r="E497" t="inlineStr">
        <is>
          <t>SMEDJEBACKEN</t>
        </is>
      </c>
      <c r="F497" t="inlineStr">
        <is>
          <t>Sveaskog</t>
        </is>
      </c>
      <c r="G497" t="n">
        <v>8.800000000000001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45608-2025</t>
        </is>
      </c>
      <c r="B498" s="1" t="n">
        <v>45922.70684027778</v>
      </c>
      <c r="C498" s="1" t="n">
        <v>45959</v>
      </c>
      <c r="D498" t="inlineStr">
        <is>
          <t>DALARNAS LÄN</t>
        </is>
      </c>
      <c r="E498" t="inlineStr">
        <is>
          <t>SMEDJEBACKEN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22812-2025</t>
        </is>
      </c>
      <c r="B499" s="1" t="n">
        <v>45789.68395833333</v>
      </c>
      <c r="C499" s="1" t="n">
        <v>45959</v>
      </c>
      <c r="D499" t="inlineStr">
        <is>
          <t>DALARNAS LÄN</t>
        </is>
      </c>
      <c r="E499" t="inlineStr">
        <is>
          <t>SMEDJEBACKEN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22813-2025</t>
        </is>
      </c>
      <c r="B500" s="1" t="n">
        <v>45789.68653935185</v>
      </c>
      <c r="C500" s="1" t="n">
        <v>45959</v>
      </c>
      <c r="D500" t="inlineStr">
        <is>
          <t>DALARNAS LÄN</t>
        </is>
      </c>
      <c r="E500" t="inlineStr">
        <is>
          <t>SMEDJEBACKEN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16351-2025</t>
        </is>
      </c>
      <c r="B501" s="1" t="n">
        <v>45751.38546296296</v>
      </c>
      <c r="C501" s="1" t="n">
        <v>45959</v>
      </c>
      <c r="D501" t="inlineStr">
        <is>
          <t>DALARNAS LÄN</t>
        </is>
      </c>
      <c r="E501" t="inlineStr">
        <is>
          <t>SMEDJEBACKEN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48984-2025</t>
        </is>
      </c>
      <c r="B502" s="1" t="n">
        <v>45937.57471064815</v>
      </c>
      <c r="C502" s="1" t="n">
        <v>45959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45175-2025</t>
        </is>
      </c>
      <c r="B503" s="1" t="n">
        <v>45919.52307870371</v>
      </c>
      <c r="C503" s="1" t="n">
        <v>45959</v>
      </c>
      <c r="D503" t="inlineStr">
        <is>
          <t>DALARNAS LÄN</t>
        </is>
      </c>
      <c r="E503" t="inlineStr">
        <is>
          <t>SMEDJEBACKEN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22809-2025</t>
        </is>
      </c>
      <c r="B504" s="1" t="n">
        <v>45789.67851851852</v>
      </c>
      <c r="C504" s="1" t="n">
        <v>45959</v>
      </c>
      <c r="D504" t="inlineStr">
        <is>
          <t>DALARNAS LÄN</t>
        </is>
      </c>
      <c r="E504" t="inlineStr">
        <is>
          <t>SMEDJEBACKEN</t>
        </is>
      </c>
      <c r="G504" t="n">
        <v>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47839-2022</t>
        </is>
      </c>
      <c r="B505" s="1" t="n">
        <v>44855</v>
      </c>
      <c r="C505" s="1" t="n">
        <v>45959</v>
      </c>
      <c r="D505" t="inlineStr">
        <is>
          <t>DALARNAS LÄN</t>
        </is>
      </c>
      <c r="E505" t="inlineStr">
        <is>
          <t>SMEDJEBACKEN</t>
        </is>
      </c>
      <c r="F505" t="inlineStr">
        <is>
          <t>Sveaskog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49198-2025</t>
        </is>
      </c>
      <c r="B506" s="1" t="n">
        <v>45938.41104166667</v>
      </c>
      <c r="C506" s="1" t="n">
        <v>45959</v>
      </c>
      <c r="D506" t="inlineStr">
        <is>
          <t>DALARNAS LÄN</t>
        </is>
      </c>
      <c r="E506" t="inlineStr">
        <is>
          <t>SMEDJEBACKEN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49205-2025</t>
        </is>
      </c>
      <c r="B507" s="1" t="n">
        <v>45938.42122685185</v>
      </c>
      <c r="C507" s="1" t="n">
        <v>45959</v>
      </c>
      <c r="D507" t="inlineStr">
        <is>
          <t>DALARNAS LÄN</t>
        </is>
      </c>
      <c r="E507" t="inlineStr">
        <is>
          <t>SMEDJEBACKEN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48964-2025</t>
        </is>
      </c>
      <c r="B508" s="1" t="n">
        <v>45937.55707175926</v>
      </c>
      <c r="C508" s="1" t="n">
        <v>45959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40803-2025</t>
        </is>
      </c>
      <c r="B509" s="1" t="n">
        <v>45897.46329861111</v>
      </c>
      <c r="C509" s="1" t="n">
        <v>45959</v>
      </c>
      <c r="D509" t="inlineStr">
        <is>
          <t>DALARNAS LÄN</t>
        </is>
      </c>
      <c r="E509" t="inlineStr">
        <is>
          <t>SMEDJEBACKEN</t>
        </is>
      </c>
      <c r="F509" t="inlineStr">
        <is>
          <t>Sveaskog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40827-2025</t>
        </is>
      </c>
      <c r="B510" s="1" t="n">
        <v>45897.50523148148</v>
      </c>
      <c r="C510" s="1" t="n">
        <v>45959</v>
      </c>
      <c r="D510" t="inlineStr">
        <is>
          <t>DALARNAS LÄN</t>
        </is>
      </c>
      <c r="E510" t="inlineStr">
        <is>
          <t>SMEDJEBACKEN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17997-2025</t>
        </is>
      </c>
      <c r="B511" s="1" t="n">
        <v>45761.40799768519</v>
      </c>
      <c r="C511" s="1" t="n">
        <v>45959</v>
      </c>
      <c r="D511" t="inlineStr">
        <is>
          <t>DALARNAS LÄN</t>
        </is>
      </c>
      <c r="E511" t="inlineStr">
        <is>
          <t>SMEDJEBACKEN</t>
        </is>
      </c>
      <c r="G511" t="n">
        <v>10.4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49447-2025</t>
        </is>
      </c>
      <c r="B512" s="1" t="n">
        <v>45938.93008101852</v>
      </c>
      <c r="C512" s="1" t="n">
        <v>45959</v>
      </c>
      <c r="D512" t="inlineStr">
        <is>
          <t>DALARNAS LÄN</t>
        </is>
      </c>
      <c r="E512" t="inlineStr">
        <is>
          <t>SMEDJEBACKEN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17681-2025</t>
        </is>
      </c>
      <c r="B513" s="1" t="n">
        <v>45758.37951388889</v>
      </c>
      <c r="C513" s="1" t="n">
        <v>45959</v>
      </c>
      <c r="D513" t="inlineStr">
        <is>
          <t>DALARNAS LÄN</t>
        </is>
      </c>
      <c r="E513" t="inlineStr">
        <is>
          <t>SMEDJEBACKEN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39832-2024</t>
        </is>
      </c>
      <c r="B514" s="1" t="n">
        <v>45553.40890046296</v>
      </c>
      <c r="C514" s="1" t="n">
        <v>45959</v>
      </c>
      <c r="D514" t="inlineStr">
        <is>
          <t>DALARNAS LÄN</t>
        </is>
      </c>
      <c r="E514" t="inlineStr">
        <is>
          <t>SMEDJEBACKEN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40897-2025</t>
        </is>
      </c>
      <c r="B515" s="1" t="n">
        <v>45897.61420138889</v>
      </c>
      <c r="C515" s="1" t="n">
        <v>45959</v>
      </c>
      <c r="D515" t="inlineStr">
        <is>
          <t>DALARNAS LÄN</t>
        </is>
      </c>
      <c r="E515" t="inlineStr">
        <is>
          <t>SMEDJEBACKEN</t>
        </is>
      </c>
      <c r="F515" t="inlineStr">
        <is>
          <t>Sveaskog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42200-2024</t>
        </is>
      </c>
      <c r="B516" s="1" t="n">
        <v>45562.51660879629</v>
      </c>
      <c r="C516" s="1" t="n">
        <v>45959</v>
      </c>
      <c r="D516" t="inlineStr">
        <is>
          <t>DALARNAS LÄN</t>
        </is>
      </c>
      <c r="E516" t="inlineStr">
        <is>
          <t>SMEDJEBACKEN</t>
        </is>
      </c>
      <c r="F516" t="inlineStr">
        <is>
          <t>Sveaskog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40904-2025</t>
        </is>
      </c>
      <c r="B517" s="1" t="n">
        <v>45897.61613425926</v>
      </c>
      <c r="C517" s="1" t="n">
        <v>45959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37024-2023</t>
        </is>
      </c>
      <c r="B518" s="1" t="n">
        <v>45154</v>
      </c>
      <c r="C518" s="1" t="n">
        <v>45959</v>
      </c>
      <c r="D518" t="inlineStr">
        <is>
          <t>DALARNAS LÄN</t>
        </is>
      </c>
      <c r="E518" t="inlineStr">
        <is>
          <t>SMEDJEBACKEN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60814-2022</t>
        </is>
      </c>
      <c r="B519" s="1" t="n">
        <v>44914</v>
      </c>
      <c r="C519" s="1" t="n">
        <v>45959</v>
      </c>
      <c r="D519" t="inlineStr">
        <is>
          <t>DALARNAS LÄN</t>
        </is>
      </c>
      <c r="E519" t="inlineStr">
        <is>
          <t>SMEDJEBACKEN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26998-2024</t>
        </is>
      </c>
      <c r="B520" s="1" t="n">
        <v>45471.38782407407</v>
      </c>
      <c r="C520" s="1" t="n">
        <v>45959</v>
      </c>
      <c r="D520" t="inlineStr">
        <is>
          <t>DALARNAS LÄN</t>
        </is>
      </c>
      <c r="E520" t="inlineStr">
        <is>
          <t>SMEDJEBACKEN</t>
        </is>
      </c>
      <c r="G520" t="n">
        <v>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41479-2025</t>
        </is>
      </c>
      <c r="B521" s="1" t="n">
        <v>45901.47142361111</v>
      </c>
      <c r="C521" s="1" t="n">
        <v>45959</v>
      </c>
      <c r="D521" t="inlineStr">
        <is>
          <t>DALARNAS LÄN</t>
        </is>
      </c>
      <c r="E521" t="inlineStr">
        <is>
          <t>SMEDJEBACKEN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57260-2021</t>
        </is>
      </c>
      <c r="B522" s="1" t="n">
        <v>44482</v>
      </c>
      <c r="C522" s="1" t="n">
        <v>45959</v>
      </c>
      <c r="D522" t="inlineStr">
        <is>
          <t>DALARNAS LÄN</t>
        </is>
      </c>
      <c r="E522" t="inlineStr">
        <is>
          <t>SMEDJEBACKEN</t>
        </is>
      </c>
      <c r="F522" t="inlineStr">
        <is>
          <t>Bergvik skog väst AB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57269-2021</t>
        </is>
      </c>
      <c r="B523" s="1" t="n">
        <v>44482</v>
      </c>
      <c r="C523" s="1" t="n">
        <v>45959</v>
      </c>
      <c r="D523" t="inlineStr">
        <is>
          <t>DALARNAS LÄN</t>
        </is>
      </c>
      <c r="E523" t="inlineStr">
        <is>
          <t>SMEDJEBACKEN</t>
        </is>
      </c>
      <c r="F523" t="inlineStr">
        <is>
          <t>Bergvik skog väst AB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46396-2024</t>
        </is>
      </c>
      <c r="B524" s="1" t="n">
        <v>45582.40759259259</v>
      </c>
      <c r="C524" s="1" t="n">
        <v>45959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10.2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41846-2025</t>
        </is>
      </c>
      <c r="B525" s="1" t="n">
        <v>45902.74388888889</v>
      </c>
      <c r="C525" s="1" t="n">
        <v>45959</v>
      </c>
      <c r="D525" t="inlineStr">
        <is>
          <t>DALARNAS LÄN</t>
        </is>
      </c>
      <c r="E525" t="inlineStr">
        <is>
          <t>SMEDJEBACKEN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49148-2024</t>
        </is>
      </c>
      <c r="B526" s="1" t="n">
        <v>45594</v>
      </c>
      <c r="C526" s="1" t="n">
        <v>45959</v>
      </c>
      <c r="D526" t="inlineStr">
        <is>
          <t>DALARNAS LÄN</t>
        </is>
      </c>
      <c r="E526" t="inlineStr">
        <is>
          <t>SMEDJEBACKEN</t>
        </is>
      </c>
      <c r="F526" t="inlineStr">
        <is>
          <t>Bergvik skog väst AB</t>
        </is>
      </c>
      <c r="G526" t="n">
        <v>16.9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18752-2025</t>
        </is>
      </c>
      <c r="B527" s="1" t="n">
        <v>45763.80373842592</v>
      </c>
      <c r="C527" s="1" t="n">
        <v>45959</v>
      </c>
      <c r="D527" t="inlineStr">
        <is>
          <t>DALARNAS LÄN</t>
        </is>
      </c>
      <c r="E527" t="inlineStr">
        <is>
          <t>SMEDJEBACKEN</t>
        </is>
      </c>
      <c r="F527" t="inlineStr">
        <is>
          <t>Övriga Aktiebolag</t>
        </is>
      </c>
      <c r="G527" t="n">
        <v>6.4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56393-2024</t>
        </is>
      </c>
      <c r="B528" s="1" t="n">
        <v>45625</v>
      </c>
      <c r="C528" s="1" t="n">
        <v>45959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54965-2022</t>
        </is>
      </c>
      <c r="B529" s="1" t="n">
        <v>44886</v>
      </c>
      <c r="C529" s="1" t="n">
        <v>45959</v>
      </c>
      <c r="D529" t="inlineStr">
        <is>
          <t>DALARNAS LÄN</t>
        </is>
      </c>
      <c r="E529" t="inlineStr">
        <is>
          <t>SMEDJEBACKEN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18294-2023</t>
        </is>
      </c>
      <c r="B530" s="1" t="n">
        <v>45041</v>
      </c>
      <c r="C530" s="1" t="n">
        <v>45959</v>
      </c>
      <c r="D530" t="inlineStr">
        <is>
          <t>DALARNAS LÄN</t>
        </is>
      </c>
      <c r="E530" t="inlineStr">
        <is>
          <t>SMEDJEBACKEN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16608-2025</t>
        </is>
      </c>
      <c r="B531" s="1" t="n">
        <v>45753.88591435185</v>
      </c>
      <c r="C531" s="1" t="n">
        <v>45959</v>
      </c>
      <c r="D531" t="inlineStr">
        <is>
          <t>DALARNAS LÄN</t>
        </is>
      </c>
      <c r="E531" t="inlineStr">
        <is>
          <t>SMEDJEBACKEN</t>
        </is>
      </c>
      <c r="F531" t="inlineStr">
        <is>
          <t>Övriga Aktiebolag</t>
        </is>
      </c>
      <c r="G531" t="n">
        <v>8.4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50779-2025</t>
        </is>
      </c>
      <c r="B532" s="1" t="n">
        <v>45946.45733796297</v>
      </c>
      <c r="C532" s="1" t="n">
        <v>45959</v>
      </c>
      <c r="D532" t="inlineStr">
        <is>
          <t>DALARNAS LÄN</t>
        </is>
      </c>
      <c r="E532" t="inlineStr">
        <is>
          <t>SMEDJEBACKEN</t>
        </is>
      </c>
      <c r="F532" t="inlineStr">
        <is>
          <t>Sveaskog</t>
        </is>
      </c>
      <c r="G532" t="n">
        <v>6.5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50682-2025</t>
        </is>
      </c>
      <c r="B533" s="1" t="n">
        <v>45945</v>
      </c>
      <c r="C533" s="1" t="n">
        <v>45959</v>
      </c>
      <c r="D533" t="inlineStr">
        <is>
          <t>DALARNAS LÄN</t>
        </is>
      </c>
      <c r="E533" t="inlineStr">
        <is>
          <t>SMEDJEBACKEN</t>
        </is>
      </c>
      <c r="F533" t="inlineStr">
        <is>
          <t>Bergvik skog väst AB</t>
        </is>
      </c>
      <c r="G533" t="n">
        <v>17.4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42047-2025</t>
        </is>
      </c>
      <c r="B534" s="1" t="n">
        <v>45903.62934027778</v>
      </c>
      <c r="C534" s="1" t="n">
        <v>45959</v>
      </c>
      <c r="D534" t="inlineStr">
        <is>
          <t>DALARNAS LÄN</t>
        </is>
      </c>
      <c r="E534" t="inlineStr">
        <is>
          <t>SMEDJEBACKEN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30003-2023</t>
        </is>
      </c>
      <c r="B535" s="1" t="n">
        <v>45109</v>
      </c>
      <c r="C535" s="1" t="n">
        <v>45959</v>
      </c>
      <c r="D535" t="inlineStr">
        <is>
          <t>DALARNAS LÄN</t>
        </is>
      </c>
      <c r="E535" t="inlineStr">
        <is>
          <t>SMEDJEBACKEN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16601-2024</t>
        </is>
      </c>
      <c r="B536" s="1" t="n">
        <v>45408.52519675926</v>
      </c>
      <c r="C536" s="1" t="n">
        <v>45959</v>
      </c>
      <c r="D536" t="inlineStr">
        <is>
          <t>DALARNAS LÄN</t>
        </is>
      </c>
      <c r="E536" t="inlineStr">
        <is>
          <t>SMEDJEBACKEN</t>
        </is>
      </c>
      <c r="F536" t="inlineStr">
        <is>
          <t>Sveaskog</t>
        </is>
      </c>
      <c r="G536" t="n">
        <v>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29820-2023</t>
        </is>
      </c>
      <c r="B537" s="1" t="n">
        <v>45107.56135416667</v>
      </c>
      <c r="C537" s="1" t="n">
        <v>45959</v>
      </c>
      <c r="D537" t="inlineStr">
        <is>
          <t>DALARNAS LÄN</t>
        </is>
      </c>
      <c r="E537" t="inlineStr">
        <is>
          <t>SMEDJEBACKEN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12027-2023</t>
        </is>
      </c>
      <c r="B538" s="1" t="n">
        <v>44995</v>
      </c>
      <c r="C538" s="1" t="n">
        <v>45959</v>
      </c>
      <c r="D538" t="inlineStr">
        <is>
          <t>DALARNAS LÄN</t>
        </is>
      </c>
      <c r="E538" t="inlineStr">
        <is>
          <t>SMEDJEBACKEN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50680-2025</t>
        </is>
      </c>
      <c r="B539" s="1" t="n">
        <v>45945</v>
      </c>
      <c r="C539" s="1" t="n">
        <v>45959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24.5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33487-2023</t>
        </is>
      </c>
      <c r="B540" s="1" t="n">
        <v>45131.44578703704</v>
      </c>
      <c r="C540" s="1" t="n">
        <v>45959</v>
      </c>
      <c r="D540" t="inlineStr">
        <is>
          <t>DALARNAS LÄN</t>
        </is>
      </c>
      <c r="E540" t="inlineStr">
        <is>
          <t>SMEDJEBACKEN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50668-2025</t>
        </is>
      </c>
      <c r="B541" s="1" t="n">
        <v>45945</v>
      </c>
      <c r="C541" s="1" t="n">
        <v>45959</v>
      </c>
      <c r="D541" t="inlineStr">
        <is>
          <t>DALARNAS LÄN</t>
        </is>
      </c>
      <c r="E541" t="inlineStr">
        <is>
          <t>SMEDJEBACKEN</t>
        </is>
      </c>
      <c r="F541" t="inlineStr">
        <is>
          <t>Bergvik skog väst AB</t>
        </is>
      </c>
      <c r="G541" t="n">
        <v>14.5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50782-2025</t>
        </is>
      </c>
      <c r="B542" s="1" t="n">
        <v>45946.46168981482</v>
      </c>
      <c r="C542" s="1" t="n">
        <v>45959</v>
      </c>
      <c r="D542" t="inlineStr">
        <is>
          <t>DALARNAS LÄN</t>
        </is>
      </c>
      <c r="E542" t="inlineStr">
        <is>
          <t>SMEDJEBACKEN</t>
        </is>
      </c>
      <c r="F542" t="inlineStr">
        <is>
          <t>Sveaskog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51138-2025</t>
        </is>
      </c>
      <c r="B543" s="1" t="n">
        <v>45947.5597337963</v>
      </c>
      <c r="C543" s="1" t="n">
        <v>45959</v>
      </c>
      <c r="D543" t="inlineStr">
        <is>
          <t>DALARNAS LÄN</t>
        </is>
      </c>
      <c r="E543" t="inlineStr">
        <is>
          <t>SMEDJEBACKEN</t>
        </is>
      </c>
      <c r="F543" t="inlineStr">
        <is>
          <t>Sveaskog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51140-2025</t>
        </is>
      </c>
      <c r="B544" s="1" t="n">
        <v>45947.56268518518</v>
      </c>
      <c r="C544" s="1" t="n">
        <v>45959</v>
      </c>
      <c r="D544" t="inlineStr">
        <is>
          <t>DALARNAS LÄN</t>
        </is>
      </c>
      <c r="E544" t="inlineStr">
        <is>
          <t>SMEDJEBACKEN</t>
        </is>
      </c>
      <c r="F544" t="inlineStr">
        <is>
          <t>Sveaskog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51151-2025</t>
        </is>
      </c>
      <c r="B545" s="1" t="n">
        <v>45947.57368055556</v>
      </c>
      <c r="C545" s="1" t="n">
        <v>45959</v>
      </c>
      <c r="D545" t="inlineStr">
        <is>
          <t>DALARNAS LÄN</t>
        </is>
      </c>
      <c r="E545" t="inlineStr">
        <is>
          <t>SMEDJEBACKEN</t>
        </is>
      </c>
      <c r="F545" t="inlineStr">
        <is>
          <t>Sveaskog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41326-2024</t>
        </is>
      </c>
      <c r="B546" s="1" t="n">
        <v>45559.65771990741</v>
      </c>
      <c r="C546" s="1" t="n">
        <v>45959</v>
      </c>
      <c r="D546" t="inlineStr">
        <is>
          <t>DALARNAS LÄN</t>
        </is>
      </c>
      <c r="E546" t="inlineStr">
        <is>
          <t>SMEDJEBACKEN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16600-2024</t>
        </is>
      </c>
      <c r="B547" s="1" t="n">
        <v>45408.52436342592</v>
      </c>
      <c r="C547" s="1" t="n">
        <v>45959</v>
      </c>
      <c r="D547" t="inlineStr">
        <is>
          <t>DALARNAS LÄN</t>
        </is>
      </c>
      <c r="E547" t="inlineStr">
        <is>
          <t>SMEDJEBACKEN</t>
        </is>
      </c>
      <c r="F547" t="inlineStr">
        <is>
          <t>Sveaskog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51135-2025</t>
        </is>
      </c>
      <c r="B548" s="1" t="n">
        <v>45947.55684027778</v>
      </c>
      <c r="C548" s="1" t="n">
        <v>45959</v>
      </c>
      <c r="D548" t="inlineStr">
        <is>
          <t>DALARNAS LÄN</t>
        </is>
      </c>
      <c r="E548" t="inlineStr">
        <is>
          <t>SMEDJEBACKEN</t>
        </is>
      </c>
      <c r="F548" t="inlineStr">
        <is>
          <t>Sveaskog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26430-2024</t>
        </is>
      </c>
      <c r="B549" s="1" t="n">
        <v>45469.48158564815</v>
      </c>
      <c r="C549" s="1" t="n">
        <v>45959</v>
      </c>
      <c r="D549" t="inlineStr">
        <is>
          <t>DALARNAS LÄN</t>
        </is>
      </c>
      <c r="E549" t="inlineStr">
        <is>
          <t>SMEDJEBACKEN</t>
        </is>
      </c>
      <c r="F549" t="inlineStr">
        <is>
          <t>Bergvik skog väst AB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51456-2025</t>
        </is>
      </c>
      <c r="B550" s="1" t="n">
        <v>45950</v>
      </c>
      <c r="C550" s="1" t="n">
        <v>45959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51444-2025</t>
        </is>
      </c>
      <c r="B551" s="1" t="n">
        <v>45950</v>
      </c>
      <c r="C551" s="1" t="n">
        <v>45959</v>
      </c>
      <c r="D551" t="inlineStr">
        <is>
          <t>DALARNAS LÄN</t>
        </is>
      </c>
      <c r="E551" t="inlineStr">
        <is>
          <t>SMEDJEBACKEN</t>
        </is>
      </c>
      <c r="F551" t="inlineStr">
        <is>
          <t>Bergvik skog väst AB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51443-2025</t>
        </is>
      </c>
      <c r="B552" s="1" t="n">
        <v>45950</v>
      </c>
      <c r="C552" s="1" t="n">
        <v>45959</v>
      </c>
      <c r="D552" t="inlineStr">
        <is>
          <t>DALARNAS LÄN</t>
        </is>
      </c>
      <c r="E552" t="inlineStr">
        <is>
          <t>SMEDJEBACKEN</t>
        </is>
      </c>
      <c r="F552" t="inlineStr">
        <is>
          <t>Bergvik skog väst AB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33024-2024</t>
        </is>
      </c>
      <c r="B553" s="1" t="n">
        <v>45517.56828703704</v>
      </c>
      <c r="C553" s="1" t="n">
        <v>45959</v>
      </c>
      <c r="D553" t="inlineStr">
        <is>
          <t>DALARNAS LÄN</t>
        </is>
      </c>
      <c r="E553" t="inlineStr">
        <is>
          <t>SMEDJEBACKEN</t>
        </is>
      </c>
      <c r="F553" t="inlineStr">
        <is>
          <t>Övriga Aktiebolag</t>
        </is>
      </c>
      <c r="G553" t="n">
        <v>5.7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17834-2023</t>
        </is>
      </c>
      <c r="B554" s="1" t="n">
        <v>45037</v>
      </c>
      <c r="C554" s="1" t="n">
        <v>45959</v>
      </c>
      <c r="D554" t="inlineStr">
        <is>
          <t>DALARNAS LÄN</t>
        </is>
      </c>
      <c r="E554" t="inlineStr">
        <is>
          <t>SMEDJEBACKEN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51051-2025</t>
        </is>
      </c>
      <c r="B555" s="1" t="n">
        <v>45947.43714120371</v>
      </c>
      <c r="C555" s="1" t="n">
        <v>45959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51053-2025</t>
        </is>
      </c>
      <c r="B556" s="1" t="n">
        <v>45947.4393287037</v>
      </c>
      <c r="C556" s="1" t="n">
        <v>45959</v>
      </c>
      <c r="D556" t="inlineStr">
        <is>
          <t>DALARNAS LÄN</t>
        </is>
      </c>
      <c r="E556" t="inlineStr">
        <is>
          <t>SMEDJEBACKEN</t>
        </is>
      </c>
      <c r="F556" t="inlineStr">
        <is>
          <t>Sveaskog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51054-2025</t>
        </is>
      </c>
      <c r="B557" s="1" t="n">
        <v>45947.4418287037</v>
      </c>
      <c r="C557" s="1" t="n">
        <v>45959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51063-2025</t>
        </is>
      </c>
      <c r="B558" s="1" t="n">
        <v>45947.44696759259</v>
      </c>
      <c r="C558" s="1" t="n">
        <v>45959</v>
      </c>
      <c r="D558" t="inlineStr">
        <is>
          <t>DALARNAS LÄN</t>
        </is>
      </c>
      <c r="E558" t="inlineStr">
        <is>
          <t>SMEDJEBACKEN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51173-2025</t>
        </is>
      </c>
      <c r="B559" s="1" t="n">
        <v>45947.60856481481</v>
      </c>
      <c r="C559" s="1" t="n">
        <v>45959</v>
      </c>
      <c r="D559" t="inlineStr">
        <is>
          <t>DALARNAS LÄN</t>
        </is>
      </c>
      <c r="E559" t="inlineStr">
        <is>
          <t>SMEDJEBACKEN</t>
        </is>
      </c>
      <c r="F559" t="inlineStr">
        <is>
          <t>Sveaskog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51071-2025</t>
        </is>
      </c>
      <c r="B560" s="1" t="n">
        <v>45947.45814814815</v>
      </c>
      <c r="C560" s="1" t="n">
        <v>45959</v>
      </c>
      <c r="D560" t="inlineStr">
        <is>
          <t>DALARNAS LÄN</t>
        </is>
      </c>
      <c r="E560" t="inlineStr">
        <is>
          <t>SMEDJEBACKEN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56480-2022</t>
        </is>
      </c>
      <c r="B561" s="1" t="n">
        <v>44893</v>
      </c>
      <c r="C561" s="1" t="n">
        <v>45959</v>
      </c>
      <c r="D561" t="inlineStr">
        <is>
          <t>DALARNAS LÄN</t>
        </is>
      </c>
      <c r="E561" t="inlineStr">
        <is>
          <t>SMEDJEBACKEN</t>
        </is>
      </c>
      <c r="F561" t="inlineStr">
        <is>
          <t>Sveaskog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42663-2025</t>
        </is>
      </c>
      <c r="B562" s="1" t="n">
        <v>45907.84583333333</v>
      </c>
      <c r="C562" s="1" t="n">
        <v>45959</v>
      </c>
      <c r="D562" t="inlineStr">
        <is>
          <t>DALARNAS LÄN</t>
        </is>
      </c>
      <c r="E562" t="inlineStr">
        <is>
          <t>SMEDJEBACKEN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52004-2025</t>
        </is>
      </c>
      <c r="B563" s="1" t="n">
        <v>45952.59214120371</v>
      </c>
      <c r="C563" s="1" t="n">
        <v>45959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19469-2024</t>
        </is>
      </c>
      <c r="B564" s="1" t="n">
        <v>45429</v>
      </c>
      <c r="C564" s="1" t="n">
        <v>45959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43203-2025</t>
        </is>
      </c>
      <c r="B565" s="1" t="n">
        <v>45910.44527777778</v>
      </c>
      <c r="C565" s="1" t="n">
        <v>45959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28248-2024</t>
        </is>
      </c>
      <c r="B566" s="1" t="n">
        <v>45477.41465277778</v>
      </c>
      <c r="C566" s="1" t="n">
        <v>45959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50778-2024</t>
        </is>
      </c>
      <c r="B567" s="1" t="n">
        <v>45601</v>
      </c>
      <c r="C567" s="1" t="n">
        <v>45959</v>
      </c>
      <c r="D567" t="inlineStr">
        <is>
          <t>DALARNAS LÄN</t>
        </is>
      </c>
      <c r="E567" t="inlineStr">
        <is>
          <t>SMEDJEBACKEN</t>
        </is>
      </c>
      <c r="F567" t="inlineStr">
        <is>
          <t>Bergvik skog väst AB</t>
        </is>
      </c>
      <c r="G567" t="n">
        <v>14.8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29420-2023</t>
        </is>
      </c>
      <c r="B568" s="1" t="n">
        <v>45106.47424768518</v>
      </c>
      <c r="C568" s="1" t="n">
        <v>45959</v>
      </c>
      <c r="D568" t="inlineStr">
        <is>
          <t>DALARNAS LÄN</t>
        </is>
      </c>
      <c r="E568" t="inlineStr">
        <is>
          <t>SMEDJEBACKEN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19085-2025</t>
        </is>
      </c>
      <c r="B569" s="1" t="n">
        <v>45766.80628472222</v>
      </c>
      <c r="C569" s="1" t="n">
        <v>45959</v>
      </c>
      <c r="D569" t="inlineStr">
        <is>
          <t>DALARNAS LÄN</t>
        </is>
      </c>
      <c r="E569" t="inlineStr">
        <is>
          <t>SMEDJEBACKEN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28444-2025</t>
        </is>
      </c>
      <c r="B570" s="1" t="n">
        <v>45819.39711805555</v>
      </c>
      <c r="C570" s="1" t="n">
        <v>45959</v>
      </c>
      <c r="D570" t="inlineStr">
        <is>
          <t>DALARNAS LÄN</t>
        </is>
      </c>
      <c r="E570" t="inlineStr">
        <is>
          <t>SMEDJEBACKEN</t>
        </is>
      </c>
      <c r="F570" t="inlineStr">
        <is>
          <t>Sveaskog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52000-2025</t>
        </is>
      </c>
      <c r="B571" s="1" t="n">
        <v>45952.58974537037</v>
      </c>
      <c r="C571" s="1" t="n">
        <v>45959</v>
      </c>
      <c r="D571" t="inlineStr">
        <is>
          <t>DALARNAS LÄN</t>
        </is>
      </c>
      <c r="E571" t="inlineStr">
        <is>
          <t>SMEDJEBACKEN</t>
        </is>
      </c>
      <c r="F571" t="inlineStr">
        <is>
          <t>Sveaskog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55650-2021</t>
        </is>
      </c>
      <c r="B572" s="1" t="n">
        <v>44475</v>
      </c>
      <c r="C572" s="1" t="n">
        <v>45959</v>
      </c>
      <c r="D572" t="inlineStr">
        <is>
          <t>DALARNAS LÄN</t>
        </is>
      </c>
      <c r="E572" t="inlineStr">
        <is>
          <t>SMEDJEBACKEN</t>
        </is>
      </c>
      <c r="F572" t="inlineStr">
        <is>
          <t>Bergvik skog väst AB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51555-2025</t>
        </is>
      </c>
      <c r="B573" s="1" t="n">
        <v>45950.88679398148</v>
      </c>
      <c r="C573" s="1" t="n">
        <v>45959</v>
      </c>
      <c r="D573" t="inlineStr">
        <is>
          <t>DALARNAS LÄN</t>
        </is>
      </c>
      <c r="E573" t="inlineStr">
        <is>
          <t>SMEDJEBACKEN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18386-2024</t>
        </is>
      </c>
      <c r="B574" s="1" t="n">
        <v>45424.71232638889</v>
      </c>
      <c r="C574" s="1" t="n">
        <v>45959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20790-2021</t>
        </is>
      </c>
      <c r="B575" s="1" t="n">
        <v>44316</v>
      </c>
      <c r="C575" s="1" t="n">
        <v>45959</v>
      </c>
      <c r="D575" t="inlineStr">
        <is>
          <t>DALARNAS LÄN</t>
        </is>
      </c>
      <c r="E575" t="inlineStr">
        <is>
          <t>SMEDJEBACKEN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646-2022</t>
        </is>
      </c>
      <c r="B576" s="1" t="n">
        <v>44568</v>
      </c>
      <c r="C576" s="1" t="n">
        <v>45959</v>
      </c>
      <c r="D576" t="inlineStr">
        <is>
          <t>DALARNAS LÄN</t>
        </is>
      </c>
      <c r="E576" t="inlineStr">
        <is>
          <t>SMEDJEBACKEN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52610-2025</t>
        </is>
      </c>
      <c r="B577" s="1" t="n">
        <v>45954.66931712963</v>
      </c>
      <c r="C577" s="1" t="n">
        <v>45959</v>
      </c>
      <c r="D577" t="inlineStr">
        <is>
          <t>DALARNAS LÄN</t>
        </is>
      </c>
      <c r="E577" t="inlineStr">
        <is>
          <t>SMEDJEBACKEN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37408-2024</t>
        </is>
      </c>
      <c r="B578" s="1" t="n">
        <v>45540.61754629629</v>
      </c>
      <c r="C578" s="1" t="n">
        <v>45959</v>
      </c>
      <c r="D578" t="inlineStr">
        <is>
          <t>DALARNAS LÄN</t>
        </is>
      </c>
      <c r="E578" t="inlineStr">
        <is>
          <t>SMEDJEBACKEN</t>
        </is>
      </c>
      <c r="G578" t="n">
        <v>7.6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39535-2021</t>
        </is>
      </c>
      <c r="B579" s="1" t="n">
        <v>44415.96331018519</v>
      </c>
      <c r="C579" s="1" t="n">
        <v>45959</v>
      </c>
      <c r="D579" t="inlineStr">
        <is>
          <t>DALARNAS LÄN</t>
        </is>
      </c>
      <c r="E579" t="inlineStr">
        <is>
          <t>SMEDJEBACKEN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17416-2025</t>
        </is>
      </c>
      <c r="B580" s="1" t="n">
        <v>45757.37561342592</v>
      </c>
      <c r="C580" s="1" t="n">
        <v>45959</v>
      </c>
      <c r="D580" t="inlineStr">
        <is>
          <t>DALARNAS LÄN</t>
        </is>
      </c>
      <c r="E580" t="inlineStr">
        <is>
          <t>SMEDJEBACKEN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23220-2021</t>
        </is>
      </c>
      <c r="B581" s="1" t="n">
        <v>44333.3778125</v>
      </c>
      <c r="C581" s="1" t="n">
        <v>45959</v>
      </c>
      <c r="D581" t="inlineStr">
        <is>
          <t>DALARNAS LÄN</t>
        </is>
      </c>
      <c r="E581" t="inlineStr">
        <is>
          <t>SMEDJEBACKEN</t>
        </is>
      </c>
      <c r="F581" t="inlineStr">
        <is>
          <t>Sveaskog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19801-2025</t>
        </is>
      </c>
      <c r="B582" s="1" t="n">
        <v>45771.449375</v>
      </c>
      <c r="C582" s="1" t="n">
        <v>45959</v>
      </c>
      <c r="D582" t="inlineStr">
        <is>
          <t>DALARNAS LÄN</t>
        </is>
      </c>
      <c r="E582" t="inlineStr">
        <is>
          <t>SMEDJEBACKEN</t>
        </is>
      </c>
      <c r="F582" t="inlineStr">
        <is>
          <t>Övriga Aktiebolag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18105-2025</t>
        </is>
      </c>
      <c r="B583" s="1" t="n">
        <v>45761.55462962963</v>
      </c>
      <c r="C583" s="1" t="n">
        <v>45959</v>
      </c>
      <c r="D583" t="inlineStr">
        <is>
          <t>DALARNAS LÄN</t>
        </is>
      </c>
      <c r="E583" t="inlineStr">
        <is>
          <t>SMEDJEBACKEN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32696-2025</t>
        </is>
      </c>
      <c r="B584" s="1" t="n">
        <v>45839</v>
      </c>
      <c r="C584" s="1" t="n">
        <v>45959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14845-2023</t>
        </is>
      </c>
      <c r="B585" s="1" t="n">
        <v>45014</v>
      </c>
      <c r="C585" s="1" t="n">
        <v>45959</v>
      </c>
      <c r="D585" t="inlineStr">
        <is>
          <t>DALARNAS LÄN</t>
        </is>
      </c>
      <c r="E585" t="inlineStr">
        <is>
          <t>SMEDJEBACKEN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16419-2025</t>
        </is>
      </c>
      <c r="B586" s="1" t="n">
        <v>45751.46453703703</v>
      </c>
      <c r="C586" s="1" t="n">
        <v>45959</v>
      </c>
      <c r="D586" t="inlineStr">
        <is>
          <t>DALARNAS LÄN</t>
        </is>
      </c>
      <c r="E586" t="inlineStr">
        <is>
          <t>SMEDJEBACKEN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19470-2024</t>
        </is>
      </c>
      <c r="B587" s="1" t="n">
        <v>45429.53177083333</v>
      </c>
      <c r="C587" s="1" t="n">
        <v>45959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17687-2025</t>
        </is>
      </c>
      <c r="B588" s="1" t="n">
        <v>45758.39491898148</v>
      </c>
      <c r="C588" s="1" t="n">
        <v>45959</v>
      </c>
      <c r="D588" t="inlineStr">
        <is>
          <t>DALARNAS LÄN</t>
        </is>
      </c>
      <c r="E588" t="inlineStr">
        <is>
          <t>SMEDJEBACKEN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44197-2025</t>
        </is>
      </c>
      <c r="B589" s="1" t="n">
        <v>45915.61997685185</v>
      </c>
      <c r="C589" s="1" t="n">
        <v>45959</v>
      </c>
      <c r="D589" t="inlineStr">
        <is>
          <t>DALARNAS LÄN</t>
        </is>
      </c>
      <c r="E589" t="inlineStr">
        <is>
          <t>SMEDJEBACKEN</t>
        </is>
      </c>
      <c r="G589" t="n">
        <v>8.199999999999999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  <c r="U589">
        <f>HYPERLINK("https://klasma.github.io/Logging_2061/knärot/A 44197-2025 karta knärot.png", "A 44197-2025")</f>
        <v/>
      </c>
      <c r="V589">
        <f>HYPERLINK("https://klasma.github.io/Logging_2061/klagomål/A 44197-2025 FSC-klagomål.docx", "A 44197-2025")</f>
        <v/>
      </c>
      <c r="W589">
        <f>HYPERLINK("https://klasma.github.io/Logging_2061/klagomålsmail/A 44197-2025 FSC-klagomål mail.docx", "A 44197-2025")</f>
        <v/>
      </c>
      <c r="X589">
        <f>HYPERLINK("https://klasma.github.io/Logging_2061/tillsyn/A 44197-2025 tillsynsbegäran.docx", "A 44197-2025")</f>
        <v/>
      </c>
      <c r="Y589">
        <f>HYPERLINK("https://klasma.github.io/Logging_2061/tillsynsmail/A 44197-2025 tillsynsbegäran mail.docx", "A 44197-2025")</f>
        <v/>
      </c>
    </row>
    <row r="590" ht="15" customHeight="1">
      <c r="A590" t="inlineStr">
        <is>
          <t>A 4257-2025</t>
        </is>
      </c>
      <c r="B590" s="1" t="n">
        <v>45685.61693287037</v>
      </c>
      <c r="C590" s="1" t="n">
        <v>45959</v>
      </c>
      <c r="D590" t="inlineStr">
        <is>
          <t>DALARNAS LÄN</t>
        </is>
      </c>
      <c r="E590" t="inlineStr">
        <is>
          <t>SMEDJEBACKEN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52761-2025</t>
        </is>
      </c>
      <c r="B591" s="1" t="n">
        <v>45957</v>
      </c>
      <c r="C591" s="1" t="n">
        <v>45959</v>
      </c>
      <c r="D591" t="inlineStr">
        <is>
          <t>DALARNAS LÄN</t>
        </is>
      </c>
      <c r="E591" t="inlineStr">
        <is>
          <t>SMEDJEBACKEN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44411-2025</t>
        </is>
      </c>
      <c r="B592" s="1" t="n">
        <v>45916.53819444445</v>
      </c>
      <c r="C592" s="1" t="n">
        <v>45959</v>
      </c>
      <c r="D592" t="inlineStr">
        <is>
          <t>DALARNAS LÄN</t>
        </is>
      </c>
      <c r="E592" t="inlineStr">
        <is>
          <t>SMEDJEBACKEN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10401-2023</t>
        </is>
      </c>
      <c r="B593" s="1" t="n">
        <v>44987.47634259259</v>
      </c>
      <c r="C593" s="1" t="n">
        <v>45959</v>
      </c>
      <c r="D593" t="inlineStr">
        <is>
          <t>DALARNAS LÄN</t>
        </is>
      </c>
      <c r="E593" t="inlineStr">
        <is>
          <t>SMEDJEBACKEN</t>
        </is>
      </c>
      <c r="F593" t="inlineStr">
        <is>
          <t>Kommuner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47654-2024</t>
        </is>
      </c>
      <c r="B594" s="1" t="n">
        <v>45588.38447916666</v>
      </c>
      <c r="C594" s="1" t="n">
        <v>45959</v>
      </c>
      <c r="D594" t="inlineStr">
        <is>
          <t>DALARNAS LÄN</t>
        </is>
      </c>
      <c r="E594" t="inlineStr">
        <is>
          <t>SMEDJEBACKEN</t>
        </is>
      </c>
      <c r="F594" t="inlineStr">
        <is>
          <t>Sveaskog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47661-2024</t>
        </is>
      </c>
      <c r="B595" s="1" t="n">
        <v>45588.3869212963</v>
      </c>
      <c r="C595" s="1" t="n">
        <v>45959</v>
      </c>
      <c r="D595" t="inlineStr">
        <is>
          <t>DALARNAS LÄN</t>
        </is>
      </c>
      <c r="E595" t="inlineStr">
        <is>
          <t>SMEDJEBACKEN</t>
        </is>
      </c>
      <c r="F595" t="inlineStr">
        <is>
          <t>Sveaskog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48634-2024</t>
        </is>
      </c>
      <c r="B596" s="1" t="n">
        <v>45593</v>
      </c>
      <c r="C596" s="1" t="n">
        <v>45959</v>
      </c>
      <c r="D596" t="inlineStr">
        <is>
          <t>DALARNAS LÄN</t>
        </is>
      </c>
      <c r="E596" t="inlineStr">
        <is>
          <t>SMEDJEBACKEN</t>
        </is>
      </c>
      <c r="F596" t="inlineStr">
        <is>
          <t>Bergvik skog väst AB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38746-2023</t>
        </is>
      </c>
      <c r="B597" s="1" t="n">
        <v>45163</v>
      </c>
      <c r="C597" s="1" t="n">
        <v>45959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38767-2023</t>
        </is>
      </c>
      <c r="B598" s="1" t="n">
        <v>45163.42113425926</v>
      </c>
      <c r="C598" s="1" t="n">
        <v>45959</v>
      </c>
      <c r="D598" t="inlineStr">
        <is>
          <t>DALARNAS LÄN</t>
        </is>
      </c>
      <c r="E598" t="inlineStr">
        <is>
          <t>SMEDJEBACKEN</t>
        </is>
      </c>
      <c r="F598" t="inlineStr">
        <is>
          <t>Sveaskog</t>
        </is>
      </c>
      <c r="G598" t="n">
        <v>6.5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44415-2025</t>
        </is>
      </c>
      <c r="B599" s="1" t="n">
        <v>45916.54351851852</v>
      </c>
      <c r="C599" s="1" t="n">
        <v>45959</v>
      </c>
      <c r="D599" t="inlineStr">
        <is>
          <t>DALARNAS LÄN</t>
        </is>
      </c>
      <c r="E599" t="inlineStr">
        <is>
          <t>SMEDJEBACKEN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53279-2025</t>
        </is>
      </c>
      <c r="B600" s="1" t="n">
        <v>45958</v>
      </c>
      <c r="C600" s="1" t="n">
        <v>45959</v>
      </c>
      <c r="D600" t="inlineStr">
        <is>
          <t>DALARNAS LÄN</t>
        </is>
      </c>
      <c r="E600" t="inlineStr">
        <is>
          <t>SMEDJEBACKEN</t>
        </is>
      </c>
      <c r="G600" t="n">
        <v>4.5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52713-2025</t>
        </is>
      </c>
      <c r="B601" s="1" t="n">
        <v>45953</v>
      </c>
      <c r="C601" s="1" t="n">
        <v>45959</v>
      </c>
      <c r="D601" t="inlineStr">
        <is>
          <t>DALARNAS LÄN</t>
        </is>
      </c>
      <c r="E601" t="inlineStr">
        <is>
          <t>SMEDJEBACKEN</t>
        </is>
      </c>
      <c r="F601" t="inlineStr">
        <is>
          <t>Bergvik skog väst AB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52968-2025</t>
        </is>
      </c>
      <c r="B602" s="1" t="n">
        <v>45957.67209490741</v>
      </c>
      <c r="C602" s="1" t="n">
        <v>45959</v>
      </c>
      <c r="D602" t="inlineStr">
        <is>
          <t>DALARNAS LÄN</t>
        </is>
      </c>
      <c r="E602" t="inlineStr">
        <is>
          <t>SMEDJEBACKEN</t>
        </is>
      </c>
      <c r="F602" t="inlineStr">
        <is>
          <t>Sveaskog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31411-2025</t>
        </is>
      </c>
      <c r="B603" s="1" t="n">
        <v>45833</v>
      </c>
      <c r="C603" s="1" t="n">
        <v>45959</v>
      </c>
      <c r="D603" t="inlineStr">
        <is>
          <t>DALARNAS LÄN</t>
        </is>
      </c>
      <c r="E603" t="inlineStr">
        <is>
          <t>SMEDJEBACKEN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53285-2025</t>
        </is>
      </c>
      <c r="B604" s="1" t="n">
        <v>45958</v>
      </c>
      <c r="C604" s="1" t="n">
        <v>45959</v>
      </c>
      <c r="D604" t="inlineStr">
        <is>
          <t>DALARNAS LÄN</t>
        </is>
      </c>
      <c r="E604" t="inlineStr">
        <is>
          <t>SMEDJEBACKEN</t>
        </is>
      </c>
      <c r="F604" t="inlineStr">
        <is>
          <t>Bergvik skog väst AB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11364-2025</t>
        </is>
      </c>
      <c r="B605" s="1" t="n">
        <v>45726</v>
      </c>
      <c r="C605" s="1" t="n">
        <v>45959</v>
      </c>
      <c r="D605" t="inlineStr">
        <is>
          <t>DALARNAS LÄN</t>
        </is>
      </c>
      <c r="E605" t="inlineStr">
        <is>
          <t>SMEDJEBACKEN</t>
        </is>
      </c>
      <c r="F605" t="inlineStr">
        <is>
          <t>Bergvik skog väst AB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11426-2022</t>
        </is>
      </c>
      <c r="B606" s="1" t="n">
        <v>44630</v>
      </c>
      <c r="C606" s="1" t="n">
        <v>45959</v>
      </c>
      <c r="D606" t="inlineStr">
        <is>
          <t>DALARNAS LÄN</t>
        </is>
      </c>
      <c r="E606" t="inlineStr">
        <is>
          <t>SMEDJEBACKEN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25807-2024</t>
        </is>
      </c>
      <c r="B607" s="1" t="n">
        <v>45467.36902777778</v>
      </c>
      <c r="C607" s="1" t="n">
        <v>45959</v>
      </c>
      <c r="D607" t="inlineStr">
        <is>
          <t>DALARNAS LÄN</t>
        </is>
      </c>
      <c r="E607" t="inlineStr">
        <is>
          <t>SMEDJEBACKEN</t>
        </is>
      </c>
      <c r="F607" t="inlineStr">
        <is>
          <t>Sveaskog</t>
        </is>
      </c>
      <c r="G607" t="n">
        <v>7.3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17908-2022</t>
        </is>
      </c>
      <c r="B608" s="1" t="n">
        <v>44683.53989583333</v>
      </c>
      <c r="C608" s="1" t="n">
        <v>45959</v>
      </c>
      <c r="D608" t="inlineStr">
        <is>
          <t>DALARNAS LÄN</t>
        </is>
      </c>
      <c r="E608" t="inlineStr">
        <is>
          <t>SMEDJEBACKEN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36614-2023</t>
        </is>
      </c>
      <c r="B609" s="1" t="n">
        <v>45153</v>
      </c>
      <c r="C609" s="1" t="n">
        <v>45959</v>
      </c>
      <c r="D609" t="inlineStr">
        <is>
          <t>DALARNAS LÄN</t>
        </is>
      </c>
      <c r="E609" t="inlineStr">
        <is>
          <t>SMEDJEBACKEN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28348-2024</t>
        </is>
      </c>
      <c r="B610" s="1" t="n">
        <v>45477</v>
      </c>
      <c r="C610" s="1" t="n">
        <v>45959</v>
      </c>
      <c r="D610" t="inlineStr">
        <is>
          <t>DALARNAS LÄN</t>
        </is>
      </c>
      <c r="E610" t="inlineStr">
        <is>
          <t>SMEDJEBACKEN</t>
        </is>
      </c>
      <c r="F610" t="inlineStr">
        <is>
          <t>Bergvik skog väst AB</t>
        </is>
      </c>
      <c r="G610" t="n">
        <v>11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  <c r="U610">
        <f>HYPERLINK("https://klasma.github.io/Logging_2061/knärot/A 28348-2024 karta knärot.png", "A 28348-2024")</f>
        <v/>
      </c>
      <c r="V610">
        <f>HYPERLINK("https://klasma.github.io/Logging_2061/klagomål/A 28348-2024 FSC-klagomål.docx", "A 28348-2024")</f>
        <v/>
      </c>
      <c r="W610">
        <f>HYPERLINK("https://klasma.github.io/Logging_2061/klagomålsmail/A 28348-2024 FSC-klagomål mail.docx", "A 28348-2024")</f>
        <v/>
      </c>
      <c r="X610">
        <f>HYPERLINK("https://klasma.github.io/Logging_2061/tillsyn/A 28348-2024 tillsynsbegäran.docx", "A 28348-2024")</f>
        <v/>
      </c>
      <c r="Y610">
        <f>HYPERLINK("https://klasma.github.io/Logging_2061/tillsynsmail/A 28348-2024 tillsynsbegäran mail.docx", "A 28348-2024")</f>
        <v/>
      </c>
    </row>
    <row r="611" ht="15" customHeight="1">
      <c r="A611" t="inlineStr">
        <is>
          <t>A 21443-2023</t>
        </is>
      </c>
      <c r="B611" s="1" t="n">
        <v>45063</v>
      </c>
      <c r="C611" s="1" t="n">
        <v>45959</v>
      </c>
      <c r="D611" t="inlineStr">
        <is>
          <t>DALARNAS LÄN</t>
        </is>
      </c>
      <c r="E611" t="inlineStr">
        <is>
          <t>SMEDJEBACKEN</t>
        </is>
      </c>
      <c r="F611" t="inlineStr">
        <is>
          <t>Bergvik skog väst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32600-2023</t>
        </is>
      </c>
      <c r="B612" s="1" t="n">
        <v>45121</v>
      </c>
      <c r="C612" s="1" t="n">
        <v>45959</v>
      </c>
      <c r="D612" t="inlineStr">
        <is>
          <t>DALARNAS LÄN</t>
        </is>
      </c>
      <c r="E612" t="inlineStr">
        <is>
          <t>SMEDJEBACKEN</t>
        </is>
      </c>
      <c r="F612" t="inlineStr">
        <is>
          <t>Bergvik skog väst AB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2025-10-29T09:58:40Z</dcterms:created>
  <dcterms:modified xmlns:dcterms="http://purl.org/dc/terms/" xmlns:xsi="http://www.w3.org/2001/XMLSchema-instance" xsi:type="dcterms:W3CDTF">2025-10-29T09:58:40Z</dcterms:modified>
</cp:coreProperties>
</file>