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568-2025</t>
        </is>
      </c>
      <c r="B2" s="1" t="n">
        <v>45664</v>
      </c>
      <c r="C2" s="1" t="n">
        <v>45950</v>
      </c>
      <c r="D2" t="inlineStr">
        <is>
          <t>GÄVLEBORGS LÄN</t>
        </is>
      </c>
      <c r="E2" t="inlineStr">
        <is>
          <t>NORDANSTIG</t>
        </is>
      </c>
      <c r="F2" t="inlineStr">
        <is>
          <t>Holmen skog AB</t>
        </is>
      </c>
      <c r="G2" t="n">
        <v>13.3</v>
      </c>
      <c r="H2" t="n">
        <v>1</v>
      </c>
      <c r="I2" t="n">
        <v>5</v>
      </c>
      <c r="J2" t="n">
        <v>10</v>
      </c>
      <c r="K2" t="n">
        <v>1</v>
      </c>
      <c r="L2" t="n">
        <v>0</v>
      </c>
      <c r="M2" t="n">
        <v>0</v>
      </c>
      <c r="N2" t="n">
        <v>0</v>
      </c>
      <c r="O2" t="n">
        <v>11</v>
      </c>
      <c r="P2" t="n">
        <v>1</v>
      </c>
      <c r="Q2" t="n">
        <v>16</v>
      </c>
      <c r="R2" s="2" t="inlineStr">
        <is>
          <t>Knärot
Blanksvart spiklav
Doftskinn
Dvärgbägarlav
Garnlav
Grönhjon
Lunglav
Tallticka
Ullticka
Vedskivlav
Violettgrå tagellav
Bronshjon
Kattfotslav
Skinnlav
Vedticka
Vågbandad barkbock</t>
        </is>
      </c>
      <c r="S2">
        <f>HYPERLINK("https://klasma.github.io/Logging_2132/artfynd/A 568-2025 artfynd.xlsx", "A 568-2025")</f>
        <v/>
      </c>
      <c r="T2">
        <f>HYPERLINK("https://klasma.github.io/Logging_2132/kartor/A 568-2025 karta.png", "A 568-2025")</f>
        <v/>
      </c>
      <c r="U2">
        <f>HYPERLINK("https://klasma.github.io/Logging_2132/knärot/A 568-2025 karta knärot.png", "A 568-2025")</f>
        <v/>
      </c>
      <c r="V2">
        <f>HYPERLINK("https://klasma.github.io/Logging_2132/klagomål/A 568-2025 FSC-klagomål.docx", "A 568-2025")</f>
        <v/>
      </c>
      <c r="W2">
        <f>HYPERLINK("https://klasma.github.io/Logging_2132/klagomålsmail/A 568-2025 FSC-klagomål mail.docx", "A 568-2025")</f>
        <v/>
      </c>
      <c r="X2">
        <f>HYPERLINK("https://klasma.github.io/Logging_2132/tillsyn/A 568-2025 tillsynsbegäran.docx", "A 568-2025")</f>
        <v/>
      </c>
      <c r="Y2">
        <f>HYPERLINK("https://klasma.github.io/Logging_2132/tillsynsmail/A 568-2025 tillsynsbegäran mail.docx", "A 568-2025")</f>
        <v/>
      </c>
    </row>
    <row r="3" ht="15" customHeight="1">
      <c r="A3" t="inlineStr">
        <is>
          <t>A 31224-2022</t>
        </is>
      </c>
      <c r="B3" s="1" t="n">
        <v>44771</v>
      </c>
      <c r="C3" s="1" t="n">
        <v>45950</v>
      </c>
      <c r="D3" t="inlineStr">
        <is>
          <t>GÄVLEBORGS LÄN</t>
        </is>
      </c>
      <c r="E3" t="inlineStr">
        <is>
          <t>NORDANSTIG</t>
        </is>
      </c>
      <c r="G3" t="n">
        <v>1.2</v>
      </c>
      <c r="H3" t="n">
        <v>1</v>
      </c>
      <c r="I3" t="n">
        <v>1</v>
      </c>
      <c r="J3" t="n">
        <v>3</v>
      </c>
      <c r="K3" t="n">
        <v>3</v>
      </c>
      <c r="L3" t="n">
        <v>0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Bitter taggsvamp
Knärot
Lammticka
Orange taggsvamp
Svart taggsvamp
Talltaggsvamp
Tallfingersvamp</t>
        </is>
      </c>
      <c r="S3">
        <f>HYPERLINK("https://klasma.github.io/Logging_2132/artfynd/A 31224-2022 artfynd.xlsx", "A 31224-2022")</f>
        <v/>
      </c>
      <c r="T3">
        <f>HYPERLINK("https://klasma.github.io/Logging_2132/kartor/A 31224-2022 karta.png", "A 31224-2022")</f>
        <v/>
      </c>
      <c r="U3">
        <f>HYPERLINK("https://klasma.github.io/Logging_2132/knärot/A 31224-2022 karta knärot.png", "A 31224-2022")</f>
        <v/>
      </c>
      <c r="V3">
        <f>HYPERLINK("https://klasma.github.io/Logging_2132/klagomål/A 31224-2022 FSC-klagomål.docx", "A 31224-2022")</f>
        <v/>
      </c>
      <c r="W3">
        <f>HYPERLINK("https://klasma.github.io/Logging_2132/klagomålsmail/A 31224-2022 FSC-klagomål mail.docx", "A 31224-2022")</f>
        <v/>
      </c>
      <c r="X3">
        <f>HYPERLINK("https://klasma.github.io/Logging_2132/tillsyn/A 31224-2022 tillsynsbegäran.docx", "A 31224-2022")</f>
        <v/>
      </c>
      <c r="Y3">
        <f>HYPERLINK("https://klasma.github.io/Logging_2132/tillsynsmail/A 31224-2022 tillsynsbegäran mail.docx", "A 31224-2022")</f>
        <v/>
      </c>
    </row>
    <row r="4" ht="15" customHeight="1">
      <c r="A4" t="inlineStr">
        <is>
          <t>A 42890-2025</t>
        </is>
      </c>
      <c r="B4" s="1" t="n">
        <v>45908.65571759259</v>
      </c>
      <c r="C4" s="1" t="n">
        <v>45950</v>
      </c>
      <c r="D4" t="inlineStr">
        <is>
          <t>GÄVLEBORGS LÄN</t>
        </is>
      </c>
      <c r="E4" t="inlineStr">
        <is>
          <t>NORDANSTIG</t>
        </is>
      </c>
      <c r="G4" t="n">
        <v>2.1</v>
      </c>
      <c r="H4" t="n">
        <v>7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Skogsknipprot
Spindelblomster
Fläcknycklar
Nattviol
Blåsippa
Mattlummer
Revlummer</t>
        </is>
      </c>
      <c r="S4">
        <f>HYPERLINK("https://klasma.github.io/Logging_2132/artfynd/A 42890-2025 artfynd.xlsx", "A 42890-2025")</f>
        <v/>
      </c>
      <c r="T4">
        <f>HYPERLINK("https://klasma.github.io/Logging_2132/kartor/A 42890-2025 karta.png", "A 42890-2025")</f>
        <v/>
      </c>
      <c r="V4">
        <f>HYPERLINK("https://klasma.github.io/Logging_2132/klagomål/A 42890-2025 FSC-klagomål.docx", "A 42890-2025")</f>
        <v/>
      </c>
      <c r="W4">
        <f>HYPERLINK("https://klasma.github.io/Logging_2132/klagomålsmail/A 42890-2025 FSC-klagomål mail.docx", "A 42890-2025")</f>
        <v/>
      </c>
      <c r="X4">
        <f>HYPERLINK("https://klasma.github.io/Logging_2132/tillsyn/A 42890-2025 tillsynsbegäran.docx", "A 42890-2025")</f>
        <v/>
      </c>
      <c r="Y4">
        <f>HYPERLINK("https://klasma.github.io/Logging_2132/tillsynsmail/A 42890-2025 tillsynsbegäran mail.docx", "A 42890-2025")</f>
        <v/>
      </c>
    </row>
    <row r="5" ht="15" customHeight="1">
      <c r="A5" t="inlineStr">
        <is>
          <t>A 382-2024</t>
        </is>
      </c>
      <c r="B5" s="1" t="n">
        <v>45296</v>
      </c>
      <c r="C5" s="1" t="n">
        <v>45950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2.7</v>
      </c>
      <c r="H5" t="n">
        <v>0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Ringlav
Lunglav
Violettgrå tagellav
Stuplav
Vedticka</t>
        </is>
      </c>
      <c r="S5">
        <f>HYPERLINK("https://klasma.github.io/Logging_2132/artfynd/A 382-2024 artfynd.xlsx", "A 382-2024")</f>
        <v/>
      </c>
      <c r="T5">
        <f>HYPERLINK("https://klasma.github.io/Logging_2132/kartor/A 382-2024 karta.png", "A 382-2024")</f>
        <v/>
      </c>
      <c r="V5">
        <f>HYPERLINK("https://klasma.github.io/Logging_2132/klagomål/A 382-2024 FSC-klagomål.docx", "A 382-2024")</f>
        <v/>
      </c>
      <c r="W5">
        <f>HYPERLINK("https://klasma.github.io/Logging_2132/klagomålsmail/A 382-2024 FSC-klagomål mail.docx", "A 382-2024")</f>
        <v/>
      </c>
      <c r="X5">
        <f>HYPERLINK("https://klasma.github.io/Logging_2132/tillsyn/A 382-2024 tillsynsbegäran.docx", "A 382-2024")</f>
        <v/>
      </c>
      <c r="Y5">
        <f>HYPERLINK("https://klasma.github.io/Logging_2132/tillsynsmail/A 382-2024 tillsynsbegäran mail.docx", "A 382-2024")</f>
        <v/>
      </c>
    </row>
    <row r="6" ht="15" customHeight="1">
      <c r="A6" t="inlineStr">
        <is>
          <t>A 11308-2021</t>
        </is>
      </c>
      <c r="B6" s="1" t="n">
        <v>44263</v>
      </c>
      <c r="C6" s="1" t="n">
        <v>45950</v>
      </c>
      <c r="D6" t="inlineStr">
        <is>
          <t>GÄVLEBORGS LÄN</t>
        </is>
      </c>
      <c r="E6" t="inlineStr">
        <is>
          <t>NORDANSTIG</t>
        </is>
      </c>
      <c r="G6" t="n">
        <v>15.6</v>
      </c>
      <c r="H6" t="n">
        <v>4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Spillkråka
Talltita
Gråkråka
Kungsfågel</t>
        </is>
      </c>
      <c r="S6">
        <f>HYPERLINK("https://klasma.github.io/Logging_2132/artfynd/A 11308-2021 artfynd.xlsx", "A 11308-2021")</f>
        <v/>
      </c>
      <c r="T6">
        <f>HYPERLINK("https://klasma.github.io/Logging_2132/kartor/A 11308-2021 karta.png", "A 11308-2021")</f>
        <v/>
      </c>
      <c r="V6">
        <f>HYPERLINK("https://klasma.github.io/Logging_2132/klagomål/A 11308-2021 FSC-klagomål.docx", "A 11308-2021")</f>
        <v/>
      </c>
      <c r="W6">
        <f>HYPERLINK("https://klasma.github.io/Logging_2132/klagomålsmail/A 11308-2021 FSC-klagomål mail.docx", "A 11308-2021")</f>
        <v/>
      </c>
      <c r="X6">
        <f>HYPERLINK("https://klasma.github.io/Logging_2132/tillsyn/A 11308-2021 tillsynsbegäran.docx", "A 11308-2021")</f>
        <v/>
      </c>
      <c r="Y6">
        <f>HYPERLINK("https://klasma.github.io/Logging_2132/tillsynsmail/A 11308-2021 tillsynsbegäran mail.docx", "A 11308-2021")</f>
        <v/>
      </c>
      <c r="Z6">
        <f>HYPERLINK("https://klasma.github.io/Logging_2132/fåglar/A 11308-2021 prioriterade fågelarter.docx", "A 11308-2021")</f>
        <v/>
      </c>
    </row>
    <row r="7" ht="15" customHeight="1">
      <c r="A7" t="inlineStr">
        <is>
          <t>A 44589-2022</t>
        </is>
      </c>
      <c r="B7" s="1" t="n">
        <v>44840.52716435185</v>
      </c>
      <c r="C7" s="1" t="n">
        <v>45950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8.199999999999999</v>
      </c>
      <c r="H7" t="n">
        <v>0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Gammelgransskål
Vedtrappmossa
Vitgrynig nållav
Bollvitmossa</t>
        </is>
      </c>
      <c r="S7">
        <f>HYPERLINK("https://klasma.github.io/Logging_2132/artfynd/A 44589-2022 artfynd.xlsx", "A 44589-2022")</f>
        <v/>
      </c>
      <c r="T7">
        <f>HYPERLINK("https://klasma.github.io/Logging_2132/kartor/A 44589-2022 karta.png", "A 44589-2022")</f>
        <v/>
      </c>
      <c r="V7">
        <f>HYPERLINK("https://klasma.github.io/Logging_2132/klagomål/A 44589-2022 FSC-klagomål.docx", "A 44589-2022")</f>
        <v/>
      </c>
      <c r="W7">
        <f>HYPERLINK("https://klasma.github.io/Logging_2132/klagomålsmail/A 44589-2022 FSC-klagomål mail.docx", "A 44589-2022")</f>
        <v/>
      </c>
      <c r="X7">
        <f>HYPERLINK("https://klasma.github.io/Logging_2132/tillsyn/A 44589-2022 tillsynsbegäran.docx", "A 44589-2022")</f>
        <v/>
      </c>
      <c r="Y7">
        <f>HYPERLINK("https://klasma.github.io/Logging_2132/tillsynsmail/A 44589-2022 tillsynsbegäran mail.docx", "A 44589-2022")</f>
        <v/>
      </c>
    </row>
    <row r="8" ht="15" customHeight="1">
      <c r="A8" t="inlineStr">
        <is>
          <t>A 31054-2024</t>
        </is>
      </c>
      <c r="B8" s="1" t="n">
        <v>45502.36863425926</v>
      </c>
      <c r="C8" s="1" t="n">
        <v>45950</v>
      </c>
      <c r="D8" t="inlineStr">
        <is>
          <t>GÄVLEBORGS LÄN</t>
        </is>
      </c>
      <c r="E8" t="inlineStr">
        <is>
          <t>NORDANSTIG</t>
        </is>
      </c>
      <c r="F8" t="inlineStr">
        <is>
          <t>Holmen skog AB</t>
        </is>
      </c>
      <c r="G8" t="n">
        <v>4.7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Rosenticka
Kamjordstjärna
Smal svampklubba
Stor aspticka</t>
        </is>
      </c>
      <c r="S8">
        <f>HYPERLINK("https://klasma.github.io/Logging_2132/artfynd/A 31054-2024 artfynd.xlsx", "A 31054-2024")</f>
        <v/>
      </c>
      <c r="T8">
        <f>HYPERLINK("https://klasma.github.io/Logging_2132/kartor/A 31054-2024 karta.png", "A 31054-2024")</f>
        <v/>
      </c>
      <c r="V8">
        <f>HYPERLINK("https://klasma.github.io/Logging_2132/klagomål/A 31054-2024 FSC-klagomål.docx", "A 31054-2024")</f>
        <v/>
      </c>
      <c r="W8">
        <f>HYPERLINK("https://klasma.github.io/Logging_2132/klagomålsmail/A 31054-2024 FSC-klagomål mail.docx", "A 31054-2024")</f>
        <v/>
      </c>
      <c r="X8">
        <f>HYPERLINK("https://klasma.github.io/Logging_2132/tillsyn/A 31054-2024 tillsynsbegäran.docx", "A 31054-2024")</f>
        <v/>
      </c>
      <c r="Y8">
        <f>HYPERLINK("https://klasma.github.io/Logging_2132/tillsynsmail/A 31054-2024 tillsynsbegäran mail.docx", "A 31054-2024")</f>
        <v/>
      </c>
    </row>
    <row r="9" ht="15" customHeight="1">
      <c r="A9" t="inlineStr">
        <is>
          <t>A 49419-2024</t>
        </is>
      </c>
      <c r="B9" s="1" t="n">
        <v>45595.74886574074</v>
      </c>
      <c r="C9" s="1" t="n">
        <v>45950</v>
      </c>
      <c r="D9" t="inlineStr">
        <is>
          <t>GÄVLEBORGS LÄN</t>
        </is>
      </c>
      <c r="E9" t="inlineStr">
        <is>
          <t>NORDANSTIG</t>
        </is>
      </c>
      <c r="G9" t="n">
        <v>1.3</v>
      </c>
      <c r="H9" t="n">
        <v>0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Goliatmusseron
Skrovlig taggsvamp
Dropptaggsvamp
Skarp dropptaggsvamp</t>
        </is>
      </c>
      <c r="S9">
        <f>HYPERLINK("https://klasma.github.io/Logging_2132/artfynd/A 49419-2024 artfynd.xlsx", "A 49419-2024")</f>
        <v/>
      </c>
      <c r="T9">
        <f>HYPERLINK("https://klasma.github.io/Logging_2132/kartor/A 49419-2024 karta.png", "A 49419-2024")</f>
        <v/>
      </c>
      <c r="V9">
        <f>HYPERLINK("https://klasma.github.io/Logging_2132/klagomål/A 49419-2024 FSC-klagomål.docx", "A 49419-2024")</f>
        <v/>
      </c>
      <c r="W9">
        <f>HYPERLINK("https://klasma.github.io/Logging_2132/klagomålsmail/A 49419-2024 FSC-klagomål mail.docx", "A 49419-2024")</f>
        <v/>
      </c>
      <c r="X9">
        <f>HYPERLINK("https://klasma.github.io/Logging_2132/tillsyn/A 49419-2024 tillsynsbegäran.docx", "A 49419-2024")</f>
        <v/>
      </c>
      <c r="Y9">
        <f>HYPERLINK("https://klasma.github.io/Logging_2132/tillsynsmail/A 49419-2024 tillsynsbegäran mail.docx", "A 49419-2024")</f>
        <v/>
      </c>
    </row>
    <row r="10" ht="15" customHeight="1">
      <c r="A10" t="inlineStr">
        <is>
          <t>A 72433-2021</t>
        </is>
      </c>
      <c r="B10" s="1" t="n">
        <v>44545</v>
      </c>
      <c r="C10" s="1" t="n">
        <v>45950</v>
      </c>
      <c r="D10" t="inlineStr">
        <is>
          <t>GÄVLEBORGS LÄN</t>
        </is>
      </c>
      <c r="E10" t="inlineStr">
        <is>
          <t>NORDANSTIG</t>
        </is>
      </c>
      <c r="G10" t="n">
        <v>6.1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Järpe
Grönsiska
Tjäder</t>
        </is>
      </c>
      <c r="S10">
        <f>HYPERLINK("https://klasma.github.io/Logging_2132/artfynd/A 72433-2021 artfynd.xlsx", "A 72433-2021")</f>
        <v/>
      </c>
      <c r="T10">
        <f>HYPERLINK("https://klasma.github.io/Logging_2132/kartor/A 72433-2021 karta.png", "A 72433-2021")</f>
        <v/>
      </c>
      <c r="V10">
        <f>HYPERLINK("https://klasma.github.io/Logging_2132/klagomål/A 72433-2021 FSC-klagomål.docx", "A 72433-2021")</f>
        <v/>
      </c>
      <c r="W10">
        <f>HYPERLINK("https://klasma.github.io/Logging_2132/klagomålsmail/A 72433-2021 FSC-klagomål mail.docx", "A 72433-2021")</f>
        <v/>
      </c>
      <c r="X10">
        <f>HYPERLINK("https://klasma.github.io/Logging_2132/tillsyn/A 72433-2021 tillsynsbegäran.docx", "A 72433-2021")</f>
        <v/>
      </c>
      <c r="Y10">
        <f>HYPERLINK("https://klasma.github.io/Logging_2132/tillsynsmail/A 72433-2021 tillsynsbegäran mail.docx", "A 72433-2021")</f>
        <v/>
      </c>
      <c r="Z10">
        <f>HYPERLINK("https://klasma.github.io/Logging_2132/fåglar/A 72433-2021 prioriterade fågelarter.docx", "A 72433-2021")</f>
        <v/>
      </c>
    </row>
    <row r="11" ht="15" customHeight="1">
      <c r="A11" t="inlineStr">
        <is>
          <t>A 60875-2023</t>
        </is>
      </c>
      <c r="B11" s="1" t="n">
        <v>45261.29287037037</v>
      </c>
      <c r="C11" s="1" t="n">
        <v>45950</v>
      </c>
      <c r="D11" t="inlineStr">
        <is>
          <t>GÄVLEBORGS LÄN</t>
        </is>
      </c>
      <c r="E11" t="inlineStr">
        <is>
          <t>NORDANSTIG</t>
        </is>
      </c>
      <c r="F11" t="inlineStr">
        <is>
          <t>Holmen skog AB</t>
        </is>
      </c>
      <c r="G11" t="n">
        <v>1.3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Skogshakmossa
Strutbräken</t>
        </is>
      </c>
      <c r="S11">
        <f>HYPERLINK("https://klasma.github.io/Logging_2132/artfynd/A 60875-2023 artfynd.xlsx", "A 60875-2023")</f>
        <v/>
      </c>
      <c r="T11">
        <f>HYPERLINK("https://klasma.github.io/Logging_2132/kartor/A 60875-2023 karta.png", "A 60875-2023")</f>
        <v/>
      </c>
      <c r="V11">
        <f>HYPERLINK("https://klasma.github.io/Logging_2132/klagomål/A 60875-2023 FSC-klagomål.docx", "A 60875-2023")</f>
        <v/>
      </c>
      <c r="W11">
        <f>HYPERLINK("https://klasma.github.io/Logging_2132/klagomålsmail/A 60875-2023 FSC-klagomål mail.docx", "A 60875-2023")</f>
        <v/>
      </c>
      <c r="X11">
        <f>HYPERLINK("https://klasma.github.io/Logging_2132/tillsyn/A 60875-2023 tillsynsbegäran.docx", "A 60875-2023")</f>
        <v/>
      </c>
      <c r="Y11">
        <f>HYPERLINK("https://klasma.github.io/Logging_2132/tillsynsmail/A 60875-2023 tillsynsbegäran mail.docx", "A 60875-2023")</f>
        <v/>
      </c>
    </row>
    <row r="12" ht="15" customHeight="1">
      <c r="A12" t="inlineStr">
        <is>
          <t>A 26325-2023</t>
        </is>
      </c>
      <c r="B12" s="1" t="n">
        <v>45091</v>
      </c>
      <c r="C12" s="1" t="n">
        <v>45950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9.9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Ringlav
Rosenticka</t>
        </is>
      </c>
      <c r="S12">
        <f>HYPERLINK("https://klasma.github.io/Logging_2132/artfynd/A 26325-2023 artfynd.xlsx", "A 26325-2023")</f>
        <v/>
      </c>
      <c r="T12">
        <f>HYPERLINK("https://klasma.github.io/Logging_2132/kartor/A 26325-2023 karta.png", "A 26325-2023")</f>
        <v/>
      </c>
      <c r="V12">
        <f>HYPERLINK("https://klasma.github.io/Logging_2132/klagomål/A 26325-2023 FSC-klagomål.docx", "A 26325-2023")</f>
        <v/>
      </c>
      <c r="W12">
        <f>HYPERLINK("https://klasma.github.io/Logging_2132/klagomålsmail/A 26325-2023 FSC-klagomål mail.docx", "A 26325-2023")</f>
        <v/>
      </c>
      <c r="X12">
        <f>HYPERLINK("https://klasma.github.io/Logging_2132/tillsyn/A 26325-2023 tillsynsbegäran.docx", "A 26325-2023")</f>
        <v/>
      </c>
      <c r="Y12">
        <f>HYPERLINK("https://klasma.github.io/Logging_2132/tillsynsmail/A 26325-2023 tillsynsbegäran mail.docx", "A 26325-2023")</f>
        <v/>
      </c>
    </row>
    <row r="13" ht="15" customHeight="1">
      <c r="A13" t="inlineStr">
        <is>
          <t>A 7608-2023</t>
        </is>
      </c>
      <c r="B13" s="1" t="n">
        <v>44972</v>
      </c>
      <c r="C13" s="1" t="n">
        <v>45950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13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Tallticka
Mindre märgborre</t>
        </is>
      </c>
      <c r="S13">
        <f>HYPERLINK("https://klasma.github.io/Logging_2132/artfynd/A 7608-2023 artfynd.xlsx", "A 7608-2023")</f>
        <v/>
      </c>
      <c r="T13">
        <f>HYPERLINK("https://klasma.github.io/Logging_2132/kartor/A 7608-2023 karta.png", "A 7608-2023")</f>
        <v/>
      </c>
      <c r="V13">
        <f>HYPERLINK("https://klasma.github.io/Logging_2132/klagomål/A 7608-2023 FSC-klagomål.docx", "A 7608-2023")</f>
        <v/>
      </c>
      <c r="W13">
        <f>HYPERLINK("https://klasma.github.io/Logging_2132/klagomålsmail/A 7608-2023 FSC-klagomål mail.docx", "A 7608-2023")</f>
        <v/>
      </c>
      <c r="X13">
        <f>HYPERLINK("https://klasma.github.io/Logging_2132/tillsyn/A 7608-2023 tillsynsbegäran.docx", "A 7608-2023")</f>
        <v/>
      </c>
      <c r="Y13">
        <f>HYPERLINK("https://klasma.github.io/Logging_2132/tillsynsmail/A 7608-2023 tillsynsbegäran mail.docx", "A 7608-2023")</f>
        <v/>
      </c>
    </row>
    <row r="14" ht="15" customHeight="1">
      <c r="A14" t="inlineStr">
        <is>
          <t>A 31053-2024</t>
        </is>
      </c>
      <c r="B14" s="1" t="n">
        <v>45502.36028935185</v>
      </c>
      <c r="C14" s="1" t="n">
        <v>45950</v>
      </c>
      <c r="D14" t="inlineStr">
        <is>
          <t>GÄVLEBORGS LÄN</t>
        </is>
      </c>
      <c r="E14" t="inlineStr">
        <is>
          <t>NORDANSTIG</t>
        </is>
      </c>
      <c r="F14" t="inlineStr">
        <is>
          <t>Holmen skog AB</t>
        </is>
      </c>
      <c r="G14" t="n">
        <v>5.5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Smal svampklubba
Fläcknycklar</t>
        </is>
      </c>
      <c r="S14">
        <f>HYPERLINK("https://klasma.github.io/Logging_2132/artfynd/A 31053-2024 artfynd.xlsx", "A 31053-2024")</f>
        <v/>
      </c>
      <c r="T14">
        <f>HYPERLINK("https://klasma.github.io/Logging_2132/kartor/A 31053-2024 karta.png", "A 31053-2024")</f>
        <v/>
      </c>
      <c r="V14">
        <f>HYPERLINK("https://klasma.github.io/Logging_2132/klagomål/A 31053-2024 FSC-klagomål.docx", "A 31053-2024")</f>
        <v/>
      </c>
      <c r="W14">
        <f>HYPERLINK("https://klasma.github.io/Logging_2132/klagomålsmail/A 31053-2024 FSC-klagomål mail.docx", "A 31053-2024")</f>
        <v/>
      </c>
      <c r="X14">
        <f>HYPERLINK("https://klasma.github.io/Logging_2132/tillsyn/A 31053-2024 tillsynsbegäran.docx", "A 31053-2024")</f>
        <v/>
      </c>
      <c r="Y14">
        <f>HYPERLINK("https://klasma.github.io/Logging_2132/tillsynsmail/A 31053-2024 tillsynsbegäran mail.docx", "A 31053-2024")</f>
        <v/>
      </c>
    </row>
    <row r="15" ht="15" customHeight="1">
      <c r="A15" t="inlineStr">
        <is>
          <t>A 13026-2022</t>
        </is>
      </c>
      <c r="B15" s="1" t="n">
        <v>44643</v>
      </c>
      <c r="C15" s="1" t="n">
        <v>45950</v>
      </c>
      <c r="D15" t="inlineStr">
        <is>
          <t>GÄVLEBORGS LÄN</t>
        </is>
      </c>
      <c r="E15" t="inlineStr">
        <is>
          <t>NORDANSTIG</t>
        </is>
      </c>
      <c r="G15" t="n">
        <v>17.3</v>
      </c>
      <c r="H15" t="n">
        <v>1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Garnlav
Talltita</t>
        </is>
      </c>
      <c r="S15">
        <f>HYPERLINK("https://klasma.github.io/Logging_2132/artfynd/A 13026-2022 artfynd.xlsx", "A 13026-2022")</f>
        <v/>
      </c>
      <c r="T15">
        <f>HYPERLINK("https://klasma.github.io/Logging_2132/kartor/A 13026-2022 karta.png", "A 13026-2022")</f>
        <v/>
      </c>
      <c r="V15">
        <f>HYPERLINK("https://klasma.github.io/Logging_2132/klagomål/A 13026-2022 FSC-klagomål.docx", "A 13026-2022")</f>
        <v/>
      </c>
      <c r="W15">
        <f>HYPERLINK("https://klasma.github.io/Logging_2132/klagomålsmail/A 13026-2022 FSC-klagomål mail.docx", "A 13026-2022")</f>
        <v/>
      </c>
      <c r="X15">
        <f>HYPERLINK("https://klasma.github.io/Logging_2132/tillsyn/A 13026-2022 tillsynsbegäran.docx", "A 13026-2022")</f>
        <v/>
      </c>
      <c r="Y15">
        <f>HYPERLINK("https://klasma.github.io/Logging_2132/tillsynsmail/A 13026-2022 tillsynsbegäran mail.docx", "A 13026-2022")</f>
        <v/>
      </c>
      <c r="Z15">
        <f>HYPERLINK("https://klasma.github.io/Logging_2132/fåglar/A 13026-2022 prioriterade fågelarter.docx", "A 13026-2022")</f>
        <v/>
      </c>
    </row>
    <row r="16" ht="15" customHeight="1">
      <c r="A16" t="inlineStr">
        <is>
          <t>A 36310-2024</t>
        </is>
      </c>
      <c r="B16" s="1" t="n">
        <v>45534.62892361111</v>
      </c>
      <c r="C16" s="1" t="n">
        <v>45950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6.5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Nästlav
Revlummer</t>
        </is>
      </c>
      <c r="S16">
        <f>HYPERLINK("https://klasma.github.io/Logging_2132/artfynd/A 36310-2024 artfynd.xlsx", "A 36310-2024")</f>
        <v/>
      </c>
      <c r="T16">
        <f>HYPERLINK("https://klasma.github.io/Logging_2132/kartor/A 36310-2024 karta.png", "A 36310-2024")</f>
        <v/>
      </c>
      <c r="V16">
        <f>HYPERLINK("https://klasma.github.io/Logging_2132/klagomål/A 36310-2024 FSC-klagomål.docx", "A 36310-2024")</f>
        <v/>
      </c>
      <c r="W16">
        <f>HYPERLINK("https://klasma.github.io/Logging_2132/klagomålsmail/A 36310-2024 FSC-klagomål mail.docx", "A 36310-2024")</f>
        <v/>
      </c>
      <c r="X16">
        <f>HYPERLINK("https://klasma.github.io/Logging_2132/tillsyn/A 36310-2024 tillsynsbegäran.docx", "A 36310-2024")</f>
        <v/>
      </c>
      <c r="Y16">
        <f>HYPERLINK("https://klasma.github.io/Logging_2132/tillsynsmail/A 36310-2024 tillsynsbegäran mail.docx", "A 36310-2024")</f>
        <v/>
      </c>
    </row>
    <row r="17" ht="15" customHeight="1">
      <c r="A17" t="inlineStr">
        <is>
          <t>A 18926-2022</t>
        </is>
      </c>
      <c r="B17" s="1" t="n">
        <v>44690.64179398148</v>
      </c>
      <c r="C17" s="1" t="n">
        <v>45950</v>
      </c>
      <c r="D17" t="inlineStr">
        <is>
          <t>GÄVLEBORGS LÄN</t>
        </is>
      </c>
      <c r="E17" t="inlineStr">
        <is>
          <t>NORDANSTIG</t>
        </is>
      </c>
      <c r="F17" t="inlineStr">
        <is>
          <t>Holmen skog AB</t>
        </is>
      </c>
      <c r="G17" t="n">
        <v>11.4</v>
      </c>
      <c r="H17" t="n">
        <v>2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Spillkråka
Trana</t>
        </is>
      </c>
      <c r="S17">
        <f>HYPERLINK("https://klasma.github.io/Logging_2132/artfynd/A 18926-2022 artfynd.xlsx", "A 18926-2022")</f>
        <v/>
      </c>
      <c r="T17">
        <f>HYPERLINK("https://klasma.github.io/Logging_2132/kartor/A 18926-2022 karta.png", "A 18926-2022")</f>
        <v/>
      </c>
      <c r="V17">
        <f>HYPERLINK("https://klasma.github.io/Logging_2132/klagomål/A 18926-2022 FSC-klagomål.docx", "A 18926-2022")</f>
        <v/>
      </c>
      <c r="W17">
        <f>HYPERLINK("https://klasma.github.io/Logging_2132/klagomålsmail/A 18926-2022 FSC-klagomål mail.docx", "A 18926-2022")</f>
        <v/>
      </c>
      <c r="X17">
        <f>HYPERLINK("https://klasma.github.io/Logging_2132/tillsyn/A 18926-2022 tillsynsbegäran.docx", "A 18926-2022")</f>
        <v/>
      </c>
      <c r="Y17">
        <f>HYPERLINK("https://klasma.github.io/Logging_2132/tillsynsmail/A 18926-2022 tillsynsbegäran mail.docx", "A 18926-2022")</f>
        <v/>
      </c>
      <c r="Z17">
        <f>HYPERLINK("https://klasma.github.io/Logging_2132/fåglar/A 18926-2022 prioriterade fågelarter.docx", "A 18926-2022")</f>
        <v/>
      </c>
    </row>
    <row r="18" ht="15" customHeight="1">
      <c r="A18" t="inlineStr">
        <is>
          <t>A 62767-2022</t>
        </is>
      </c>
      <c r="B18" s="1" t="n">
        <v>44884</v>
      </c>
      <c r="C18" s="1" t="n">
        <v>45950</v>
      </c>
      <c r="D18" t="inlineStr">
        <is>
          <t>GÄVLEBORGS LÄN</t>
        </is>
      </c>
      <c r="E18" t="inlineStr">
        <is>
          <t>NORDANSTIG</t>
        </is>
      </c>
      <c r="F18" t="inlineStr">
        <is>
          <t>SCA</t>
        </is>
      </c>
      <c r="G18" t="n">
        <v>13.3</v>
      </c>
      <c r="H18" t="n">
        <v>2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Skogsknipprot
Törnskata</t>
        </is>
      </c>
      <c r="S18">
        <f>HYPERLINK("https://klasma.github.io/Logging_2132/artfynd/A 62767-2022 artfynd.xlsx", "A 62767-2022")</f>
        <v/>
      </c>
      <c r="T18">
        <f>HYPERLINK("https://klasma.github.io/Logging_2132/kartor/A 62767-2022 karta.png", "A 62767-2022")</f>
        <v/>
      </c>
      <c r="V18">
        <f>HYPERLINK("https://klasma.github.io/Logging_2132/klagomål/A 62767-2022 FSC-klagomål.docx", "A 62767-2022")</f>
        <v/>
      </c>
      <c r="W18">
        <f>HYPERLINK("https://klasma.github.io/Logging_2132/klagomålsmail/A 62767-2022 FSC-klagomål mail.docx", "A 62767-2022")</f>
        <v/>
      </c>
      <c r="X18">
        <f>HYPERLINK("https://klasma.github.io/Logging_2132/tillsyn/A 62767-2022 tillsynsbegäran.docx", "A 62767-2022")</f>
        <v/>
      </c>
      <c r="Y18">
        <f>HYPERLINK("https://klasma.github.io/Logging_2132/tillsynsmail/A 62767-2022 tillsynsbegäran mail.docx", "A 62767-2022")</f>
        <v/>
      </c>
      <c r="Z18">
        <f>HYPERLINK("https://klasma.github.io/Logging_2132/fåglar/A 62767-2022 prioriterade fågelarter.docx", "A 62767-2022")</f>
        <v/>
      </c>
    </row>
    <row r="19" ht="15" customHeight="1">
      <c r="A19" t="inlineStr">
        <is>
          <t>A 44032-2023</t>
        </is>
      </c>
      <c r="B19" s="1" t="n">
        <v>45188.36288194444</v>
      </c>
      <c r="C19" s="1" t="n">
        <v>45950</v>
      </c>
      <c r="D19" t="inlineStr">
        <is>
          <t>GÄVLEBORGS LÄN</t>
        </is>
      </c>
      <c r="E19" t="inlineStr">
        <is>
          <t>NORDANSTIG</t>
        </is>
      </c>
      <c r="F19" t="inlineStr">
        <is>
          <t>Holmen skog AB</t>
        </is>
      </c>
      <c r="G19" t="n">
        <v>5.3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HYPERLINK("https://klasma.github.io/Logging_2132/artfynd/A 44032-2023 artfynd.xlsx", "A 44032-2023")</f>
        <v/>
      </c>
      <c r="T19">
        <f>HYPERLINK("https://klasma.github.io/Logging_2132/kartor/A 44032-2023 karta.png", "A 44032-2023")</f>
        <v/>
      </c>
      <c r="V19">
        <f>HYPERLINK("https://klasma.github.io/Logging_2132/klagomål/A 44032-2023 FSC-klagomål.docx", "A 44032-2023")</f>
        <v/>
      </c>
      <c r="W19">
        <f>HYPERLINK("https://klasma.github.io/Logging_2132/klagomålsmail/A 44032-2023 FSC-klagomål mail.docx", "A 44032-2023")</f>
        <v/>
      </c>
      <c r="X19">
        <f>HYPERLINK("https://klasma.github.io/Logging_2132/tillsyn/A 44032-2023 tillsynsbegäran.docx", "A 44032-2023")</f>
        <v/>
      </c>
      <c r="Y19">
        <f>HYPERLINK("https://klasma.github.io/Logging_2132/tillsynsmail/A 44032-2023 tillsynsbegäran mail.docx", "A 44032-2023")</f>
        <v/>
      </c>
    </row>
    <row r="20" ht="15" customHeight="1">
      <c r="A20" t="inlineStr">
        <is>
          <t>A 29578-2023</t>
        </is>
      </c>
      <c r="B20" s="1" t="n">
        <v>45106</v>
      </c>
      <c r="C20" s="1" t="n">
        <v>45950</v>
      </c>
      <c r="D20" t="inlineStr">
        <is>
          <t>GÄVLEBORGS LÄN</t>
        </is>
      </c>
      <c r="E20" t="inlineStr">
        <is>
          <t>NORDANSTIG</t>
        </is>
      </c>
      <c r="F20" t="inlineStr">
        <is>
          <t>Holmen skog AB</t>
        </is>
      </c>
      <c r="G20" t="n">
        <v>5.3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HYPERLINK("https://klasma.github.io/Logging_2132/artfynd/A 29578-2023 artfynd.xlsx", "A 29578-2023")</f>
        <v/>
      </c>
      <c r="T20">
        <f>HYPERLINK("https://klasma.github.io/Logging_2132/kartor/A 29578-2023 karta.png", "A 29578-2023")</f>
        <v/>
      </c>
      <c r="V20">
        <f>HYPERLINK("https://klasma.github.io/Logging_2132/klagomål/A 29578-2023 FSC-klagomål.docx", "A 29578-2023")</f>
        <v/>
      </c>
      <c r="W20">
        <f>HYPERLINK("https://klasma.github.io/Logging_2132/klagomålsmail/A 29578-2023 FSC-klagomål mail.docx", "A 29578-2023")</f>
        <v/>
      </c>
      <c r="X20">
        <f>HYPERLINK("https://klasma.github.io/Logging_2132/tillsyn/A 29578-2023 tillsynsbegäran.docx", "A 29578-2023")</f>
        <v/>
      </c>
      <c r="Y20">
        <f>HYPERLINK("https://klasma.github.io/Logging_2132/tillsynsmail/A 29578-2023 tillsynsbegäran mail.docx", "A 29578-2023")</f>
        <v/>
      </c>
    </row>
    <row r="21" ht="15" customHeight="1">
      <c r="A21" t="inlineStr">
        <is>
          <t>A 31066-2024</t>
        </is>
      </c>
      <c r="B21" s="1" t="n">
        <v>45502.42929398148</v>
      </c>
      <c r="C21" s="1" t="n">
        <v>45950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4.7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Lunglav</t>
        </is>
      </c>
      <c r="S21">
        <f>HYPERLINK("https://klasma.github.io/Logging_2132/artfynd/A 31066-2024 artfynd.xlsx", "A 31066-2024")</f>
        <v/>
      </c>
      <c r="T21">
        <f>HYPERLINK("https://klasma.github.io/Logging_2132/kartor/A 31066-2024 karta.png", "A 31066-2024")</f>
        <v/>
      </c>
      <c r="V21">
        <f>HYPERLINK("https://klasma.github.io/Logging_2132/klagomål/A 31066-2024 FSC-klagomål.docx", "A 31066-2024")</f>
        <v/>
      </c>
      <c r="W21">
        <f>HYPERLINK("https://klasma.github.io/Logging_2132/klagomålsmail/A 31066-2024 FSC-klagomål mail.docx", "A 31066-2024")</f>
        <v/>
      </c>
      <c r="X21">
        <f>HYPERLINK("https://klasma.github.io/Logging_2132/tillsyn/A 31066-2024 tillsynsbegäran.docx", "A 31066-2024")</f>
        <v/>
      </c>
      <c r="Y21">
        <f>HYPERLINK("https://klasma.github.io/Logging_2132/tillsynsmail/A 31066-2024 tillsynsbegäran mail.docx", "A 31066-2024")</f>
        <v/>
      </c>
    </row>
    <row r="22" ht="15" customHeight="1">
      <c r="A22" t="inlineStr">
        <is>
          <t>A 31068-2024</t>
        </is>
      </c>
      <c r="B22" s="1" t="n">
        <v>45502.43518518518</v>
      </c>
      <c r="C22" s="1" t="n">
        <v>45950</v>
      </c>
      <c r="D22" t="inlineStr">
        <is>
          <t>GÄVLEBORGS LÄN</t>
        </is>
      </c>
      <c r="E22" t="inlineStr">
        <is>
          <t>NORDANSTIG</t>
        </is>
      </c>
      <c r="F22" t="inlineStr">
        <is>
          <t>Holmen skog AB</t>
        </is>
      </c>
      <c r="G22" t="n">
        <v>4.6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Granticka</t>
        </is>
      </c>
      <c r="S22">
        <f>HYPERLINK("https://klasma.github.io/Logging_2132/artfynd/A 31068-2024 artfynd.xlsx", "A 31068-2024")</f>
        <v/>
      </c>
      <c r="T22">
        <f>HYPERLINK("https://klasma.github.io/Logging_2132/kartor/A 31068-2024 karta.png", "A 31068-2024")</f>
        <v/>
      </c>
      <c r="V22">
        <f>HYPERLINK("https://klasma.github.io/Logging_2132/klagomål/A 31068-2024 FSC-klagomål.docx", "A 31068-2024")</f>
        <v/>
      </c>
      <c r="W22">
        <f>HYPERLINK("https://klasma.github.io/Logging_2132/klagomålsmail/A 31068-2024 FSC-klagomål mail.docx", "A 31068-2024")</f>
        <v/>
      </c>
      <c r="X22">
        <f>HYPERLINK("https://klasma.github.io/Logging_2132/tillsyn/A 31068-2024 tillsynsbegäran.docx", "A 31068-2024")</f>
        <v/>
      </c>
      <c r="Y22">
        <f>HYPERLINK("https://klasma.github.io/Logging_2132/tillsynsmail/A 31068-2024 tillsynsbegäran mail.docx", "A 31068-2024")</f>
        <v/>
      </c>
    </row>
    <row r="23" ht="15" customHeight="1">
      <c r="A23" t="inlineStr">
        <is>
          <t>A 28822-2024</t>
        </is>
      </c>
      <c r="B23" s="1" t="n">
        <v>45478</v>
      </c>
      <c r="C23" s="1" t="n">
        <v>45950</v>
      </c>
      <c r="D23" t="inlineStr">
        <is>
          <t>GÄVLEBORGS LÄN</t>
        </is>
      </c>
      <c r="E23" t="inlineStr">
        <is>
          <t>NORDANSTIG</t>
        </is>
      </c>
      <c r="G23" t="n">
        <v>7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Aspgelélav</t>
        </is>
      </c>
      <c r="S23">
        <f>HYPERLINK("https://klasma.github.io/Logging_2132/artfynd/A 28822-2024 artfynd.xlsx", "A 28822-2024")</f>
        <v/>
      </c>
      <c r="T23">
        <f>HYPERLINK("https://klasma.github.io/Logging_2132/kartor/A 28822-2024 karta.png", "A 28822-2024")</f>
        <v/>
      </c>
      <c r="V23">
        <f>HYPERLINK("https://klasma.github.io/Logging_2132/klagomål/A 28822-2024 FSC-klagomål.docx", "A 28822-2024")</f>
        <v/>
      </c>
      <c r="W23">
        <f>HYPERLINK("https://klasma.github.io/Logging_2132/klagomålsmail/A 28822-2024 FSC-klagomål mail.docx", "A 28822-2024")</f>
        <v/>
      </c>
      <c r="X23">
        <f>HYPERLINK("https://klasma.github.io/Logging_2132/tillsyn/A 28822-2024 tillsynsbegäran.docx", "A 28822-2024")</f>
        <v/>
      </c>
      <c r="Y23">
        <f>HYPERLINK("https://klasma.github.io/Logging_2132/tillsynsmail/A 28822-2024 tillsynsbegäran mail.docx", "A 28822-2024")</f>
        <v/>
      </c>
    </row>
    <row r="24" ht="15" customHeight="1">
      <c r="A24" t="inlineStr">
        <is>
          <t>A 38050-2024</t>
        </is>
      </c>
      <c r="B24" s="1" t="n">
        <v>45544</v>
      </c>
      <c r="C24" s="1" t="n">
        <v>45950</v>
      </c>
      <c r="D24" t="inlineStr">
        <is>
          <t>GÄVLEBORGS LÄN</t>
        </is>
      </c>
      <c r="E24" t="inlineStr">
        <is>
          <t>NORDANSTIG</t>
        </is>
      </c>
      <c r="F24" t="inlineStr">
        <is>
          <t>Holmen skog AB</t>
        </is>
      </c>
      <c r="G24" t="n">
        <v>3.1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HYPERLINK("https://klasma.github.io/Logging_2132/artfynd/A 38050-2024 artfynd.xlsx", "A 38050-2024")</f>
        <v/>
      </c>
      <c r="T24">
        <f>HYPERLINK("https://klasma.github.io/Logging_2132/kartor/A 38050-2024 karta.png", "A 38050-2024")</f>
        <v/>
      </c>
      <c r="U24">
        <f>HYPERLINK("https://klasma.github.io/Logging_2132/knärot/A 38050-2024 karta knärot.png", "A 38050-2024")</f>
        <v/>
      </c>
      <c r="V24">
        <f>HYPERLINK("https://klasma.github.io/Logging_2132/klagomål/A 38050-2024 FSC-klagomål.docx", "A 38050-2024")</f>
        <v/>
      </c>
      <c r="W24">
        <f>HYPERLINK("https://klasma.github.io/Logging_2132/klagomålsmail/A 38050-2024 FSC-klagomål mail.docx", "A 38050-2024")</f>
        <v/>
      </c>
      <c r="X24">
        <f>HYPERLINK("https://klasma.github.io/Logging_2132/tillsyn/A 38050-2024 tillsynsbegäran.docx", "A 38050-2024")</f>
        <v/>
      </c>
      <c r="Y24">
        <f>HYPERLINK("https://klasma.github.io/Logging_2132/tillsynsmail/A 38050-2024 tillsynsbegäran mail.docx", "A 38050-2024")</f>
        <v/>
      </c>
    </row>
    <row r="25" ht="15" customHeight="1">
      <c r="A25" t="inlineStr">
        <is>
          <t>A 28587-2024</t>
        </is>
      </c>
      <c r="B25" s="1" t="n">
        <v>45478.41214120371</v>
      </c>
      <c r="C25" s="1" t="n">
        <v>45950</v>
      </c>
      <c r="D25" t="inlineStr">
        <is>
          <t>GÄVLEBORGS LÄN</t>
        </is>
      </c>
      <c r="E25" t="inlineStr">
        <is>
          <t>NORDANSTIG</t>
        </is>
      </c>
      <c r="G25" t="n">
        <v>26.3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HYPERLINK("https://klasma.github.io/Logging_2132/artfynd/A 28587-2024 artfynd.xlsx", "A 28587-2024")</f>
        <v/>
      </c>
      <c r="T25">
        <f>HYPERLINK("https://klasma.github.io/Logging_2132/kartor/A 28587-2024 karta.png", "A 28587-2024")</f>
        <v/>
      </c>
      <c r="V25">
        <f>HYPERLINK("https://klasma.github.io/Logging_2132/klagomål/A 28587-2024 FSC-klagomål.docx", "A 28587-2024")</f>
        <v/>
      </c>
      <c r="W25">
        <f>HYPERLINK("https://klasma.github.io/Logging_2132/klagomålsmail/A 28587-2024 FSC-klagomål mail.docx", "A 28587-2024")</f>
        <v/>
      </c>
      <c r="X25">
        <f>HYPERLINK("https://klasma.github.io/Logging_2132/tillsyn/A 28587-2024 tillsynsbegäran.docx", "A 28587-2024")</f>
        <v/>
      </c>
      <c r="Y25">
        <f>HYPERLINK("https://klasma.github.io/Logging_2132/tillsynsmail/A 28587-2024 tillsynsbegäran mail.docx", "A 28587-2024")</f>
        <v/>
      </c>
    </row>
    <row r="26" ht="15" customHeight="1">
      <c r="A26" t="inlineStr">
        <is>
          <t>A 3387-2024</t>
        </is>
      </c>
      <c r="B26" s="1" t="n">
        <v>45317</v>
      </c>
      <c r="C26" s="1" t="n">
        <v>45950</v>
      </c>
      <c r="D26" t="inlineStr">
        <is>
          <t>GÄVLEBORGS LÄN</t>
        </is>
      </c>
      <c r="E26" t="inlineStr">
        <is>
          <t>NORDANSTIG</t>
        </is>
      </c>
      <c r="F26" t="inlineStr">
        <is>
          <t>SCA</t>
        </is>
      </c>
      <c r="G26" t="n">
        <v>7.7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HYPERLINK("https://klasma.github.io/Logging_2132/artfynd/A 3387-2024 artfynd.xlsx", "A 3387-2024")</f>
        <v/>
      </c>
      <c r="T26">
        <f>HYPERLINK("https://klasma.github.io/Logging_2132/kartor/A 3387-2024 karta.png", "A 3387-2024")</f>
        <v/>
      </c>
      <c r="V26">
        <f>HYPERLINK("https://klasma.github.io/Logging_2132/klagomål/A 3387-2024 FSC-klagomål.docx", "A 3387-2024")</f>
        <v/>
      </c>
      <c r="W26">
        <f>HYPERLINK("https://klasma.github.io/Logging_2132/klagomålsmail/A 3387-2024 FSC-klagomål mail.docx", "A 3387-2024")</f>
        <v/>
      </c>
      <c r="X26">
        <f>HYPERLINK("https://klasma.github.io/Logging_2132/tillsyn/A 3387-2024 tillsynsbegäran.docx", "A 3387-2024")</f>
        <v/>
      </c>
      <c r="Y26">
        <f>HYPERLINK("https://klasma.github.io/Logging_2132/tillsynsmail/A 3387-2024 tillsynsbegäran mail.docx", "A 3387-2024")</f>
        <v/>
      </c>
    </row>
    <row r="27" ht="15" customHeight="1">
      <c r="A27" t="inlineStr">
        <is>
          <t>A 470-2024</t>
        </is>
      </c>
      <c r="B27" s="1" t="n">
        <v>45297.70762731481</v>
      </c>
      <c r="C27" s="1" t="n">
        <v>45950</v>
      </c>
      <c r="D27" t="inlineStr">
        <is>
          <t>GÄVLEBORGS LÄN</t>
        </is>
      </c>
      <c r="E27" t="inlineStr">
        <is>
          <t>NORDANSTIG</t>
        </is>
      </c>
      <c r="F27" t="inlineStr">
        <is>
          <t>Holmen skog AB</t>
        </is>
      </c>
      <c r="G27" t="n">
        <v>4.1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Duvhök</t>
        </is>
      </c>
      <c r="S27">
        <f>HYPERLINK("https://klasma.github.io/Logging_2132/artfynd/A 470-2024 artfynd.xlsx", "A 470-2024")</f>
        <v/>
      </c>
      <c r="T27">
        <f>HYPERLINK("https://klasma.github.io/Logging_2132/kartor/A 470-2024 karta.png", "A 470-2024")</f>
        <v/>
      </c>
      <c r="V27">
        <f>HYPERLINK("https://klasma.github.io/Logging_2132/klagomål/A 470-2024 FSC-klagomål.docx", "A 470-2024")</f>
        <v/>
      </c>
      <c r="W27">
        <f>HYPERLINK("https://klasma.github.io/Logging_2132/klagomålsmail/A 470-2024 FSC-klagomål mail.docx", "A 470-2024")</f>
        <v/>
      </c>
      <c r="X27">
        <f>HYPERLINK("https://klasma.github.io/Logging_2132/tillsyn/A 470-2024 tillsynsbegäran.docx", "A 470-2024")</f>
        <v/>
      </c>
      <c r="Y27">
        <f>HYPERLINK("https://klasma.github.io/Logging_2132/tillsynsmail/A 470-2024 tillsynsbegäran mail.docx", "A 470-2024")</f>
        <v/>
      </c>
      <c r="Z27">
        <f>HYPERLINK("https://klasma.github.io/Logging_2132/fåglar/A 470-2024 prioriterade fågelarter.docx", "A 470-2024")</f>
        <v/>
      </c>
    </row>
    <row r="28" ht="15" customHeight="1">
      <c r="A28" t="inlineStr">
        <is>
          <t>A 3755-2023</t>
        </is>
      </c>
      <c r="B28" s="1" t="n">
        <v>44951</v>
      </c>
      <c r="C28" s="1" t="n">
        <v>45950</v>
      </c>
      <c r="D28" t="inlineStr">
        <is>
          <t>GÄVLEBORGS LÄN</t>
        </is>
      </c>
      <c r="E28" t="inlineStr">
        <is>
          <t>NORDANSTIG</t>
        </is>
      </c>
      <c r="G28" t="n">
        <v>8.199999999999999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Bredgentiana</t>
        </is>
      </c>
      <c r="S28">
        <f>HYPERLINK("https://klasma.github.io/Logging_2132/artfynd/A 3755-2023 artfynd.xlsx", "A 3755-2023")</f>
        <v/>
      </c>
      <c r="T28">
        <f>HYPERLINK("https://klasma.github.io/Logging_2132/kartor/A 3755-2023 karta.png", "A 3755-2023")</f>
        <v/>
      </c>
      <c r="V28">
        <f>HYPERLINK("https://klasma.github.io/Logging_2132/klagomål/A 3755-2023 FSC-klagomål.docx", "A 3755-2023")</f>
        <v/>
      </c>
      <c r="W28">
        <f>HYPERLINK("https://klasma.github.io/Logging_2132/klagomålsmail/A 3755-2023 FSC-klagomål mail.docx", "A 3755-2023")</f>
        <v/>
      </c>
      <c r="X28">
        <f>HYPERLINK("https://klasma.github.io/Logging_2132/tillsyn/A 3755-2023 tillsynsbegäran.docx", "A 3755-2023")</f>
        <v/>
      </c>
      <c r="Y28">
        <f>HYPERLINK("https://klasma.github.io/Logging_2132/tillsynsmail/A 3755-2023 tillsynsbegäran mail.docx", "A 3755-2023")</f>
        <v/>
      </c>
    </row>
    <row r="29" ht="15" customHeight="1">
      <c r="A29" t="inlineStr">
        <is>
          <t>A 51227-2023</t>
        </is>
      </c>
      <c r="B29" s="1" t="n">
        <v>45219.46030092592</v>
      </c>
      <c r="C29" s="1" t="n">
        <v>45950</v>
      </c>
      <c r="D29" t="inlineStr">
        <is>
          <t>GÄVLEBORGS LÄN</t>
        </is>
      </c>
      <c r="E29" t="inlineStr">
        <is>
          <t>NORDANSTIG</t>
        </is>
      </c>
      <c r="G29" t="n">
        <v>10.2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Vedticka</t>
        </is>
      </c>
      <c r="S29">
        <f>HYPERLINK("https://klasma.github.io/Logging_2132/artfynd/A 51227-2023 artfynd.xlsx", "A 51227-2023")</f>
        <v/>
      </c>
      <c r="T29">
        <f>HYPERLINK("https://klasma.github.io/Logging_2132/kartor/A 51227-2023 karta.png", "A 51227-2023")</f>
        <v/>
      </c>
      <c r="V29">
        <f>HYPERLINK("https://klasma.github.io/Logging_2132/klagomål/A 51227-2023 FSC-klagomål.docx", "A 51227-2023")</f>
        <v/>
      </c>
      <c r="W29">
        <f>HYPERLINK("https://klasma.github.io/Logging_2132/klagomålsmail/A 51227-2023 FSC-klagomål mail.docx", "A 51227-2023")</f>
        <v/>
      </c>
      <c r="X29">
        <f>HYPERLINK("https://klasma.github.io/Logging_2132/tillsyn/A 51227-2023 tillsynsbegäran.docx", "A 51227-2023")</f>
        <v/>
      </c>
      <c r="Y29">
        <f>HYPERLINK("https://klasma.github.io/Logging_2132/tillsynsmail/A 51227-2023 tillsynsbegäran mail.docx", "A 51227-2023")</f>
        <v/>
      </c>
    </row>
    <row r="30" ht="15" customHeight="1">
      <c r="A30" t="inlineStr">
        <is>
          <t>A 38159-2022</t>
        </is>
      </c>
      <c r="B30" s="1" t="n">
        <v>44812.37486111111</v>
      </c>
      <c r="C30" s="1" t="n">
        <v>45950</v>
      </c>
      <c r="D30" t="inlineStr">
        <is>
          <t>GÄVLEBORGS LÄN</t>
        </is>
      </c>
      <c r="E30" t="inlineStr">
        <is>
          <t>NORDANSTIG</t>
        </is>
      </c>
      <c r="F30" t="inlineStr">
        <is>
          <t>Holmen skog AB</t>
        </is>
      </c>
      <c r="G30" t="n">
        <v>1.4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Granticka</t>
        </is>
      </c>
      <c r="S30">
        <f>HYPERLINK("https://klasma.github.io/Logging_2132/artfynd/A 38159-2022 artfynd.xlsx", "A 38159-2022")</f>
        <v/>
      </c>
      <c r="T30">
        <f>HYPERLINK("https://klasma.github.io/Logging_2132/kartor/A 38159-2022 karta.png", "A 38159-2022")</f>
        <v/>
      </c>
      <c r="V30">
        <f>HYPERLINK("https://klasma.github.io/Logging_2132/klagomål/A 38159-2022 FSC-klagomål.docx", "A 38159-2022")</f>
        <v/>
      </c>
      <c r="W30">
        <f>HYPERLINK("https://klasma.github.io/Logging_2132/klagomålsmail/A 38159-2022 FSC-klagomål mail.docx", "A 38159-2022")</f>
        <v/>
      </c>
      <c r="X30">
        <f>HYPERLINK("https://klasma.github.io/Logging_2132/tillsyn/A 38159-2022 tillsynsbegäran.docx", "A 38159-2022")</f>
        <v/>
      </c>
      <c r="Y30">
        <f>HYPERLINK("https://klasma.github.io/Logging_2132/tillsynsmail/A 38159-2022 tillsynsbegäran mail.docx", "A 38159-2022")</f>
        <v/>
      </c>
    </row>
    <row r="31" ht="15" customHeight="1">
      <c r="A31" t="inlineStr">
        <is>
          <t>A 14392-2025</t>
        </is>
      </c>
      <c r="B31" s="1" t="n">
        <v>45741.43090277778</v>
      </c>
      <c r="C31" s="1" t="n">
        <v>45950</v>
      </c>
      <c r="D31" t="inlineStr">
        <is>
          <t>GÄVLEBORGS LÄN</t>
        </is>
      </c>
      <c r="E31" t="inlineStr">
        <is>
          <t>NORDANSTIG</t>
        </is>
      </c>
      <c r="G31" t="n">
        <v>28.6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Violettgrå tagellav</t>
        </is>
      </c>
      <c r="S31">
        <f>HYPERLINK("https://klasma.github.io/Logging_2132/artfynd/A 14392-2025 artfynd.xlsx", "A 14392-2025")</f>
        <v/>
      </c>
      <c r="T31">
        <f>HYPERLINK("https://klasma.github.io/Logging_2132/kartor/A 14392-2025 karta.png", "A 14392-2025")</f>
        <v/>
      </c>
      <c r="V31">
        <f>HYPERLINK("https://klasma.github.io/Logging_2132/klagomål/A 14392-2025 FSC-klagomål.docx", "A 14392-2025")</f>
        <v/>
      </c>
      <c r="W31">
        <f>HYPERLINK("https://klasma.github.io/Logging_2132/klagomålsmail/A 14392-2025 FSC-klagomål mail.docx", "A 14392-2025")</f>
        <v/>
      </c>
      <c r="X31">
        <f>HYPERLINK("https://klasma.github.io/Logging_2132/tillsyn/A 14392-2025 tillsynsbegäran.docx", "A 14392-2025")</f>
        <v/>
      </c>
      <c r="Y31">
        <f>HYPERLINK("https://klasma.github.io/Logging_2132/tillsynsmail/A 14392-2025 tillsynsbegäran mail.docx", "A 14392-2025")</f>
        <v/>
      </c>
    </row>
    <row r="32" ht="15" customHeight="1">
      <c r="A32" t="inlineStr">
        <is>
          <t>A 13018-2025</t>
        </is>
      </c>
      <c r="B32" s="1" t="n">
        <v>45734.54376157407</v>
      </c>
      <c r="C32" s="1" t="n">
        <v>45950</v>
      </c>
      <c r="D32" t="inlineStr">
        <is>
          <t>GÄVLEBORGS LÄN</t>
        </is>
      </c>
      <c r="E32" t="inlineStr">
        <is>
          <t>NORDANSTIG</t>
        </is>
      </c>
      <c r="G32" t="n">
        <v>33.1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Leptoporus erubescens</t>
        </is>
      </c>
      <c r="S32">
        <f>HYPERLINK("https://klasma.github.io/Logging_2132/artfynd/A 13018-2025 artfynd.xlsx", "A 13018-2025")</f>
        <v/>
      </c>
      <c r="T32">
        <f>HYPERLINK("https://klasma.github.io/Logging_2132/kartor/A 13018-2025 karta.png", "A 13018-2025")</f>
        <v/>
      </c>
      <c r="V32">
        <f>HYPERLINK("https://klasma.github.io/Logging_2132/klagomål/A 13018-2025 FSC-klagomål.docx", "A 13018-2025")</f>
        <v/>
      </c>
      <c r="W32">
        <f>HYPERLINK("https://klasma.github.io/Logging_2132/klagomålsmail/A 13018-2025 FSC-klagomål mail.docx", "A 13018-2025")</f>
        <v/>
      </c>
      <c r="X32">
        <f>HYPERLINK("https://klasma.github.io/Logging_2132/tillsyn/A 13018-2025 tillsynsbegäran.docx", "A 13018-2025")</f>
        <v/>
      </c>
      <c r="Y32">
        <f>HYPERLINK("https://klasma.github.io/Logging_2132/tillsynsmail/A 13018-2025 tillsynsbegäran mail.docx", "A 13018-2025")</f>
        <v/>
      </c>
    </row>
    <row r="33" ht="15" customHeight="1">
      <c r="A33" t="inlineStr">
        <is>
          <t>A 2254-2025</t>
        </is>
      </c>
      <c r="B33" s="1" t="n">
        <v>45673.50789351852</v>
      </c>
      <c r="C33" s="1" t="n">
        <v>45950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1.3</v>
      </c>
      <c r="H33" t="n">
        <v>1</v>
      </c>
      <c r="I33" t="n">
        <v>0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Bredgentiana</t>
        </is>
      </c>
      <c r="S33">
        <f>HYPERLINK("https://klasma.github.io/Logging_2132/artfynd/A 2254-2025 artfynd.xlsx", "A 2254-2025")</f>
        <v/>
      </c>
      <c r="T33">
        <f>HYPERLINK("https://klasma.github.io/Logging_2132/kartor/A 2254-2025 karta.png", "A 2254-2025")</f>
        <v/>
      </c>
      <c r="V33">
        <f>HYPERLINK("https://klasma.github.io/Logging_2132/klagomål/A 2254-2025 FSC-klagomål.docx", "A 2254-2025")</f>
        <v/>
      </c>
      <c r="W33">
        <f>HYPERLINK("https://klasma.github.io/Logging_2132/klagomålsmail/A 2254-2025 FSC-klagomål mail.docx", "A 2254-2025")</f>
        <v/>
      </c>
      <c r="X33">
        <f>HYPERLINK("https://klasma.github.io/Logging_2132/tillsyn/A 2254-2025 tillsynsbegäran.docx", "A 2254-2025")</f>
        <v/>
      </c>
      <c r="Y33">
        <f>HYPERLINK("https://klasma.github.io/Logging_2132/tillsynsmail/A 2254-2025 tillsynsbegäran mail.docx", "A 2254-2025")</f>
        <v/>
      </c>
    </row>
    <row r="34" ht="15" customHeight="1">
      <c r="A34" t="inlineStr">
        <is>
          <t>A 23333-2025</t>
        </is>
      </c>
      <c r="B34" s="1" t="n">
        <v>45791.65094907407</v>
      </c>
      <c r="C34" s="1" t="n">
        <v>45950</v>
      </c>
      <c r="D34" t="inlineStr">
        <is>
          <t>GÄVLEBORGS LÄN</t>
        </is>
      </c>
      <c r="E34" t="inlineStr">
        <is>
          <t>NORDANSTIG</t>
        </is>
      </c>
      <c r="F34" t="inlineStr">
        <is>
          <t>Holmen skog AB</t>
        </is>
      </c>
      <c r="G34" t="n">
        <v>19.1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HYPERLINK("https://klasma.github.io/Logging_2132/artfynd/A 23333-2025 artfynd.xlsx", "A 23333-2025")</f>
        <v/>
      </c>
      <c r="T34">
        <f>HYPERLINK("https://klasma.github.io/Logging_2132/kartor/A 23333-2025 karta.png", "A 23333-2025")</f>
        <v/>
      </c>
      <c r="V34">
        <f>HYPERLINK("https://klasma.github.io/Logging_2132/klagomål/A 23333-2025 FSC-klagomål.docx", "A 23333-2025")</f>
        <v/>
      </c>
      <c r="W34">
        <f>HYPERLINK("https://klasma.github.io/Logging_2132/klagomålsmail/A 23333-2025 FSC-klagomål mail.docx", "A 23333-2025")</f>
        <v/>
      </c>
      <c r="X34">
        <f>HYPERLINK("https://klasma.github.io/Logging_2132/tillsyn/A 23333-2025 tillsynsbegäran.docx", "A 23333-2025")</f>
        <v/>
      </c>
      <c r="Y34">
        <f>HYPERLINK("https://klasma.github.io/Logging_2132/tillsynsmail/A 23333-2025 tillsynsbegäran mail.docx", "A 23333-2025")</f>
        <v/>
      </c>
      <c r="Z34">
        <f>HYPERLINK("https://klasma.github.io/Logging_2132/fåglar/A 23333-2025 prioriterade fågelarter.docx", "A 23333-2025")</f>
        <v/>
      </c>
    </row>
    <row r="35" ht="15" customHeight="1">
      <c r="A35" t="inlineStr">
        <is>
          <t>A 47605-2025</t>
        </is>
      </c>
      <c r="B35" s="1" t="n">
        <v>45931.46359953703</v>
      </c>
      <c r="C35" s="1" t="n">
        <v>45950</v>
      </c>
      <c r="D35" t="inlineStr">
        <is>
          <t>GÄVLEBORGS LÄN</t>
        </is>
      </c>
      <c r="E35" t="inlineStr">
        <is>
          <t>NORDANSTIG</t>
        </is>
      </c>
      <c r="F35" t="inlineStr">
        <is>
          <t>Holmen skog AB</t>
        </is>
      </c>
      <c r="G35" t="n">
        <v>11.7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Tjäder</t>
        </is>
      </c>
      <c r="S35">
        <f>HYPERLINK("https://klasma.github.io/Logging_2132/artfynd/A 47605-2025 artfynd.xlsx", "A 47605-2025")</f>
        <v/>
      </c>
      <c r="T35">
        <f>HYPERLINK("https://klasma.github.io/Logging_2132/kartor/A 47605-2025 karta.png", "A 47605-2025")</f>
        <v/>
      </c>
      <c r="V35">
        <f>HYPERLINK("https://klasma.github.io/Logging_2132/klagomål/A 47605-2025 FSC-klagomål.docx", "A 47605-2025")</f>
        <v/>
      </c>
      <c r="W35">
        <f>HYPERLINK("https://klasma.github.io/Logging_2132/klagomålsmail/A 47605-2025 FSC-klagomål mail.docx", "A 47605-2025")</f>
        <v/>
      </c>
      <c r="X35">
        <f>HYPERLINK("https://klasma.github.io/Logging_2132/tillsyn/A 47605-2025 tillsynsbegäran.docx", "A 47605-2025")</f>
        <v/>
      </c>
      <c r="Y35">
        <f>HYPERLINK("https://klasma.github.io/Logging_2132/tillsynsmail/A 47605-2025 tillsynsbegäran mail.docx", "A 47605-2025")</f>
        <v/>
      </c>
      <c r="Z35">
        <f>HYPERLINK("https://klasma.github.io/Logging_2132/fåglar/A 47605-2025 prioriterade fågelarter.docx", "A 47605-2025")</f>
        <v/>
      </c>
    </row>
    <row r="36" ht="15" customHeight="1">
      <c r="A36" t="inlineStr">
        <is>
          <t>A 16809-2022</t>
        </is>
      </c>
      <c r="B36" s="1" t="n">
        <v>44673</v>
      </c>
      <c r="C36" s="1" t="n">
        <v>45950</v>
      </c>
      <c r="D36" t="inlineStr">
        <is>
          <t>GÄVLEBORGS LÄN</t>
        </is>
      </c>
      <c r="E36" t="inlineStr">
        <is>
          <t>NORDANSTIG</t>
        </is>
      </c>
      <c r="G36" t="n">
        <v>4.4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HYPERLINK("https://klasma.github.io/Logging_2132/artfynd/A 16809-2022 artfynd.xlsx", "A 16809-2022")</f>
        <v/>
      </c>
      <c r="T36">
        <f>HYPERLINK("https://klasma.github.io/Logging_2132/kartor/A 16809-2022 karta.png", "A 16809-2022")</f>
        <v/>
      </c>
      <c r="V36">
        <f>HYPERLINK("https://klasma.github.io/Logging_2132/klagomål/A 16809-2022 FSC-klagomål.docx", "A 16809-2022")</f>
        <v/>
      </c>
      <c r="W36">
        <f>HYPERLINK("https://klasma.github.io/Logging_2132/klagomålsmail/A 16809-2022 FSC-klagomål mail.docx", "A 16809-2022")</f>
        <v/>
      </c>
      <c r="X36">
        <f>HYPERLINK("https://klasma.github.io/Logging_2132/tillsyn/A 16809-2022 tillsynsbegäran.docx", "A 16809-2022")</f>
        <v/>
      </c>
      <c r="Y36">
        <f>HYPERLINK("https://klasma.github.io/Logging_2132/tillsynsmail/A 16809-2022 tillsynsbegäran mail.docx", "A 16809-2022")</f>
        <v/>
      </c>
    </row>
    <row r="37" ht="15" customHeight="1">
      <c r="A37" t="inlineStr">
        <is>
          <t>A 32035-2025</t>
        </is>
      </c>
      <c r="B37" s="1" t="n">
        <v>45835.42466435185</v>
      </c>
      <c r="C37" s="1" t="n">
        <v>45950</v>
      </c>
      <c r="D37" t="inlineStr">
        <is>
          <t>GÄVLEBORGS LÄN</t>
        </is>
      </c>
      <c r="E37" t="inlineStr">
        <is>
          <t>NORDANSTIG</t>
        </is>
      </c>
      <c r="G37" t="n">
        <v>6.6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HYPERLINK("https://klasma.github.io/Logging_2132/artfynd/A 32035-2025 artfynd.xlsx", "A 32035-2025")</f>
        <v/>
      </c>
      <c r="T37">
        <f>HYPERLINK("https://klasma.github.io/Logging_2132/kartor/A 32035-2025 karta.png", "A 32035-2025")</f>
        <v/>
      </c>
      <c r="V37">
        <f>HYPERLINK("https://klasma.github.io/Logging_2132/klagomål/A 32035-2025 FSC-klagomål.docx", "A 32035-2025")</f>
        <v/>
      </c>
      <c r="W37">
        <f>HYPERLINK("https://klasma.github.io/Logging_2132/klagomålsmail/A 32035-2025 FSC-klagomål mail.docx", "A 32035-2025")</f>
        <v/>
      </c>
      <c r="X37">
        <f>HYPERLINK("https://klasma.github.io/Logging_2132/tillsyn/A 32035-2025 tillsynsbegäran.docx", "A 32035-2025")</f>
        <v/>
      </c>
      <c r="Y37">
        <f>HYPERLINK("https://klasma.github.io/Logging_2132/tillsynsmail/A 32035-2025 tillsynsbegäran mail.docx", "A 32035-2025")</f>
        <v/>
      </c>
    </row>
    <row r="38" ht="15" customHeight="1">
      <c r="A38" t="inlineStr">
        <is>
          <t>A 59267-2021</t>
        </is>
      </c>
      <c r="B38" s="1" t="n">
        <v>44490</v>
      </c>
      <c r="C38" s="1" t="n">
        <v>45950</v>
      </c>
      <c r="D38" t="inlineStr">
        <is>
          <t>GÄVLEBORGS LÄN</t>
        </is>
      </c>
      <c r="E38" t="inlineStr">
        <is>
          <t>NORDANSTIG</t>
        </is>
      </c>
      <c r="G38" t="n">
        <v>10.3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41161-2022</t>
        </is>
      </c>
      <c r="B39" s="1" t="n">
        <v>44825</v>
      </c>
      <c r="C39" s="1" t="n">
        <v>45950</v>
      </c>
      <c r="D39" t="inlineStr">
        <is>
          <t>GÄVLEBORGS LÄN</t>
        </is>
      </c>
      <c r="E39" t="inlineStr">
        <is>
          <t>NORDANSTIG</t>
        </is>
      </c>
      <c r="G39" t="n">
        <v>4.8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21873-2022</t>
        </is>
      </c>
      <c r="B40" s="1" t="n">
        <v>44711.40037037037</v>
      </c>
      <c r="C40" s="1" t="n">
        <v>45950</v>
      </c>
      <c r="D40" t="inlineStr">
        <is>
          <t>GÄVLEBORGS LÄN</t>
        </is>
      </c>
      <c r="E40" t="inlineStr">
        <is>
          <t>NORDANSTIG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30857-2022</t>
        </is>
      </c>
      <c r="B41" s="1" t="n">
        <v>44767</v>
      </c>
      <c r="C41" s="1" t="n">
        <v>45950</v>
      </c>
      <c r="D41" t="inlineStr">
        <is>
          <t>GÄVLEBORGS LÄN</t>
        </is>
      </c>
      <c r="E41" t="inlineStr">
        <is>
          <t>NORDANSTIG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31432-2022</t>
        </is>
      </c>
      <c r="B42" s="1" t="n">
        <v>44774.92493055556</v>
      </c>
      <c r="C42" s="1" t="n">
        <v>45950</v>
      </c>
      <c r="D42" t="inlineStr">
        <is>
          <t>GÄVLEBORGS LÄN</t>
        </is>
      </c>
      <c r="E42" t="inlineStr">
        <is>
          <t>NORDANSTIG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53079-2022</t>
        </is>
      </c>
      <c r="B43" s="1" t="n">
        <v>44876</v>
      </c>
      <c r="C43" s="1" t="n">
        <v>45950</v>
      </c>
      <c r="D43" t="inlineStr">
        <is>
          <t>GÄVLEBORGS LÄN</t>
        </is>
      </c>
      <c r="E43" t="inlineStr">
        <is>
          <t>NORDANSTIG</t>
        </is>
      </c>
      <c r="F43" t="inlineStr">
        <is>
          <t>Holmen skog AB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56991-2020</t>
        </is>
      </c>
      <c r="B44" s="1" t="n">
        <v>44138</v>
      </c>
      <c r="C44" s="1" t="n">
        <v>45950</v>
      </c>
      <c r="D44" t="inlineStr">
        <is>
          <t>GÄVLEBORGS LÄN</t>
        </is>
      </c>
      <c r="E44" t="inlineStr">
        <is>
          <t>NORDANSTIG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55147-2020</t>
        </is>
      </c>
      <c r="B45" s="1" t="n">
        <v>44130</v>
      </c>
      <c r="C45" s="1" t="n">
        <v>45950</v>
      </c>
      <c r="D45" t="inlineStr">
        <is>
          <t>GÄVLEBORGS LÄN</t>
        </is>
      </c>
      <c r="E45" t="inlineStr">
        <is>
          <t>NORDANSTIG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72815-2021</t>
        </is>
      </c>
      <c r="B46" s="1" t="n">
        <v>44547.40262731481</v>
      </c>
      <c r="C46" s="1" t="n">
        <v>45950</v>
      </c>
      <c r="D46" t="inlineStr">
        <is>
          <t>GÄVLEBORGS LÄN</t>
        </is>
      </c>
      <c r="E46" t="inlineStr">
        <is>
          <t>NORDANSTIG</t>
        </is>
      </c>
      <c r="G46" t="n">
        <v>0.3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37965-2022</t>
        </is>
      </c>
      <c r="B47" s="1" t="n">
        <v>44811.50528935185</v>
      </c>
      <c r="C47" s="1" t="n">
        <v>45950</v>
      </c>
      <c r="D47" t="inlineStr">
        <is>
          <t>GÄVLEBORGS LÄN</t>
        </is>
      </c>
      <c r="E47" t="inlineStr">
        <is>
          <t>NORDANSTIG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40764-2021</t>
        </is>
      </c>
      <c r="B48" s="1" t="n">
        <v>44420.91974537037</v>
      </c>
      <c r="C48" s="1" t="n">
        <v>45950</v>
      </c>
      <c r="D48" t="inlineStr">
        <is>
          <t>GÄVLEBORGS LÄN</t>
        </is>
      </c>
      <c r="E48" t="inlineStr">
        <is>
          <t>NORDANSTIG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24997-2022</t>
        </is>
      </c>
      <c r="B49" s="1" t="n">
        <v>44728.92792824074</v>
      </c>
      <c r="C49" s="1" t="n">
        <v>45950</v>
      </c>
      <c r="D49" t="inlineStr">
        <is>
          <t>GÄVLEBORGS LÄN</t>
        </is>
      </c>
      <c r="E49" t="inlineStr">
        <is>
          <t>NORDANSTIG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29828-2021</t>
        </is>
      </c>
      <c r="B50" s="1" t="n">
        <v>44362</v>
      </c>
      <c r="C50" s="1" t="n">
        <v>45950</v>
      </c>
      <c r="D50" t="inlineStr">
        <is>
          <t>GÄVLEBORGS LÄN</t>
        </is>
      </c>
      <c r="E50" t="inlineStr">
        <is>
          <t>NORDANSTIG</t>
        </is>
      </c>
      <c r="F50" t="inlineStr">
        <is>
          <t>Holmen skog AB</t>
        </is>
      </c>
      <c r="G50" t="n">
        <v>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48731-2021</t>
        </is>
      </c>
      <c r="B51" s="1" t="n">
        <v>44452.60431712963</v>
      </c>
      <c r="C51" s="1" t="n">
        <v>45950</v>
      </c>
      <c r="D51" t="inlineStr">
        <is>
          <t>GÄVLEBORGS LÄN</t>
        </is>
      </c>
      <c r="E51" t="inlineStr">
        <is>
          <t>NORDANSTIG</t>
        </is>
      </c>
      <c r="F51" t="inlineStr">
        <is>
          <t>Holmen skog AB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28760-2021</t>
        </is>
      </c>
      <c r="B52" s="1" t="n">
        <v>44357.52563657407</v>
      </c>
      <c r="C52" s="1" t="n">
        <v>45950</v>
      </c>
      <c r="D52" t="inlineStr">
        <is>
          <t>GÄVLEBORGS LÄN</t>
        </is>
      </c>
      <c r="E52" t="inlineStr">
        <is>
          <t>NORDANSTIG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18516-2022</t>
        </is>
      </c>
      <c r="B53" s="1" t="n">
        <v>44686</v>
      </c>
      <c r="C53" s="1" t="n">
        <v>45950</v>
      </c>
      <c r="D53" t="inlineStr">
        <is>
          <t>GÄVLEBORGS LÄN</t>
        </is>
      </c>
      <c r="E53" t="inlineStr">
        <is>
          <t>NORDANSTIG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32342-2022</t>
        </is>
      </c>
      <c r="B54" s="1" t="n">
        <v>44781.83763888889</v>
      </c>
      <c r="C54" s="1" t="n">
        <v>45950</v>
      </c>
      <c r="D54" t="inlineStr">
        <is>
          <t>GÄVLEBORGS LÄN</t>
        </is>
      </c>
      <c r="E54" t="inlineStr">
        <is>
          <t>NORDANSTIG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46198-2021</t>
        </is>
      </c>
      <c r="B55" s="1" t="n">
        <v>44442</v>
      </c>
      <c r="C55" s="1" t="n">
        <v>45950</v>
      </c>
      <c r="D55" t="inlineStr">
        <is>
          <t>GÄVLEBORGS LÄN</t>
        </is>
      </c>
      <c r="E55" t="inlineStr">
        <is>
          <t>NORDANSTIG</t>
        </is>
      </c>
      <c r="F55" t="inlineStr">
        <is>
          <t>Holmen skog AB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  <c r="U55">
        <f>HYPERLINK("https://klasma.github.io/Logging_2132/knärot/A 46198-2021 karta knärot.png", "A 46198-2021")</f>
        <v/>
      </c>
      <c r="V55">
        <f>HYPERLINK("https://klasma.github.io/Logging_2132/klagomål/A 46198-2021 FSC-klagomål.docx", "A 46198-2021")</f>
        <v/>
      </c>
      <c r="W55">
        <f>HYPERLINK("https://klasma.github.io/Logging_2132/klagomålsmail/A 46198-2021 FSC-klagomål mail.docx", "A 46198-2021")</f>
        <v/>
      </c>
      <c r="X55">
        <f>HYPERLINK("https://klasma.github.io/Logging_2132/tillsyn/A 46198-2021 tillsynsbegäran.docx", "A 46198-2021")</f>
        <v/>
      </c>
      <c r="Y55">
        <f>HYPERLINK("https://klasma.github.io/Logging_2132/tillsynsmail/A 46198-2021 tillsynsbegäran mail.docx", "A 46198-2021")</f>
        <v/>
      </c>
    </row>
    <row r="56" ht="15" customHeight="1">
      <c r="A56" t="inlineStr">
        <is>
          <t>A 30817-2022</t>
        </is>
      </c>
      <c r="B56" s="1" t="n">
        <v>44765.52855324074</v>
      </c>
      <c r="C56" s="1" t="n">
        <v>45950</v>
      </c>
      <c r="D56" t="inlineStr">
        <is>
          <t>GÄVLEBORGS LÄN</t>
        </is>
      </c>
      <c r="E56" t="inlineStr">
        <is>
          <t>NORDANSTIG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7183-2022</t>
        </is>
      </c>
      <c r="B57" s="1" t="n">
        <v>44605</v>
      </c>
      <c r="C57" s="1" t="n">
        <v>45950</v>
      </c>
      <c r="D57" t="inlineStr">
        <is>
          <t>GÄVLEBORGS LÄN</t>
        </is>
      </c>
      <c r="E57" t="inlineStr">
        <is>
          <t>NORDANSTIG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32043-2021</t>
        </is>
      </c>
      <c r="B58" s="1" t="n">
        <v>44370.68188657407</v>
      </c>
      <c r="C58" s="1" t="n">
        <v>45950</v>
      </c>
      <c r="D58" t="inlineStr">
        <is>
          <t>GÄVLEBORGS LÄN</t>
        </is>
      </c>
      <c r="E58" t="inlineStr">
        <is>
          <t>NORDANSTIG</t>
        </is>
      </c>
      <c r="G58" t="n">
        <v>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43441-2021</t>
        </is>
      </c>
      <c r="B59" s="1" t="n">
        <v>44432.66142361111</v>
      </c>
      <c r="C59" s="1" t="n">
        <v>45950</v>
      </c>
      <c r="D59" t="inlineStr">
        <is>
          <t>GÄVLEBORGS LÄN</t>
        </is>
      </c>
      <c r="E59" t="inlineStr">
        <is>
          <t>NORDANSTIG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67716-2021</t>
        </is>
      </c>
      <c r="B60" s="1" t="n">
        <v>44525</v>
      </c>
      <c r="C60" s="1" t="n">
        <v>45950</v>
      </c>
      <c r="D60" t="inlineStr">
        <is>
          <t>GÄVLEBORGS LÄN</t>
        </is>
      </c>
      <c r="E60" t="inlineStr">
        <is>
          <t>NORDANSTIG</t>
        </is>
      </c>
      <c r="F60" t="inlineStr">
        <is>
          <t>Holmen skog AB</t>
        </is>
      </c>
      <c r="G60" t="n">
        <v>7.4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51721-2021</t>
        </is>
      </c>
      <c r="B61" s="1" t="n">
        <v>44462</v>
      </c>
      <c r="C61" s="1" t="n">
        <v>45950</v>
      </c>
      <c r="D61" t="inlineStr">
        <is>
          <t>GÄVLEBORGS LÄN</t>
        </is>
      </c>
      <c r="E61" t="inlineStr">
        <is>
          <t>NORDANSTIG</t>
        </is>
      </c>
      <c r="F61" t="inlineStr">
        <is>
          <t>Holmen skog AB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45879-2021</t>
        </is>
      </c>
      <c r="B62" s="1" t="n">
        <v>44441.58484953704</v>
      </c>
      <c r="C62" s="1" t="n">
        <v>45950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13.6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8942-2021</t>
        </is>
      </c>
      <c r="B63" s="1" t="n">
        <v>44249.40599537037</v>
      </c>
      <c r="C63" s="1" t="n">
        <v>45950</v>
      </c>
      <c r="D63" t="inlineStr">
        <is>
          <t>GÄVLEBORGS LÄN</t>
        </is>
      </c>
      <c r="E63" t="inlineStr">
        <is>
          <t>NORDANSTIG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22361-2022</t>
        </is>
      </c>
      <c r="B64" s="1" t="n">
        <v>44713</v>
      </c>
      <c r="C64" s="1" t="n">
        <v>45950</v>
      </c>
      <c r="D64" t="inlineStr">
        <is>
          <t>GÄVLEBORGS LÄN</t>
        </is>
      </c>
      <c r="E64" t="inlineStr">
        <is>
          <t>NORDANSTIG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30515-2021</t>
        </is>
      </c>
      <c r="B65" s="1" t="n">
        <v>44364</v>
      </c>
      <c r="C65" s="1" t="n">
        <v>45950</v>
      </c>
      <c r="D65" t="inlineStr">
        <is>
          <t>GÄVLEBORGS LÄN</t>
        </is>
      </c>
      <c r="E65" t="inlineStr">
        <is>
          <t>NORDANSTIG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39687-2021</t>
        </is>
      </c>
      <c r="B66" s="1" t="n">
        <v>44417.45212962963</v>
      </c>
      <c r="C66" s="1" t="n">
        <v>45950</v>
      </c>
      <c r="D66" t="inlineStr">
        <is>
          <t>GÄVLEBORGS LÄN</t>
        </is>
      </c>
      <c r="E66" t="inlineStr">
        <is>
          <t>NORDANSTIG</t>
        </is>
      </c>
      <c r="G66" t="n">
        <v>6.9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50036-2021</t>
        </is>
      </c>
      <c r="B67" s="1" t="n">
        <v>44456.49701388889</v>
      </c>
      <c r="C67" s="1" t="n">
        <v>45950</v>
      </c>
      <c r="D67" t="inlineStr">
        <is>
          <t>GÄVLEBORGS LÄN</t>
        </is>
      </c>
      <c r="E67" t="inlineStr">
        <is>
          <t>NORDANSTIG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48080-2022</t>
        </is>
      </c>
      <c r="B68" s="1" t="n">
        <v>44855</v>
      </c>
      <c r="C68" s="1" t="n">
        <v>45950</v>
      </c>
      <c r="D68" t="inlineStr">
        <is>
          <t>GÄVLEBORGS LÄN</t>
        </is>
      </c>
      <c r="E68" t="inlineStr">
        <is>
          <t>NORDANSTIG</t>
        </is>
      </c>
      <c r="F68" t="inlineStr">
        <is>
          <t>SCA</t>
        </is>
      </c>
      <c r="G68" t="n">
        <v>12.1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55314-2021</t>
        </is>
      </c>
      <c r="B69" s="1" t="n">
        <v>44475</v>
      </c>
      <c r="C69" s="1" t="n">
        <v>45950</v>
      </c>
      <c r="D69" t="inlineStr">
        <is>
          <t>GÄVLEBORGS LÄN</t>
        </is>
      </c>
      <c r="E69" t="inlineStr">
        <is>
          <t>NORDANSTIG</t>
        </is>
      </c>
      <c r="F69" t="inlineStr">
        <is>
          <t>Holmen skog AB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65842-2020</t>
        </is>
      </c>
      <c r="B70" s="1" t="n">
        <v>44174</v>
      </c>
      <c r="C70" s="1" t="n">
        <v>45950</v>
      </c>
      <c r="D70" t="inlineStr">
        <is>
          <t>GÄVLEBORGS LÄN</t>
        </is>
      </c>
      <c r="E70" t="inlineStr">
        <is>
          <t>NORDANSTIG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6983-2021</t>
        </is>
      </c>
      <c r="B71" s="1" t="n">
        <v>44237</v>
      </c>
      <c r="C71" s="1" t="n">
        <v>45950</v>
      </c>
      <c r="D71" t="inlineStr">
        <is>
          <t>GÄVLEBORGS LÄN</t>
        </is>
      </c>
      <c r="E71" t="inlineStr">
        <is>
          <t>NORDANSTIG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44513-2021</t>
        </is>
      </c>
      <c r="B72" s="1" t="n">
        <v>44435.61856481482</v>
      </c>
      <c r="C72" s="1" t="n">
        <v>45950</v>
      </c>
      <c r="D72" t="inlineStr">
        <is>
          <t>GÄVLEBORGS LÄN</t>
        </is>
      </c>
      <c r="E72" t="inlineStr">
        <is>
          <t>NORDANSTIG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54745-2020</t>
        </is>
      </c>
      <c r="B73" s="1" t="n">
        <v>44127</v>
      </c>
      <c r="C73" s="1" t="n">
        <v>45950</v>
      </c>
      <c r="D73" t="inlineStr">
        <is>
          <t>GÄVLEBORGS LÄN</t>
        </is>
      </c>
      <c r="E73" t="inlineStr">
        <is>
          <t>NORDANSTIG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53673-2022</t>
        </is>
      </c>
      <c r="B74" s="1" t="n">
        <v>44879</v>
      </c>
      <c r="C74" s="1" t="n">
        <v>45950</v>
      </c>
      <c r="D74" t="inlineStr">
        <is>
          <t>GÄVLEBORGS LÄN</t>
        </is>
      </c>
      <c r="E74" t="inlineStr">
        <is>
          <t>NORDANSTIG</t>
        </is>
      </c>
      <c r="F74" t="inlineStr">
        <is>
          <t>SCA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40342-2022</t>
        </is>
      </c>
      <c r="B75" s="1" t="n">
        <v>44823.3633912037</v>
      </c>
      <c r="C75" s="1" t="n">
        <v>45950</v>
      </c>
      <c r="D75" t="inlineStr">
        <is>
          <t>GÄVLEBORGS LÄN</t>
        </is>
      </c>
      <c r="E75" t="inlineStr">
        <is>
          <t>NORDANSTIG</t>
        </is>
      </c>
      <c r="F75" t="inlineStr">
        <is>
          <t>Holmen skog AB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23881-2022</t>
        </is>
      </c>
      <c r="B76" s="1" t="n">
        <v>44722.5656712963</v>
      </c>
      <c r="C76" s="1" t="n">
        <v>45950</v>
      </c>
      <c r="D76" t="inlineStr">
        <is>
          <t>GÄVLEBORGS LÄN</t>
        </is>
      </c>
      <c r="E76" t="inlineStr">
        <is>
          <t>NORDANSTIG</t>
        </is>
      </c>
      <c r="F76" t="inlineStr">
        <is>
          <t>Holmen skog AB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42629-2022</t>
        </is>
      </c>
      <c r="B77" s="1" t="n">
        <v>44831.92733796296</v>
      </c>
      <c r="C77" s="1" t="n">
        <v>45950</v>
      </c>
      <c r="D77" t="inlineStr">
        <is>
          <t>GÄVLEBORGS LÄN</t>
        </is>
      </c>
      <c r="E77" t="inlineStr">
        <is>
          <t>NORDANSTIG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38800-2022</t>
        </is>
      </c>
      <c r="B78" s="1" t="n">
        <v>44816.44962962963</v>
      </c>
      <c r="C78" s="1" t="n">
        <v>45950</v>
      </c>
      <c r="D78" t="inlineStr">
        <is>
          <t>GÄVLEBORGS LÄN</t>
        </is>
      </c>
      <c r="E78" t="inlineStr">
        <is>
          <t>NORDANSTIG</t>
        </is>
      </c>
      <c r="F78" t="inlineStr">
        <is>
          <t>Holmen skog AB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15173-2021</t>
        </is>
      </c>
      <c r="B79" s="1" t="n">
        <v>44284</v>
      </c>
      <c r="C79" s="1" t="n">
        <v>45950</v>
      </c>
      <c r="D79" t="inlineStr">
        <is>
          <t>GÄVLEBORGS LÄN</t>
        </is>
      </c>
      <c r="E79" t="inlineStr">
        <is>
          <t>NORDANSTIG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42404-2022</t>
        </is>
      </c>
      <c r="B80" s="1" t="n">
        <v>44831.43390046297</v>
      </c>
      <c r="C80" s="1" t="n">
        <v>45950</v>
      </c>
      <c r="D80" t="inlineStr">
        <is>
          <t>GÄVLEBORGS LÄN</t>
        </is>
      </c>
      <c r="E80" t="inlineStr">
        <is>
          <t>NORDANSTIG</t>
        </is>
      </c>
      <c r="F80" t="inlineStr">
        <is>
          <t>Holmen skog AB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65259-2020</t>
        </is>
      </c>
      <c r="B81" s="1" t="n">
        <v>44172</v>
      </c>
      <c r="C81" s="1" t="n">
        <v>45950</v>
      </c>
      <c r="D81" t="inlineStr">
        <is>
          <t>GÄVLEBORGS LÄN</t>
        </is>
      </c>
      <c r="E81" t="inlineStr">
        <is>
          <t>NORDANSTIG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59213-2020</t>
        </is>
      </c>
      <c r="B82" s="1" t="n">
        <v>44147</v>
      </c>
      <c r="C82" s="1" t="n">
        <v>45950</v>
      </c>
      <c r="D82" t="inlineStr">
        <is>
          <t>GÄVLEBORGS LÄN</t>
        </is>
      </c>
      <c r="E82" t="inlineStr">
        <is>
          <t>NORDANSTIG</t>
        </is>
      </c>
      <c r="F82" t="inlineStr">
        <is>
          <t>Holmen skog AB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69185-2020</t>
        </is>
      </c>
      <c r="B83" s="1" t="n">
        <v>44190</v>
      </c>
      <c r="C83" s="1" t="n">
        <v>45950</v>
      </c>
      <c r="D83" t="inlineStr">
        <is>
          <t>GÄVLEBORGS LÄN</t>
        </is>
      </c>
      <c r="E83" t="inlineStr">
        <is>
          <t>NORDANSTIG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15982-2021</t>
        </is>
      </c>
      <c r="B84" s="1" t="n">
        <v>44287</v>
      </c>
      <c r="C84" s="1" t="n">
        <v>45950</v>
      </c>
      <c r="D84" t="inlineStr">
        <is>
          <t>GÄVLEBORGS LÄN</t>
        </is>
      </c>
      <c r="E84" t="inlineStr">
        <is>
          <t>NORDANSTIG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19496-2021</t>
        </is>
      </c>
      <c r="B85" s="1" t="n">
        <v>44312</v>
      </c>
      <c r="C85" s="1" t="n">
        <v>45950</v>
      </c>
      <c r="D85" t="inlineStr">
        <is>
          <t>GÄVLEBORGS LÄN</t>
        </is>
      </c>
      <c r="E85" t="inlineStr">
        <is>
          <t>NORDANSTIG</t>
        </is>
      </c>
      <c r="G85" t="n">
        <v>5.5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38348-2022</t>
        </is>
      </c>
      <c r="B86" s="1" t="n">
        <v>44812.63510416666</v>
      </c>
      <c r="C86" s="1" t="n">
        <v>45950</v>
      </c>
      <c r="D86" t="inlineStr">
        <is>
          <t>GÄVLEBORGS LÄN</t>
        </is>
      </c>
      <c r="E86" t="inlineStr">
        <is>
          <t>NORDANSTIG</t>
        </is>
      </c>
      <c r="F86" t="inlineStr">
        <is>
          <t>Holmen skog AB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27276-2022</t>
        </is>
      </c>
      <c r="B87" s="1" t="n">
        <v>44741.92570601852</v>
      </c>
      <c r="C87" s="1" t="n">
        <v>45950</v>
      </c>
      <c r="D87" t="inlineStr">
        <is>
          <t>GÄVLEBORGS LÄN</t>
        </is>
      </c>
      <c r="E87" t="inlineStr">
        <is>
          <t>NORDANSTIG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69086-2020</t>
        </is>
      </c>
      <c r="B88" s="1" t="n">
        <v>44188.50596064814</v>
      </c>
      <c r="C88" s="1" t="n">
        <v>45950</v>
      </c>
      <c r="D88" t="inlineStr">
        <is>
          <t>GÄVLEBORGS LÄN</t>
        </is>
      </c>
      <c r="E88" t="inlineStr">
        <is>
          <t>NORDANSTIG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34286-2021</t>
        </is>
      </c>
      <c r="B89" s="1" t="n">
        <v>44379</v>
      </c>
      <c r="C89" s="1" t="n">
        <v>45950</v>
      </c>
      <c r="D89" t="inlineStr">
        <is>
          <t>GÄVLEBORGS LÄN</t>
        </is>
      </c>
      <c r="E89" t="inlineStr">
        <is>
          <t>NORDANSTIG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72594-2021</t>
        </is>
      </c>
      <c r="B90" s="1" t="n">
        <v>44546.48967592593</v>
      </c>
      <c r="C90" s="1" t="n">
        <v>45950</v>
      </c>
      <c r="D90" t="inlineStr">
        <is>
          <t>GÄVLEBORGS LÄN</t>
        </is>
      </c>
      <c r="E90" t="inlineStr">
        <is>
          <t>NORDANSTIG</t>
        </is>
      </c>
      <c r="G90" t="n">
        <v>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50811-2021</t>
        </is>
      </c>
      <c r="B91" s="1" t="n">
        <v>44460</v>
      </c>
      <c r="C91" s="1" t="n">
        <v>45950</v>
      </c>
      <c r="D91" t="inlineStr">
        <is>
          <t>GÄVLEBORGS LÄN</t>
        </is>
      </c>
      <c r="E91" t="inlineStr">
        <is>
          <t>NORDANSTIG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31923-2021</t>
        </is>
      </c>
      <c r="B92" s="1" t="n">
        <v>44370.48982638889</v>
      </c>
      <c r="C92" s="1" t="n">
        <v>45950</v>
      </c>
      <c r="D92" t="inlineStr">
        <is>
          <t>GÄVLEBORGS LÄN</t>
        </is>
      </c>
      <c r="E92" t="inlineStr">
        <is>
          <t>NORDANSTIG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54496-2021</t>
        </is>
      </c>
      <c r="B93" s="1" t="n">
        <v>44473.50452546297</v>
      </c>
      <c r="C93" s="1" t="n">
        <v>45950</v>
      </c>
      <c r="D93" t="inlineStr">
        <is>
          <t>GÄVLEBORGS LÄN</t>
        </is>
      </c>
      <c r="E93" t="inlineStr">
        <is>
          <t>NORDANSTIG</t>
        </is>
      </c>
      <c r="F93" t="inlineStr">
        <is>
          <t>Holmen skog AB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54570-2021</t>
        </is>
      </c>
      <c r="B94" s="1" t="n">
        <v>44473.57443287037</v>
      </c>
      <c r="C94" s="1" t="n">
        <v>45950</v>
      </c>
      <c r="D94" t="inlineStr">
        <is>
          <t>GÄVLEBORGS LÄN</t>
        </is>
      </c>
      <c r="E94" t="inlineStr">
        <is>
          <t>NORDANSTIG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62111-2021</t>
        </is>
      </c>
      <c r="B95" s="1" t="n">
        <v>44502.64059027778</v>
      </c>
      <c r="C95" s="1" t="n">
        <v>45950</v>
      </c>
      <c r="D95" t="inlineStr">
        <is>
          <t>GÄVLEBORGS LÄN</t>
        </is>
      </c>
      <c r="E95" t="inlineStr">
        <is>
          <t>NORDANSTIG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14246-2022</t>
        </is>
      </c>
      <c r="B96" s="1" t="n">
        <v>44651.68858796296</v>
      </c>
      <c r="C96" s="1" t="n">
        <v>45950</v>
      </c>
      <c r="D96" t="inlineStr">
        <is>
          <t>GÄVLEBORGS LÄN</t>
        </is>
      </c>
      <c r="E96" t="inlineStr">
        <is>
          <t>NORDANSTIG</t>
        </is>
      </c>
      <c r="F96" t="inlineStr">
        <is>
          <t>Holmen skog AB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46592-2022</t>
        </is>
      </c>
      <c r="B97" s="1" t="n">
        <v>44848.71773148148</v>
      </c>
      <c r="C97" s="1" t="n">
        <v>45950</v>
      </c>
      <c r="D97" t="inlineStr">
        <is>
          <t>GÄVLEBORGS LÄN</t>
        </is>
      </c>
      <c r="E97" t="inlineStr">
        <is>
          <t>NORDANSTIG</t>
        </is>
      </c>
      <c r="F97" t="inlineStr">
        <is>
          <t>Holmen skog AB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72080-2021</t>
        </is>
      </c>
      <c r="B98" s="1" t="n">
        <v>44544.51302083334</v>
      </c>
      <c r="C98" s="1" t="n">
        <v>45950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63656-2021</t>
        </is>
      </c>
      <c r="B99" s="1" t="n">
        <v>44509.35530092593</v>
      </c>
      <c r="C99" s="1" t="n">
        <v>45950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51223-2021</t>
        </is>
      </c>
      <c r="B100" s="1" t="n">
        <v>44461</v>
      </c>
      <c r="C100" s="1" t="n">
        <v>45950</v>
      </c>
      <c r="D100" t="inlineStr">
        <is>
          <t>GÄVLEBORGS LÄN</t>
        </is>
      </c>
      <c r="E100" t="inlineStr">
        <is>
          <t>NORDANSTIG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26547-2022</t>
        </is>
      </c>
      <c r="B101" s="1" t="n">
        <v>44739</v>
      </c>
      <c r="C101" s="1" t="n">
        <v>45950</v>
      </c>
      <c r="D101" t="inlineStr">
        <is>
          <t>GÄVLEBORGS LÄN</t>
        </is>
      </c>
      <c r="E101" t="inlineStr">
        <is>
          <t>NORDANSTIG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55766-2020</t>
        </is>
      </c>
      <c r="B102" s="1" t="n">
        <v>44132</v>
      </c>
      <c r="C102" s="1" t="n">
        <v>45950</v>
      </c>
      <c r="D102" t="inlineStr">
        <is>
          <t>GÄVLEBORGS LÄN</t>
        </is>
      </c>
      <c r="E102" t="inlineStr">
        <is>
          <t>NORDANSTIG</t>
        </is>
      </c>
      <c r="F102" t="inlineStr">
        <is>
          <t>Holmen skog AB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19233-2022</t>
        </is>
      </c>
      <c r="B103" s="1" t="n">
        <v>44692</v>
      </c>
      <c r="C103" s="1" t="n">
        <v>45950</v>
      </c>
      <c r="D103" t="inlineStr">
        <is>
          <t>GÄVLEBORGS LÄN</t>
        </is>
      </c>
      <c r="E103" t="inlineStr">
        <is>
          <t>NORDANSTIG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19182-2022</t>
        </is>
      </c>
      <c r="B104" s="1" t="n">
        <v>44691.71042824074</v>
      </c>
      <c r="C104" s="1" t="n">
        <v>45950</v>
      </c>
      <c r="D104" t="inlineStr">
        <is>
          <t>GÄVLEBORGS LÄN</t>
        </is>
      </c>
      <c r="E104" t="inlineStr">
        <is>
          <t>NORDANSTIG</t>
        </is>
      </c>
      <c r="F104" t="inlineStr">
        <is>
          <t>Holmen skog AB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35129-2022</t>
        </is>
      </c>
      <c r="B105" s="1" t="n">
        <v>44797.47615740741</v>
      </c>
      <c r="C105" s="1" t="n">
        <v>45950</v>
      </c>
      <c r="D105" t="inlineStr">
        <is>
          <t>GÄVLEBORGS LÄN</t>
        </is>
      </c>
      <c r="E105" t="inlineStr">
        <is>
          <t>NORDANSTIG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39052-2021</t>
        </is>
      </c>
      <c r="B106" s="1" t="n">
        <v>44412.52725694444</v>
      </c>
      <c r="C106" s="1" t="n">
        <v>45950</v>
      </c>
      <c r="D106" t="inlineStr">
        <is>
          <t>GÄVLEBORGS LÄN</t>
        </is>
      </c>
      <c r="E106" t="inlineStr">
        <is>
          <t>NORDANSTIG</t>
        </is>
      </c>
      <c r="F106" t="inlineStr">
        <is>
          <t>Holmen skog AB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45272-2021</t>
        </is>
      </c>
      <c r="B107" s="1" t="n">
        <v>44439.64534722222</v>
      </c>
      <c r="C107" s="1" t="n">
        <v>45950</v>
      </c>
      <c r="D107" t="inlineStr">
        <is>
          <t>GÄVLEBORGS LÄN</t>
        </is>
      </c>
      <c r="E107" t="inlineStr">
        <is>
          <t>NORDANSTIG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71973-2021</t>
        </is>
      </c>
      <c r="B108" s="1" t="n">
        <v>44544</v>
      </c>
      <c r="C108" s="1" t="n">
        <v>45950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21869-2022</t>
        </is>
      </c>
      <c r="B109" s="1" t="n">
        <v>44711</v>
      </c>
      <c r="C109" s="1" t="n">
        <v>45950</v>
      </c>
      <c r="D109" t="inlineStr">
        <is>
          <t>GÄVLEBORGS LÄN</t>
        </is>
      </c>
      <c r="E109" t="inlineStr">
        <is>
          <t>NORDANSTIG</t>
        </is>
      </c>
      <c r="F109" t="inlineStr">
        <is>
          <t>Holmen skog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5294-2022</t>
        </is>
      </c>
      <c r="B110" s="1" t="n">
        <v>44594.62877314815</v>
      </c>
      <c r="C110" s="1" t="n">
        <v>45950</v>
      </c>
      <c r="D110" t="inlineStr">
        <is>
          <t>GÄVLEBORGS LÄN</t>
        </is>
      </c>
      <c r="E110" t="inlineStr">
        <is>
          <t>NORDANSTIG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47589-2022</t>
        </is>
      </c>
      <c r="B111" s="1" t="n">
        <v>44853.97255787037</v>
      </c>
      <c r="C111" s="1" t="n">
        <v>45950</v>
      </c>
      <c r="D111" t="inlineStr">
        <is>
          <t>GÄVLEBORGS LÄN</t>
        </is>
      </c>
      <c r="E111" t="inlineStr">
        <is>
          <t>NORDANSTIG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17983-2021</t>
        </is>
      </c>
      <c r="B112" s="1" t="n">
        <v>44301.67956018518</v>
      </c>
      <c r="C112" s="1" t="n">
        <v>45950</v>
      </c>
      <c r="D112" t="inlineStr">
        <is>
          <t>GÄVLEBORGS LÄN</t>
        </is>
      </c>
      <c r="E112" t="inlineStr">
        <is>
          <t>NORDANSTIG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33377-2022</t>
        </is>
      </c>
      <c r="B113" s="1" t="n">
        <v>44788.54135416666</v>
      </c>
      <c r="C113" s="1" t="n">
        <v>45950</v>
      </c>
      <c r="D113" t="inlineStr">
        <is>
          <t>GÄVLEBORGS LÄN</t>
        </is>
      </c>
      <c r="E113" t="inlineStr">
        <is>
          <t>NORDANSTIG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72435-2021</t>
        </is>
      </c>
      <c r="B114" s="1" t="n">
        <v>44545</v>
      </c>
      <c r="C114" s="1" t="n">
        <v>45950</v>
      </c>
      <c r="D114" t="inlineStr">
        <is>
          <t>GÄVLEBORGS LÄN</t>
        </is>
      </c>
      <c r="E114" t="inlineStr">
        <is>
          <t>NORDANSTIG</t>
        </is>
      </c>
      <c r="G114" t="n">
        <v>0.1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35859-2021</t>
        </is>
      </c>
      <c r="B115" s="1" t="n">
        <v>44386</v>
      </c>
      <c r="C115" s="1" t="n">
        <v>45950</v>
      </c>
      <c r="D115" t="inlineStr">
        <is>
          <t>GÄVLEBORGS LÄN</t>
        </is>
      </c>
      <c r="E115" t="inlineStr">
        <is>
          <t>NORDANSTIG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25001-2022</t>
        </is>
      </c>
      <c r="B116" s="1" t="n">
        <v>44728</v>
      </c>
      <c r="C116" s="1" t="n">
        <v>45950</v>
      </c>
      <c r="D116" t="inlineStr">
        <is>
          <t>GÄVLEBORGS LÄN</t>
        </is>
      </c>
      <c r="E116" t="inlineStr">
        <is>
          <t>NORDANSTIG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54661-2020</t>
        </is>
      </c>
      <c r="B117" s="1" t="n">
        <v>44127.4087037037</v>
      </c>
      <c r="C117" s="1" t="n">
        <v>45950</v>
      </c>
      <c r="D117" t="inlineStr">
        <is>
          <t>GÄVLEBORGS LÄN</t>
        </is>
      </c>
      <c r="E117" t="inlineStr">
        <is>
          <t>NORDANSTIG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11706-2022</t>
        </is>
      </c>
      <c r="B118" s="1" t="n">
        <v>44634.41484953704</v>
      </c>
      <c r="C118" s="1" t="n">
        <v>45950</v>
      </c>
      <c r="D118" t="inlineStr">
        <is>
          <t>GÄVLEBORGS LÄN</t>
        </is>
      </c>
      <c r="E118" t="inlineStr">
        <is>
          <t>NORDANSTIG</t>
        </is>
      </c>
      <c r="F118" t="inlineStr">
        <is>
          <t>Holmen skog AB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62065-2021</t>
        </is>
      </c>
      <c r="B119" s="1" t="n">
        <v>44502.59028935185</v>
      </c>
      <c r="C119" s="1" t="n">
        <v>45950</v>
      </c>
      <c r="D119" t="inlineStr">
        <is>
          <t>GÄVLEBORGS LÄN</t>
        </is>
      </c>
      <c r="E119" t="inlineStr">
        <is>
          <t>NORDANSTIG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26869-2021</t>
        </is>
      </c>
      <c r="B120" s="1" t="n">
        <v>44349</v>
      </c>
      <c r="C120" s="1" t="n">
        <v>45950</v>
      </c>
      <c r="D120" t="inlineStr">
        <is>
          <t>GÄVLEBORGS LÄN</t>
        </is>
      </c>
      <c r="E120" t="inlineStr">
        <is>
          <t>NORDANSTIG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960-2022</t>
        </is>
      </c>
      <c r="B121" s="1" t="n">
        <v>44571.56971064815</v>
      </c>
      <c r="C121" s="1" t="n">
        <v>45950</v>
      </c>
      <c r="D121" t="inlineStr">
        <is>
          <t>GÄVLEBORGS LÄN</t>
        </is>
      </c>
      <c r="E121" t="inlineStr">
        <is>
          <t>NORDANSTIG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34542-2021</t>
        </is>
      </c>
      <c r="B122" s="1" t="n">
        <v>44382.43252314815</v>
      </c>
      <c r="C122" s="1" t="n">
        <v>45950</v>
      </c>
      <c r="D122" t="inlineStr">
        <is>
          <t>GÄVLEBORGS LÄN</t>
        </is>
      </c>
      <c r="E122" t="inlineStr">
        <is>
          <t>NORDANSTIG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3456-2021</t>
        </is>
      </c>
      <c r="B123" s="1" t="n">
        <v>44218.56082175926</v>
      </c>
      <c r="C123" s="1" t="n">
        <v>45950</v>
      </c>
      <c r="D123" t="inlineStr">
        <is>
          <t>GÄVLEBORGS LÄN</t>
        </is>
      </c>
      <c r="E123" t="inlineStr">
        <is>
          <t>NORDANSTIG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31930-2021</t>
        </is>
      </c>
      <c r="B124" s="1" t="n">
        <v>44370.49515046296</v>
      </c>
      <c r="C124" s="1" t="n">
        <v>45950</v>
      </c>
      <c r="D124" t="inlineStr">
        <is>
          <t>GÄVLEBORGS LÄN</t>
        </is>
      </c>
      <c r="E124" t="inlineStr">
        <is>
          <t>NORDANSTIG</t>
        </is>
      </c>
      <c r="G124" t="n">
        <v>9.4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59583-2021</t>
        </is>
      </c>
      <c r="B125" s="1" t="n">
        <v>44491.63751157407</v>
      </c>
      <c r="C125" s="1" t="n">
        <v>45950</v>
      </c>
      <c r="D125" t="inlineStr">
        <is>
          <t>GÄVLEBORGS LÄN</t>
        </is>
      </c>
      <c r="E125" t="inlineStr">
        <is>
          <t>NORDANSTIG</t>
        </is>
      </c>
      <c r="F125" t="inlineStr">
        <is>
          <t>Holmen skog AB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18394-2021</t>
        </is>
      </c>
      <c r="B126" s="1" t="n">
        <v>44305.62493055555</v>
      </c>
      <c r="C126" s="1" t="n">
        <v>45950</v>
      </c>
      <c r="D126" t="inlineStr">
        <is>
          <t>GÄVLEBORGS LÄN</t>
        </is>
      </c>
      <c r="E126" t="inlineStr">
        <is>
          <t>NORDANSTIG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19264-2021</t>
        </is>
      </c>
      <c r="B127" s="1" t="n">
        <v>44309</v>
      </c>
      <c r="C127" s="1" t="n">
        <v>45950</v>
      </c>
      <c r="D127" t="inlineStr">
        <is>
          <t>GÄVLEBORGS LÄN</t>
        </is>
      </c>
      <c r="E127" t="inlineStr">
        <is>
          <t>NORDANSTIG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21189-2022</t>
        </is>
      </c>
      <c r="B128" s="1" t="n">
        <v>44704.92618055556</v>
      </c>
      <c r="C128" s="1" t="n">
        <v>45950</v>
      </c>
      <c r="D128" t="inlineStr">
        <is>
          <t>GÄVLEBORGS LÄN</t>
        </is>
      </c>
      <c r="E128" t="inlineStr">
        <is>
          <t>NORDANSTIG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1569-2021</t>
        </is>
      </c>
      <c r="B129" s="1" t="n">
        <v>44208</v>
      </c>
      <c r="C129" s="1" t="n">
        <v>45950</v>
      </c>
      <c r="D129" t="inlineStr">
        <is>
          <t>GÄVLEBORGS LÄN</t>
        </is>
      </c>
      <c r="E129" t="inlineStr">
        <is>
          <t>NORDANSTIG</t>
        </is>
      </c>
      <c r="F129" t="inlineStr">
        <is>
          <t>Holmen skog AB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19279-2022</t>
        </is>
      </c>
      <c r="B130" s="1" t="n">
        <v>44692</v>
      </c>
      <c r="C130" s="1" t="n">
        <v>45950</v>
      </c>
      <c r="D130" t="inlineStr">
        <is>
          <t>GÄVLEBORGS LÄN</t>
        </is>
      </c>
      <c r="E130" t="inlineStr">
        <is>
          <t>NORDANSTIG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15304-2021</t>
        </is>
      </c>
      <c r="B131" s="1" t="n">
        <v>44284</v>
      </c>
      <c r="C131" s="1" t="n">
        <v>45950</v>
      </c>
      <c r="D131" t="inlineStr">
        <is>
          <t>GÄVLEBORGS LÄN</t>
        </is>
      </c>
      <c r="E131" t="inlineStr">
        <is>
          <t>NORDANSTIG</t>
        </is>
      </c>
      <c r="G131" t="n">
        <v>5.3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59270-2021</t>
        </is>
      </c>
      <c r="B132" s="1" t="n">
        <v>44490</v>
      </c>
      <c r="C132" s="1" t="n">
        <v>45950</v>
      </c>
      <c r="D132" t="inlineStr">
        <is>
          <t>GÄVLEBORGS LÄN</t>
        </is>
      </c>
      <c r="E132" t="inlineStr">
        <is>
          <t>NORDANSTIG</t>
        </is>
      </c>
      <c r="G132" t="n">
        <v>5.4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25460-2022</t>
        </is>
      </c>
      <c r="B133" s="1" t="n">
        <v>44732.51826388889</v>
      </c>
      <c r="C133" s="1" t="n">
        <v>45950</v>
      </c>
      <c r="D133" t="inlineStr">
        <is>
          <t>GÄVLEBORGS LÄN</t>
        </is>
      </c>
      <c r="E133" t="inlineStr">
        <is>
          <t>NORDANSTIG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25200-2022</t>
        </is>
      </c>
      <c r="B134" s="1" t="n">
        <v>44729.65466435185</v>
      </c>
      <c r="C134" s="1" t="n">
        <v>45950</v>
      </c>
      <c r="D134" t="inlineStr">
        <is>
          <t>GÄVLEBORGS LÄN</t>
        </is>
      </c>
      <c r="E134" t="inlineStr">
        <is>
          <t>NORDANSTIG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48179-2022</t>
        </is>
      </c>
      <c r="B135" s="1" t="n">
        <v>44858.39075231482</v>
      </c>
      <c r="C135" s="1" t="n">
        <v>45950</v>
      </c>
      <c r="D135" t="inlineStr">
        <is>
          <t>GÄVLEBORGS LÄN</t>
        </is>
      </c>
      <c r="E135" t="inlineStr">
        <is>
          <t>NORDANSTIG</t>
        </is>
      </c>
      <c r="F135" t="inlineStr">
        <is>
          <t>Holmen skog AB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18167-2022</t>
        </is>
      </c>
      <c r="B136" s="1" t="n">
        <v>44684</v>
      </c>
      <c r="C136" s="1" t="n">
        <v>45950</v>
      </c>
      <c r="D136" t="inlineStr">
        <is>
          <t>GÄVLEBORGS LÄN</t>
        </is>
      </c>
      <c r="E136" t="inlineStr">
        <is>
          <t>NORDANSTIG</t>
        </is>
      </c>
      <c r="F136" t="inlineStr">
        <is>
          <t>Holmen skog AB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42469-2022</t>
        </is>
      </c>
      <c r="B137" s="1" t="n">
        <v>44831.5209837963</v>
      </c>
      <c r="C137" s="1" t="n">
        <v>45950</v>
      </c>
      <c r="D137" t="inlineStr">
        <is>
          <t>GÄVLEBORGS LÄN</t>
        </is>
      </c>
      <c r="E137" t="inlineStr">
        <is>
          <t>NORDANSTIG</t>
        </is>
      </c>
      <c r="F137" t="inlineStr">
        <is>
          <t>Holmen skog AB</t>
        </is>
      </c>
      <c r="G137" t="n">
        <v>13.2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26113-2022</t>
        </is>
      </c>
      <c r="B138" s="1" t="n">
        <v>44734</v>
      </c>
      <c r="C138" s="1" t="n">
        <v>45950</v>
      </c>
      <c r="D138" t="inlineStr">
        <is>
          <t>GÄVLEBORGS LÄN</t>
        </is>
      </c>
      <c r="E138" t="inlineStr">
        <is>
          <t>NORDANSTIG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25005-2022</t>
        </is>
      </c>
      <c r="B139" s="1" t="n">
        <v>44728.92844907408</v>
      </c>
      <c r="C139" s="1" t="n">
        <v>45950</v>
      </c>
      <c r="D139" t="inlineStr">
        <is>
          <t>GÄVLEBORGS LÄN</t>
        </is>
      </c>
      <c r="E139" t="inlineStr">
        <is>
          <t>NORDANSTIG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67931-2021</t>
        </is>
      </c>
      <c r="B140" s="1" t="n">
        <v>44525.61733796296</v>
      </c>
      <c r="C140" s="1" t="n">
        <v>45950</v>
      </c>
      <c r="D140" t="inlineStr">
        <is>
          <t>GÄVLEBORGS LÄN</t>
        </is>
      </c>
      <c r="E140" t="inlineStr">
        <is>
          <t>NORDANSTIG</t>
        </is>
      </c>
      <c r="F140" t="inlineStr">
        <is>
          <t>Holmen skog AB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40110-2022</t>
        </is>
      </c>
      <c r="B141" s="1" t="n">
        <v>44820.49546296296</v>
      </c>
      <c r="C141" s="1" t="n">
        <v>45950</v>
      </c>
      <c r="D141" t="inlineStr">
        <is>
          <t>GÄVLEBORGS LÄN</t>
        </is>
      </c>
      <c r="E141" t="inlineStr">
        <is>
          <t>NORDANSTIG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7804-2021</t>
        </is>
      </c>
      <c r="B142" s="1" t="n">
        <v>44242</v>
      </c>
      <c r="C142" s="1" t="n">
        <v>45950</v>
      </c>
      <c r="D142" t="inlineStr">
        <is>
          <t>GÄVLEBORGS LÄN</t>
        </is>
      </c>
      <c r="E142" t="inlineStr">
        <is>
          <t>NORDANSTIG</t>
        </is>
      </c>
      <c r="F142" t="inlineStr">
        <is>
          <t>Holmen skog AB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15312-2022</t>
        </is>
      </c>
      <c r="B143" s="1" t="n">
        <v>44659.47033564815</v>
      </c>
      <c r="C143" s="1" t="n">
        <v>45950</v>
      </c>
      <c r="D143" t="inlineStr">
        <is>
          <t>GÄVLEBORGS LÄN</t>
        </is>
      </c>
      <c r="E143" t="inlineStr">
        <is>
          <t>NORDANSTIG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23066-2021</t>
        </is>
      </c>
      <c r="B144" s="1" t="n">
        <v>44329</v>
      </c>
      <c r="C144" s="1" t="n">
        <v>45950</v>
      </c>
      <c r="D144" t="inlineStr">
        <is>
          <t>GÄVLEBORGS LÄN</t>
        </is>
      </c>
      <c r="E144" t="inlineStr">
        <is>
          <t>NORDANSTIG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11394-2025</t>
        </is>
      </c>
      <c r="B145" s="1" t="n">
        <v>45726</v>
      </c>
      <c r="C145" s="1" t="n">
        <v>45950</v>
      </c>
      <c r="D145" t="inlineStr">
        <is>
          <t>GÄVLEBORGS LÄN</t>
        </is>
      </c>
      <c r="E145" t="inlineStr">
        <is>
          <t>NORDANSTIG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28878-2021</t>
        </is>
      </c>
      <c r="B146" s="1" t="n">
        <v>44357</v>
      </c>
      <c r="C146" s="1" t="n">
        <v>45950</v>
      </c>
      <c r="D146" t="inlineStr">
        <is>
          <t>GÄVLEBORGS LÄN</t>
        </is>
      </c>
      <c r="E146" t="inlineStr">
        <is>
          <t>NORDANSTIG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3632-2022</t>
        </is>
      </c>
      <c r="B147" s="1" t="n">
        <v>44586</v>
      </c>
      <c r="C147" s="1" t="n">
        <v>45950</v>
      </c>
      <c r="D147" t="inlineStr">
        <is>
          <t>GÄVLEBORGS LÄN</t>
        </is>
      </c>
      <c r="E147" t="inlineStr">
        <is>
          <t>NORDANSTIG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20577-2025</t>
        </is>
      </c>
      <c r="B148" s="1" t="n">
        <v>45775.67856481481</v>
      </c>
      <c r="C148" s="1" t="n">
        <v>45950</v>
      </c>
      <c r="D148" t="inlineStr">
        <is>
          <t>GÄVLEBORGS LÄN</t>
        </is>
      </c>
      <c r="E148" t="inlineStr">
        <is>
          <t>NORDANSTIG</t>
        </is>
      </c>
      <c r="F148" t="inlineStr">
        <is>
          <t>Holmen skog AB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51543-2021</t>
        </is>
      </c>
      <c r="B149" s="1" t="n">
        <v>44461</v>
      </c>
      <c r="C149" s="1" t="n">
        <v>45950</v>
      </c>
      <c r="D149" t="inlineStr">
        <is>
          <t>GÄVLEBORGS LÄN</t>
        </is>
      </c>
      <c r="E149" t="inlineStr">
        <is>
          <t>NORDANSTIG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55120-2022</t>
        </is>
      </c>
      <c r="B150" s="1" t="n">
        <v>44886</v>
      </c>
      <c r="C150" s="1" t="n">
        <v>45950</v>
      </c>
      <c r="D150" t="inlineStr">
        <is>
          <t>GÄVLEBORGS LÄN</t>
        </is>
      </c>
      <c r="E150" t="inlineStr">
        <is>
          <t>NORDANSTIG</t>
        </is>
      </c>
      <c r="F150" t="inlineStr">
        <is>
          <t>Holmen skog AB</t>
        </is>
      </c>
      <c r="G150" t="n">
        <v>8.4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24996-2022</t>
        </is>
      </c>
      <c r="B151" s="1" t="n">
        <v>44728.92789351852</v>
      </c>
      <c r="C151" s="1" t="n">
        <v>45950</v>
      </c>
      <c r="D151" t="inlineStr">
        <is>
          <t>GÄVLEBORGS LÄN</t>
        </is>
      </c>
      <c r="E151" t="inlineStr">
        <is>
          <t>NORDANSTIG</t>
        </is>
      </c>
      <c r="G151" t="n">
        <v>8.1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18306-2022</t>
        </is>
      </c>
      <c r="B152" s="1" t="n">
        <v>44685</v>
      </c>
      <c r="C152" s="1" t="n">
        <v>45950</v>
      </c>
      <c r="D152" t="inlineStr">
        <is>
          <t>GÄVLEBORGS LÄN</t>
        </is>
      </c>
      <c r="E152" t="inlineStr">
        <is>
          <t>NORDANSTIG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39068-2023</t>
        </is>
      </c>
      <c r="B153" s="1" t="n">
        <v>45163</v>
      </c>
      <c r="C153" s="1" t="n">
        <v>45950</v>
      </c>
      <c r="D153" t="inlineStr">
        <is>
          <t>GÄVLEBORGS LÄN</t>
        </is>
      </c>
      <c r="E153" t="inlineStr">
        <is>
          <t>NORDANSTIG</t>
        </is>
      </c>
      <c r="F153" t="inlineStr">
        <is>
          <t>SCA</t>
        </is>
      </c>
      <c r="G153" t="n">
        <v>11.8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42129-2022</t>
        </is>
      </c>
      <c r="B154" s="1" t="n">
        <v>44830.575</v>
      </c>
      <c r="C154" s="1" t="n">
        <v>45950</v>
      </c>
      <c r="D154" t="inlineStr">
        <is>
          <t>GÄVLEBORGS LÄN</t>
        </is>
      </c>
      <c r="E154" t="inlineStr">
        <is>
          <t>NORDANSTIG</t>
        </is>
      </c>
      <c r="F154" t="inlineStr">
        <is>
          <t>Holmen skog AB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25002-2022</t>
        </is>
      </c>
      <c r="B155" s="1" t="n">
        <v>44728</v>
      </c>
      <c r="C155" s="1" t="n">
        <v>45950</v>
      </c>
      <c r="D155" t="inlineStr">
        <is>
          <t>GÄVLEBORGS LÄN</t>
        </is>
      </c>
      <c r="E155" t="inlineStr">
        <is>
          <t>NORDANSTIG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19364-2022</t>
        </is>
      </c>
      <c r="B156" s="1" t="n">
        <v>44692</v>
      </c>
      <c r="C156" s="1" t="n">
        <v>45950</v>
      </c>
      <c r="D156" t="inlineStr">
        <is>
          <t>GÄVLEBORGS LÄN</t>
        </is>
      </c>
      <c r="E156" t="inlineStr">
        <is>
          <t>NORDANSTIG</t>
        </is>
      </c>
      <c r="F156" t="inlineStr">
        <is>
          <t>Holmen skog AB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65208-2023</t>
        </is>
      </c>
      <c r="B157" s="1" t="n">
        <v>45289.46237268519</v>
      </c>
      <c r="C157" s="1" t="n">
        <v>45950</v>
      </c>
      <c r="D157" t="inlineStr">
        <is>
          <t>GÄVLEBORGS LÄN</t>
        </is>
      </c>
      <c r="E157" t="inlineStr">
        <is>
          <t>NORDANSTIG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33109-2022</t>
        </is>
      </c>
      <c r="B158" s="1" t="n">
        <v>44785.50188657407</v>
      </c>
      <c r="C158" s="1" t="n">
        <v>45950</v>
      </c>
      <c r="D158" t="inlineStr">
        <is>
          <t>GÄVLEBORGS LÄN</t>
        </is>
      </c>
      <c r="E158" t="inlineStr">
        <is>
          <t>NORDANSTIG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28697-2023</t>
        </is>
      </c>
      <c r="B159" s="1" t="n">
        <v>45103</v>
      </c>
      <c r="C159" s="1" t="n">
        <v>45950</v>
      </c>
      <c r="D159" t="inlineStr">
        <is>
          <t>GÄVLEBORGS LÄN</t>
        </is>
      </c>
      <c r="E159" t="inlineStr">
        <is>
          <t>NORDANSTIG</t>
        </is>
      </c>
      <c r="F159" t="inlineStr">
        <is>
          <t>Holmen skog AB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20386-2024</t>
        </is>
      </c>
      <c r="B160" s="1" t="n">
        <v>45435.50869212963</v>
      </c>
      <c r="C160" s="1" t="n">
        <v>45950</v>
      </c>
      <c r="D160" t="inlineStr">
        <is>
          <t>GÄVLEBORGS LÄN</t>
        </is>
      </c>
      <c r="E160" t="inlineStr">
        <is>
          <t>NORDANSTIG</t>
        </is>
      </c>
      <c r="F160" t="inlineStr">
        <is>
          <t>Holmen skog AB</t>
        </is>
      </c>
      <c r="G160" t="n">
        <v>6.5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69127-2021</t>
        </is>
      </c>
      <c r="B161" s="1" t="n">
        <v>44530.92103009259</v>
      </c>
      <c r="C161" s="1" t="n">
        <v>45950</v>
      </c>
      <c r="D161" t="inlineStr">
        <is>
          <t>GÄVLEBORGS LÄN</t>
        </is>
      </c>
      <c r="E161" t="inlineStr">
        <is>
          <t>NORDANSTIG</t>
        </is>
      </c>
      <c r="G161" t="n">
        <v>7.8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60869-2024</t>
        </is>
      </c>
      <c r="B162" s="1" t="n">
        <v>45644.70296296296</v>
      </c>
      <c r="C162" s="1" t="n">
        <v>45950</v>
      </c>
      <c r="D162" t="inlineStr">
        <is>
          <t>GÄVLEBORGS LÄN</t>
        </is>
      </c>
      <c r="E162" t="inlineStr">
        <is>
          <t>NORDANSTIG</t>
        </is>
      </c>
      <c r="F162" t="inlineStr">
        <is>
          <t>Holmen skog AB</t>
        </is>
      </c>
      <c r="G162" t="n">
        <v>3.5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22027-2022</t>
        </is>
      </c>
      <c r="B163" s="1" t="n">
        <v>44711.6125462963</v>
      </c>
      <c r="C163" s="1" t="n">
        <v>45950</v>
      </c>
      <c r="D163" t="inlineStr">
        <is>
          <t>GÄVLEBORGS LÄN</t>
        </is>
      </c>
      <c r="E163" t="inlineStr">
        <is>
          <t>NORDANSTIG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62450-2021</t>
        </is>
      </c>
      <c r="B164" s="1" t="n">
        <v>44503</v>
      </c>
      <c r="C164" s="1" t="n">
        <v>45950</v>
      </c>
      <c r="D164" t="inlineStr">
        <is>
          <t>GÄVLEBORGS LÄN</t>
        </is>
      </c>
      <c r="E164" t="inlineStr">
        <is>
          <t>NORDANSTIG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575-2022</t>
        </is>
      </c>
      <c r="B165" s="1" t="n">
        <v>44566.92070601852</v>
      </c>
      <c r="C165" s="1" t="n">
        <v>45950</v>
      </c>
      <c r="D165" t="inlineStr">
        <is>
          <t>GÄVLEBORGS LÄN</t>
        </is>
      </c>
      <c r="E165" t="inlineStr">
        <is>
          <t>NORDANSTIG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44339-2024</t>
        </is>
      </c>
      <c r="B166" s="1" t="n">
        <v>45573.61497685185</v>
      </c>
      <c r="C166" s="1" t="n">
        <v>45950</v>
      </c>
      <c r="D166" t="inlineStr">
        <is>
          <t>GÄVLEBORGS LÄN</t>
        </is>
      </c>
      <c r="E166" t="inlineStr">
        <is>
          <t>NORDANSTIG</t>
        </is>
      </c>
      <c r="G166" t="n">
        <v>10.7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18279-2023</t>
        </is>
      </c>
      <c r="B167" s="1" t="n">
        <v>45041.54736111111</v>
      </c>
      <c r="C167" s="1" t="n">
        <v>45950</v>
      </c>
      <c r="D167" t="inlineStr">
        <is>
          <t>GÄVLEBORGS LÄN</t>
        </is>
      </c>
      <c r="E167" t="inlineStr">
        <is>
          <t>NORDANSTIG</t>
        </is>
      </c>
      <c r="F167" t="inlineStr">
        <is>
          <t>Holmen skog AB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44009-2023</t>
        </is>
      </c>
      <c r="B168" s="1" t="n">
        <v>45188.33112268519</v>
      </c>
      <c r="C168" s="1" t="n">
        <v>45950</v>
      </c>
      <c r="D168" t="inlineStr">
        <is>
          <t>GÄVLEBORGS LÄN</t>
        </is>
      </c>
      <c r="E168" t="inlineStr">
        <is>
          <t>NORDANSTIG</t>
        </is>
      </c>
      <c r="F168" t="inlineStr">
        <is>
          <t>Holmen skog AB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18288-2023</t>
        </is>
      </c>
      <c r="B169" s="1" t="n">
        <v>45041.5646412037</v>
      </c>
      <c r="C169" s="1" t="n">
        <v>45950</v>
      </c>
      <c r="D169" t="inlineStr">
        <is>
          <t>GÄVLEBORGS LÄN</t>
        </is>
      </c>
      <c r="E169" t="inlineStr">
        <is>
          <t>NORDANSTIG</t>
        </is>
      </c>
      <c r="F169" t="inlineStr">
        <is>
          <t>Holmen skog AB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49607-2022</t>
        </is>
      </c>
      <c r="B170" s="1" t="n">
        <v>44862.41356481481</v>
      </c>
      <c r="C170" s="1" t="n">
        <v>45950</v>
      </c>
      <c r="D170" t="inlineStr">
        <is>
          <t>GÄVLEBORGS LÄN</t>
        </is>
      </c>
      <c r="E170" t="inlineStr">
        <is>
          <t>NORDANSTIG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9899-2022</t>
        </is>
      </c>
      <c r="B171" s="1" t="n">
        <v>44620.64556712963</v>
      </c>
      <c r="C171" s="1" t="n">
        <v>45950</v>
      </c>
      <c r="D171" t="inlineStr">
        <is>
          <t>GÄVLEBORGS LÄN</t>
        </is>
      </c>
      <c r="E171" t="inlineStr">
        <is>
          <t>NORDANSTIG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5916-2021</t>
        </is>
      </c>
      <c r="B172" s="1" t="n">
        <v>44231.55166666667</v>
      </c>
      <c r="C172" s="1" t="n">
        <v>45950</v>
      </c>
      <c r="D172" t="inlineStr">
        <is>
          <t>GÄVLEBORGS LÄN</t>
        </is>
      </c>
      <c r="E172" t="inlineStr">
        <is>
          <t>NORDANSTIG</t>
        </is>
      </c>
      <c r="F172" t="inlineStr">
        <is>
          <t>Holmen skog AB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19374-2022</t>
        </is>
      </c>
      <c r="B173" s="1" t="n">
        <v>44692.75837962963</v>
      </c>
      <c r="C173" s="1" t="n">
        <v>45950</v>
      </c>
      <c r="D173" t="inlineStr">
        <is>
          <t>GÄVLEBORGS LÄN</t>
        </is>
      </c>
      <c r="E173" t="inlineStr">
        <is>
          <t>NORDANSTIG</t>
        </is>
      </c>
      <c r="F173" t="inlineStr">
        <is>
          <t>Holmen skog AB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58872-2024</t>
        </is>
      </c>
      <c r="B174" s="1" t="n">
        <v>45636.44068287037</v>
      </c>
      <c r="C174" s="1" t="n">
        <v>45950</v>
      </c>
      <c r="D174" t="inlineStr">
        <is>
          <t>GÄVLEBORGS LÄN</t>
        </is>
      </c>
      <c r="E174" t="inlineStr">
        <is>
          <t>NORDANSTIG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57977-2024</t>
        </is>
      </c>
      <c r="B175" s="1" t="n">
        <v>45631.60908564815</v>
      </c>
      <c r="C175" s="1" t="n">
        <v>45950</v>
      </c>
      <c r="D175" t="inlineStr">
        <is>
          <t>GÄVLEBORGS LÄN</t>
        </is>
      </c>
      <c r="E175" t="inlineStr">
        <is>
          <t>NORDANSTIG</t>
        </is>
      </c>
      <c r="F175" t="inlineStr">
        <is>
          <t>Holmen skog AB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34339-2023</t>
        </is>
      </c>
      <c r="B176" s="1" t="n">
        <v>45139.35453703703</v>
      </c>
      <c r="C176" s="1" t="n">
        <v>45950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54200-2023</t>
        </is>
      </c>
      <c r="B177" s="1" t="n">
        <v>45232.55104166667</v>
      </c>
      <c r="C177" s="1" t="n">
        <v>45950</v>
      </c>
      <c r="D177" t="inlineStr">
        <is>
          <t>GÄVLEBORGS LÄN</t>
        </is>
      </c>
      <c r="E177" t="inlineStr">
        <is>
          <t>NORDANSTIG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14172-2024</t>
        </is>
      </c>
      <c r="B178" s="1" t="n">
        <v>45392</v>
      </c>
      <c r="C178" s="1" t="n">
        <v>45950</v>
      </c>
      <c r="D178" t="inlineStr">
        <is>
          <t>GÄVLEBORGS LÄN</t>
        </is>
      </c>
      <c r="E178" t="inlineStr">
        <is>
          <t>NORDANSTIG</t>
        </is>
      </c>
      <c r="F178" t="inlineStr">
        <is>
          <t>SCA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62465-2021</t>
        </is>
      </c>
      <c r="B179" s="1" t="n">
        <v>44503.53527777778</v>
      </c>
      <c r="C179" s="1" t="n">
        <v>45950</v>
      </c>
      <c r="D179" t="inlineStr">
        <is>
          <t>GÄVLEBORGS LÄN</t>
        </is>
      </c>
      <c r="E179" t="inlineStr">
        <is>
          <t>NORDANSTIG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27695-2022</t>
        </is>
      </c>
      <c r="B180" s="1" t="n">
        <v>44743.45225694445</v>
      </c>
      <c r="C180" s="1" t="n">
        <v>45950</v>
      </c>
      <c r="D180" t="inlineStr">
        <is>
          <t>GÄVLEBORGS LÄN</t>
        </is>
      </c>
      <c r="E180" t="inlineStr">
        <is>
          <t>NORDANSTIG</t>
        </is>
      </c>
      <c r="F180" t="inlineStr">
        <is>
          <t>Holmen skog AB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56494-2024</t>
        </is>
      </c>
      <c r="B181" s="1" t="n">
        <v>45625</v>
      </c>
      <c r="C181" s="1" t="n">
        <v>45950</v>
      </c>
      <c r="D181" t="inlineStr">
        <is>
          <t>GÄVLEBORGS LÄN</t>
        </is>
      </c>
      <c r="E181" t="inlineStr">
        <is>
          <t>NORDANSTIG</t>
        </is>
      </c>
      <c r="G181" t="n">
        <v>10.1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55694-2024</t>
        </is>
      </c>
      <c r="B182" s="1" t="n">
        <v>45622.68012731482</v>
      </c>
      <c r="C182" s="1" t="n">
        <v>45950</v>
      </c>
      <c r="D182" t="inlineStr">
        <is>
          <t>GÄVLEBORGS LÄN</t>
        </is>
      </c>
      <c r="E182" t="inlineStr">
        <is>
          <t>NORDANSTIG</t>
        </is>
      </c>
      <c r="F182" t="inlineStr">
        <is>
          <t>Holmen skog AB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21999-2023</t>
        </is>
      </c>
      <c r="B183" s="1" t="n">
        <v>45068.92696759259</v>
      </c>
      <c r="C183" s="1" t="n">
        <v>45950</v>
      </c>
      <c r="D183" t="inlineStr">
        <is>
          <t>GÄVLEBORGS LÄN</t>
        </is>
      </c>
      <c r="E183" t="inlineStr">
        <is>
          <t>NORDANSTIG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44765-2022</t>
        </is>
      </c>
      <c r="B184" s="1" t="n">
        <v>44840.95450231482</v>
      </c>
      <c r="C184" s="1" t="n">
        <v>45950</v>
      </c>
      <c r="D184" t="inlineStr">
        <is>
          <t>GÄVLEBORGS LÄN</t>
        </is>
      </c>
      <c r="E184" t="inlineStr">
        <is>
          <t>NORDANSTIG</t>
        </is>
      </c>
      <c r="F184" t="inlineStr">
        <is>
          <t>SCA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30779-2022</t>
        </is>
      </c>
      <c r="B185" s="1" t="n">
        <v>44764.59569444445</v>
      </c>
      <c r="C185" s="1" t="n">
        <v>45950</v>
      </c>
      <c r="D185" t="inlineStr">
        <is>
          <t>GÄVLEBORGS LÄN</t>
        </is>
      </c>
      <c r="E185" t="inlineStr">
        <is>
          <t>NORDANSTIG</t>
        </is>
      </c>
      <c r="F185" t="inlineStr">
        <is>
          <t>Holmen skog AB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6096-2022</t>
        </is>
      </c>
      <c r="B186" s="1" t="n">
        <v>44599</v>
      </c>
      <c r="C186" s="1" t="n">
        <v>45950</v>
      </c>
      <c r="D186" t="inlineStr">
        <is>
          <t>GÄVLEBORGS LÄN</t>
        </is>
      </c>
      <c r="E186" t="inlineStr">
        <is>
          <t>NORDANSTIG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11434-2024</t>
        </is>
      </c>
      <c r="B187" s="1" t="n">
        <v>45372.51966435185</v>
      </c>
      <c r="C187" s="1" t="n">
        <v>45950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21871-2022</t>
        </is>
      </c>
      <c r="B188" s="1" t="n">
        <v>44711.39554398148</v>
      </c>
      <c r="C188" s="1" t="n">
        <v>45950</v>
      </c>
      <c r="D188" t="inlineStr">
        <is>
          <t>GÄVLEBORGS LÄN</t>
        </is>
      </c>
      <c r="E188" t="inlineStr">
        <is>
          <t>NORDANSTIG</t>
        </is>
      </c>
      <c r="G188" t="n">
        <v>8.800000000000001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15226-2023</t>
        </is>
      </c>
      <c r="B189" s="1" t="n">
        <v>45019</v>
      </c>
      <c r="C189" s="1" t="n">
        <v>45950</v>
      </c>
      <c r="D189" t="inlineStr">
        <is>
          <t>GÄVLEBORGS LÄN</t>
        </is>
      </c>
      <c r="E189" t="inlineStr">
        <is>
          <t>NORDANSTIG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19566-2025</t>
        </is>
      </c>
      <c r="B190" s="1" t="n">
        <v>45770.53225694445</v>
      </c>
      <c r="C190" s="1" t="n">
        <v>45950</v>
      </c>
      <c r="D190" t="inlineStr">
        <is>
          <t>GÄVLEBORGS LÄN</t>
        </is>
      </c>
      <c r="E190" t="inlineStr">
        <is>
          <t>NORDANSTIG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57013-2022</t>
        </is>
      </c>
      <c r="B191" s="1" t="n">
        <v>44894</v>
      </c>
      <c r="C191" s="1" t="n">
        <v>45950</v>
      </c>
      <c r="D191" t="inlineStr">
        <is>
          <t>GÄVLEBORGS LÄN</t>
        </is>
      </c>
      <c r="E191" t="inlineStr">
        <is>
          <t>NORDANSTIG</t>
        </is>
      </c>
      <c r="F191" t="inlineStr">
        <is>
          <t>SCA</t>
        </is>
      </c>
      <c r="G191" t="n">
        <v>11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26827-2021</t>
        </is>
      </c>
      <c r="B192" s="1" t="n">
        <v>44349</v>
      </c>
      <c r="C192" s="1" t="n">
        <v>45950</v>
      </c>
      <c r="D192" t="inlineStr">
        <is>
          <t>GÄVLEBORGS LÄN</t>
        </is>
      </c>
      <c r="E192" t="inlineStr">
        <is>
          <t>NORDANSTIG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40269-2023</t>
        </is>
      </c>
      <c r="B193" s="1" t="n">
        <v>45169.54965277778</v>
      </c>
      <c r="C193" s="1" t="n">
        <v>45950</v>
      </c>
      <c r="D193" t="inlineStr">
        <is>
          <t>GÄVLEBORGS LÄN</t>
        </is>
      </c>
      <c r="E193" t="inlineStr">
        <is>
          <t>NORDANSTIG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55206-2022</t>
        </is>
      </c>
      <c r="B194" s="1" t="n">
        <v>44886</v>
      </c>
      <c r="C194" s="1" t="n">
        <v>45950</v>
      </c>
      <c r="D194" t="inlineStr">
        <is>
          <t>GÄVLEBORGS LÄN</t>
        </is>
      </c>
      <c r="E194" t="inlineStr">
        <is>
          <t>NORDANSTIG</t>
        </is>
      </c>
      <c r="F194" t="inlineStr">
        <is>
          <t>SCA</t>
        </is>
      </c>
      <c r="G194" t="n">
        <v>5.3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38581-2024</t>
        </is>
      </c>
      <c r="B195" s="1" t="n">
        <v>45546.64888888889</v>
      </c>
      <c r="C195" s="1" t="n">
        <v>45950</v>
      </c>
      <c r="D195" t="inlineStr">
        <is>
          <t>GÄVLEBORGS LÄN</t>
        </is>
      </c>
      <c r="E195" t="inlineStr">
        <is>
          <t>NORDANSTIG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38589-2024</t>
        </is>
      </c>
      <c r="B196" s="1" t="n">
        <v>45546.65302083334</v>
      </c>
      <c r="C196" s="1" t="n">
        <v>45950</v>
      </c>
      <c r="D196" t="inlineStr">
        <is>
          <t>GÄVLEBORGS LÄN</t>
        </is>
      </c>
      <c r="E196" t="inlineStr">
        <is>
          <t>NORDANSTIG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8395-2024</t>
        </is>
      </c>
      <c r="B197" s="1" t="n">
        <v>45352.68155092592</v>
      </c>
      <c r="C197" s="1" t="n">
        <v>45950</v>
      </c>
      <c r="D197" t="inlineStr">
        <is>
          <t>GÄVLEBORGS LÄN</t>
        </is>
      </c>
      <c r="E197" t="inlineStr">
        <is>
          <t>NORDANSTIG</t>
        </is>
      </c>
      <c r="F197" t="inlineStr">
        <is>
          <t>Holmen skog AB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52990-2021</t>
        </is>
      </c>
      <c r="B198" s="1" t="n">
        <v>44467.63489583333</v>
      </c>
      <c r="C198" s="1" t="n">
        <v>45950</v>
      </c>
      <c r="D198" t="inlineStr">
        <is>
          <t>GÄVLEBORGS LÄN</t>
        </is>
      </c>
      <c r="E198" t="inlineStr">
        <is>
          <t>NORDANSTIG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24096-2023</t>
        </is>
      </c>
      <c r="B199" s="1" t="n">
        <v>45079.43686342592</v>
      </c>
      <c r="C199" s="1" t="n">
        <v>45950</v>
      </c>
      <c r="D199" t="inlineStr">
        <is>
          <t>GÄVLEBORGS LÄN</t>
        </is>
      </c>
      <c r="E199" t="inlineStr">
        <is>
          <t>NORDANSTIG</t>
        </is>
      </c>
      <c r="F199" t="inlineStr">
        <is>
          <t>Holmen skog AB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40733-2023</t>
        </is>
      </c>
      <c r="B200" s="1" t="n">
        <v>45170.70216435185</v>
      </c>
      <c r="C200" s="1" t="n">
        <v>45950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8909-2024</t>
        </is>
      </c>
      <c r="B201" s="1" t="n">
        <v>45357</v>
      </c>
      <c r="C201" s="1" t="n">
        <v>45950</v>
      </c>
      <c r="D201" t="inlineStr">
        <is>
          <t>GÄVLEBORGS LÄN</t>
        </is>
      </c>
      <c r="E201" t="inlineStr">
        <is>
          <t>NORDANSTIG</t>
        </is>
      </c>
      <c r="G201" t="n">
        <v>15.3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60085-2020</t>
        </is>
      </c>
      <c r="B202" s="1" t="n">
        <v>44152</v>
      </c>
      <c r="C202" s="1" t="n">
        <v>45950</v>
      </c>
      <c r="D202" t="inlineStr">
        <is>
          <t>GÄVLEBORGS LÄN</t>
        </is>
      </c>
      <c r="E202" t="inlineStr">
        <is>
          <t>NORDANSTIG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23369-2022</t>
        </is>
      </c>
      <c r="B203" s="1" t="n">
        <v>44720.60880787037</v>
      </c>
      <c r="C203" s="1" t="n">
        <v>45950</v>
      </c>
      <c r="D203" t="inlineStr">
        <is>
          <t>GÄVLEBORGS LÄN</t>
        </is>
      </c>
      <c r="E203" t="inlineStr">
        <is>
          <t>NORDANSTIG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12607-2024</t>
        </is>
      </c>
      <c r="B204" s="1" t="n">
        <v>45382.54315972222</v>
      </c>
      <c r="C204" s="1" t="n">
        <v>45950</v>
      </c>
      <c r="D204" t="inlineStr">
        <is>
          <t>GÄVLEBORGS LÄN</t>
        </is>
      </c>
      <c r="E204" t="inlineStr">
        <is>
          <t>NORDANSTIG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73725-2021</t>
        </is>
      </c>
      <c r="B205" s="1" t="n">
        <v>44552.54694444445</v>
      </c>
      <c r="C205" s="1" t="n">
        <v>45950</v>
      </c>
      <c r="D205" t="inlineStr">
        <is>
          <t>GÄVLEBORGS LÄN</t>
        </is>
      </c>
      <c r="E205" t="inlineStr">
        <is>
          <t>NORDANSTIG</t>
        </is>
      </c>
      <c r="F205" t="inlineStr">
        <is>
          <t>Holmen skog AB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57970-2022</t>
        </is>
      </c>
      <c r="B206" s="1" t="n">
        <v>44900</v>
      </c>
      <c r="C206" s="1" t="n">
        <v>45950</v>
      </c>
      <c r="D206" t="inlineStr">
        <is>
          <t>GÄVLEBORGS LÄN</t>
        </is>
      </c>
      <c r="E206" t="inlineStr">
        <is>
          <t>NORDANSTIG</t>
        </is>
      </c>
      <c r="G206" t="n">
        <v>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45310-2022</t>
        </is>
      </c>
      <c r="B207" s="1" t="n">
        <v>44844.57421296297</v>
      </c>
      <c r="C207" s="1" t="n">
        <v>45950</v>
      </c>
      <c r="D207" t="inlineStr">
        <is>
          <t>GÄVLEBORGS LÄN</t>
        </is>
      </c>
      <c r="E207" t="inlineStr">
        <is>
          <t>NORDANSTIG</t>
        </is>
      </c>
      <c r="F207" t="inlineStr">
        <is>
          <t>Holmen skog AB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6820-2023</t>
        </is>
      </c>
      <c r="B208" s="1" t="n">
        <v>44967.38015046297</v>
      </c>
      <c r="C208" s="1" t="n">
        <v>45950</v>
      </c>
      <c r="D208" t="inlineStr">
        <is>
          <t>GÄVLEBORGS LÄN</t>
        </is>
      </c>
      <c r="E208" t="inlineStr">
        <is>
          <t>NORDANSTIG</t>
        </is>
      </c>
      <c r="F208" t="inlineStr">
        <is>
          <t>Holmen skog AB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60398-2023</t>
        </is>
      </c>
      <c r="B209" s="1" t="n">
        <v>45259</v>
      </c>
      <c r="C209" s="1" t="n">
        <v>45950</v>
      </c>
      <c r="D209" t="inlineStr">
        <is>
          <t>GÄVLEBORGS LÄN</t>
        </is>
      </c>
      <c r="E209" t="inlineStr">
        <is>
          <t>NORDANSTIG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2592-2023</t>
        </is>
      </c>
      <c r="B210" s="1" t="n">
        <v>44943.92533564815</v>
      </c>
      <c r="C210" s="1" t="n">
        <v>45950</v>
      </c>
      <c r="D210" t="inlineStr">
        <is>
          <t>GÄVLEBORGS LÄN</t>
        </is>
      </c>
      <c r="E210" t="inlineStr">
        <is>
          <t>NORDANSTIG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282-2025</t>
        </is>
      </c>
      <c r="B211" s="1" t="n">
        <v>45660</v>
      </c>
      <c r="C211" s="1" t="n">
        <v>45950</v>
      </c>
      <c r="D211" t="inlineStr">
        <is>
          <t>GÄVLEBORGS LÄN</t>
        </is>
      </c>
      <c r="E211" t="inlineStr">
        <is>
          <t>NORDANSTIG</t>
        </is>
      </c>
      <c r="F211" t="inlineStr">
        <is>
          <t>Holmen skog AB</t>
        </is>
      </c>
      <c r="G211" t="n">
        <v>14.1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18430-2021</t>
        </is>
      </c>
      <c r="B212" s="1" t="n">
        <v>44305.68789351852</v>
      </c>
      <c r="C212" s="1" t="n">
        <v>45950</v>
      </c>
      <c r="D212" t="inlineStr">
        <is>
          <t>GÄVLEBORGS LÄN</t>
        </is>
      </c>
      <c r="E212" t="inlineStr">
        <is>
          <t>NORDANSTIG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15292-2021</t>
        </is>
      </c>
      <c r="B213" s="1" t="n">
        <v>44284</v>
      </c>
      <c r="C213" s="1" t="n">
        <v>45950</v>
      </c>
      <c r="D213" t="inlineStr">
        <is>
          <t>GÄVLEBORGS LÄN</t>
        </is>
      </c>
      <c r="E213" t="inlineStr">
        <is>
          <t>NORDANSTIG</t>
        </is>
      </c>
      <c r="G213" t="n">
        <v>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40241-2023</t>
        </is>
      </c>
      <c r="B214" s="1" t="n">
        <v>45169.48854166667</v>
      </c>
      <c r="C214" s="1" t="n">
        <v>45950</v>
      </c>
      <c r="D214" t="inlineStr">
        <is>
          <t>GÄVLEBORGS LÄN</t>
        </is>
      </c>
      <c r="E214" t="inlineStr">
        <is>
          <t>NORDANSTIG</t>
        </is>
      </c>
      <c r="F214" t="inlineStr">
        <is>
          <t>Holmen skog AB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43075-2024</t>
        </is>
      </c>
      <c r="B215" s="1" t="n">
        <v>45567.4943287037</v>
      </c>
      <c r="C215" s="1" t="n">
        <v>45950</v>
      </c>
      <c r="D215" t="inlineStr">
        <is>
          <t>GÄVLEBORGS LÄN</t>
        </is>
      </c>
      <c r="E215" t="inlineStr">
        <is>
          <t>NORDANSTIG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4227-2025</t>
        </is>
      </c>
      <c r="B216" s="1" t="n">
        <v>45685.54583333333</v>
      </c>
      <c r="C216" s="1" t="n">
        <v>45950</v>
      </c>
      <c r="D216" t="inlineStr">
        <is>
          <t>GÄVLEBORGS LÄN</t>
        </is>
      </c>
      <c r="E216" t="inlineStr">
        <is>
          <t>NORDANSTIG</t>
        </is>
      </c>
      <c r="G216" t="n">
        <v>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10796-2025</t>
        </is>
      </c>
      <c r="B217" s="1" t="n">
        <v>45722.50196759259</v>
      </c>
      <c r="C217" s="1" t="n">
        <v>45950</v>
      </c>
      <c r="D217" t="inlineStr">
        <is>
          <t>GÄVLEBORGS LÄN</t>
        </is>
      </c>
      <c r="E217" t="inlineStr">
        <is>
          <t>NORDANSTIG</t>
        </is>
      </c>
      <c r="F217" t="inlineStr">
        <is>
          <t>Holmen skog AB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58891-2024</t>
        </is>
      </c>
      <c r="B218" s="1" t="n">
        <v>45636.46212962963</v>
      </c>
      <c r="C218" s="1" t="n">
        <v>45950</v>
      </c>
      <c r="D218" t="inlineStr">
        <is>
          <t>GÄVLEBORGS LÄN</t>
        </is>
      </c>
      <c r="E218" t="inlineStr">
        <is>
          <t>NORDANSTIG</t>
        </is>
      </c>
      <c r="F218" t="inlineStr">
        <is>
          <t>Holmen skog AB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56351-2024</t>
        </is>
      </c>
      <c r="B219" s="1" t="n">
        <v>45624.91649305556</v>
      </c>
      <c r="C219" s="1" t="n">
        <v>45950</v>
      </c>
      <c r="D219" t="inlineStr">
        <is>
          <t>GÄVLEBORGS LÄN</t>
        </is>
      </c>
      <c r="E219" t="inlineStr">
        <is>
          <t>NORDANSTIG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60193-2024</t>
        </is>
      </c>
      <c r="B220" s="1" t="n">
        <v>45642.65353009259</v>
      </c>
      <c r="C220" s="1" t="n">
        <v>45950</v>
      </c>
      <c r="D220" t="inlineStr">
        <is>
          <t>GÄVLEBORGS LÄN</t>
        </is>
      </c>
      <c r="E220" t="inlineStr">
        <is>
          <t>NORDANSTIG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22459-2023</t>
        </is>
      </c>
      <c r="B221" s="1" t="n">
        <v>45070</v>
      </c>
      <c r="C221" s="1" t="n">
        <v>45950</v>
      </c>
      <c r="D221" t="inlineStr">
        <is>
          <t>GÄVLEBORGS LÄN</t>
        </is>
      </c>
      <c r="E221" t="inlineStr">
        <is>
          <t>NORDANSTIG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52746-2022</t>
        </is>
      </c>
      <c r="B222" s="1" t="n">
        <v>44874</v>
      </c>
      <c r="C222" s="1" t="n">
        <v>45950</v>
      </c>
      <c r="D222" t="inlineStr">
        <is>
          <t>GÄVLEBORGS LÄN</t>
        </is>
      </c>
      <c r="E222" t="inlineStr">
        <is>
          <t>NORDANSTIG</t>
        </is>
      </c>
      <c r="F222" t="inlineStr">
        <is>
          <t>SCA</t>
        </is>
      </c>
      <c r="G222" t="n">
        <v>7.1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58112-2024</t>
        </is>
      </c>
      <c r="B223" s="1" t="n">
        <v>45632.38268518518</v>
      </c>
      <c r="C223" s="1" t="n">
        <v>45950</v>
      </c>
      <c r="D223" t="inlineStr">
        <is>
          <t>GÄVLEBORGS LÄN</t>
        </is>
      </c>
      <c r="E223" t="inlineStr">
        <is>
          <t>NORDANSTIG</t>
        </is>
      </c>
      <c r="F223" t="inlineStr">
        <is>
          <t>Holmen skog AB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38610-2025</t>
        </is>
      </c>
      <c r="B224" s="1" t="n">
        <v>45884.53892361111</v>
      </c>
      <c r="C224" s="1" t="n">
        <v>45950</v>
      </c>
      <c r="D224" t="inlineStr">
        <is>
          <t>GÄVLEBORGS LÄN</t>
        </is>
      </c>
      <c r="E224" t="inlineStr">
        <is>
          <t>NORDANSTIG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38241-2024</t>
        </is>
      </c>
      <c r="B225" s="1" t="n">
        <v>45545.57097222222</v>
      </c>
      <c r="C225" s="1" t="n">
        <v>45950</v>
      </c>
      <c r="D225" t="inlineStr">
        <is>
          <t>GÄVLEBORGS LÄN</t>
        </is>
      </c>
      <c r="E225" t="inlineStr">
        <is>
          <t>NORDANSTIG</t>
        </is>
      </c>
      <c r="F225" t="inlineStr">
        <is>
          <t>Holmen skog AB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11762-2023</t>
        </is>
      </c>
      <c r="B226" s="1" t="n">
        <v>44994</v>
      </c>
      <c r="C226" s="1" t="n">
        <v>45950</v>
      </c>
      <c r="D226" t="inlineStr">
        <is>
          <t>GÄVLEBORGS LÄN</t>
        </is>
      </c>
      <c r="E226" t="inlineStr">
        <is>
          <t>NORDANSTIG</t>
        </is>
      </c>
      <c r="G226" t="n">
        <v>9.5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56028-2024</t>
        </is>
      </c>
      <c r="B227" s="1" t="n">
        <v>45624.30975694444</v>
      </c>
      <c r="C227" s="1" t="n">
        <v>45950</v>
      </c>
      <c r="D227" t="inlineStr">
        <is>
          <t>GÄVLEBORGS LÄN</t>
        </is>
      </c>
      <c r="E227" t="inlineStr">
        <is>
          <t>NORDANSTIG</t>
        </is>
      </c>
      <c r="F227" t="inlineStr">
        <is>
          <t>Holmen skog AB</t>
        </is>
      </c>
      <c r="G227" t="n">
        <v>18.8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42947-2022</t>
        </is>
      </c>
      <c r="B228" s="1" t="n">
        <v>44833.38618055556</v>
      </c>
      <c r="C228" s="1" t="n">
        <v>45950</v>
      </c>
      <c r="D228" t="inlineStr">
        <is>
          <t>GÄVLEBORGS LÄN</t>
        </is>
      </c>
      <c r="E228" t="inlineStr">
        <is>
          <t>NORDANSTIG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40613-2023</t>
        </is>
      </c>
      <c r="B229" s="1" t="n">
        <v>45170.51297453704</v>
      </c>
      <c r="C229" s="1" t="n">
        <v>45950</v>
      </c>
      <c r="D229" t="inlineStr">
        <is>
          <t>GÄVLEBORGS LÄN</t>
        </is>
      </c>
      <c r="E229" t="inlineStr">
        <is>
          <t>NORDANSTIG</t>
        </is>
      </c>
      <c r="F229" t="inlineStr">
        <is>
          <t>Holmen skog AB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18525-2025</t>
        </is>
      </c>
      <c r="B230" s="1" t="n">
        <v>45763.40003472222</v>
      </c>
      <c r="C230" s="1" t="n">
        <v>45950</v>
      </c>
      <c r="D230" t="inlineStr">
        <is>
          <t>GÄVLEBORGS LÄN</t>
        </is>
      </c>
      <c r="E230" t="inlineStr">
        <is>
          <t>NORDANSTIG</t>
        </is>
      </c>
      <c r="F230" t="inlineStr">
        <is>
          <t>Holmen skog AB</t>
        </is>
      </c>
      <c r="G230" t="n">
        <v>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7503-2022</t>
        </is>
      </c>
      <c r="B231" s="1" t="n">
        <v>44607.46671296296</v>
      </c>
      <c r="C231" s="1" t="n">
        <v>45950</v>
      </c>
      <c r="D231" t="inlineStr">
        <is>
          <t>GÄVLEBORGS LÄN</t>
        </is>
      </c>
      <c r="E231" t="inlineStr">
        <is>
          <t>NORDANSTIG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40798-2022</t>
        </is>
      </c>
      <c r="B232" s="1" t="n">
        <v>44824.65527777778</v>
      </c>
      <c r="C232" s="1" t="n">
        <v>45950</v>
      </c>
      <c r="D232" t="inlineStr">
        <is>
          <t>GÄVLEBORGS LÄN</t>
        </is>
      </c>
      <c r="E232" t="inlineStr">
        <is>
          <t>NORDANSTIG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13270-2022</t>
        </is>
      </c>
      <c r="B233" s="1" t="n">
        <v>44644.71585648148</v>
      </c>
      <c r="C233" s="1" t="n">
        <v>45950</v>
      </c>
      <c r="D233" t="inlineStr">
        <is>
          <t>GÄVLEBORGS LÄN</t>
        </is>
      </c>
      <c r="E233" t="inlineStr">
        <is>
          <t>NORDANSTIG</t>
        </is>
      </c>
      <c r="G233" t="n">
        <v>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62816-2023</t>
        </is>
      </c>
      <c r="B234" s="1" t="n">
        <v>45271.92625</v>
      </c>
      <c r="C234" s="1" t="n">
        <v>45950</v>
      </c>
      <c r="D234" t="inlineStr">
        <is>
          <t>GÄVLEBORGS LÄN</t>
        </is>
      </c>
      <c r="E234" t="inlineStr">
        <is>
          <t>NORDANSTIG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18433-2025</t>
        </is>
      </c>
      <c r="B235" s="1" t="n">
        <v>45762.63892361111</v>
      </c>
      <c r="C235" s="1" t="n">
        <v>45950</v>
      </c>
      <c r="D235" t="inlineStr">
        <is>
          <t>GÄVLEBORGS LÄN</t>
        </is>
      </c>
      <c r="E235" t="inlineStr">
        <is>
          <t>NORDANSTIG</t>
        </is>
      </c>
      <c r="F235" t="inlineStr">
        <is>
          <t>Holmen skog AB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29500-2024</t>
        </is>
      </c>
      <c r="B236" s="1" t="n">
        <v>45484.39853009259</v>
      </c>
      <c r="C236" s="1" t="n">
        <v>45950</v>
      </c>
      <c r="D236" t="inlineStr">
        <is>
          <t>GÄVLEBORGS LÄN</t>
        </is>
      </c>
      <c r="E236" t="inlineStr">
        <is>
          <t>NORDANSTIG</t>
        </is>
      </c>
      <c r="F236" t="inlineStr">
        <is>
          <t>Holmen skog AB</t>
        </is>
      </c>
      <c r="G236" t="n">
        <v>7.6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6581-2022</t>
        </is>
      </c>
      <c r="B237" s="1" t="n">
        <v>44601.62753472223</v>
      </c>
      <c r="C237" s="1" t="n">
        <v>45950</v>
      </c>
      <c r="D237" t="inlineStr">
        <is>
          <t>GÄVLEBORGS LÄN</t>
        </is>
      </c>
      <c r="E237" t="inlineStr">
        <is>
          <t>NORDANSTIG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37295-2022</t>
        </is>
      </c>
      <c r="B238" s="1" t="n">
        <v>44808</v>
      </c>
      <c r="C238" s="1" t="n">
        <v>45950</v>
      </c>
      <c r="D238" t="inlineStr">
        <is>
          <t>GÄVLEBORGS LÄN</t>
        </is>
      </c>
      <c r="E238" t="inlineStr">
        <is>
          <t>NORDANSTIG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43883-2021</t>
        </is>
      </c>
      <c r="B239" s="1" t="n">
        <v>44434.33675925926</v>
      </c>
      <c r="C239" s="1" t="n">
        <v>45950</v>
      </c>
      <c r="D239" t="inlineStr">
        <is>
          <t>GÄVLEBORGS LÄN</t>
        </is>
      </c>
      <c r="E239" t="inlineStr">
        <is>
          <t>NORDANSTIG</t>
        </is>
      </c>
      <c r="F239" t="inlineStr">
        <is>
          <t>Holmen skog AB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4255-2024</t>
        </is>
      </c>
      <c r="B240" s="1" t="n">
        <v>45324.48376157408</v>
      </c>
      <c r="C240" s="1" t="n">
        <v>45950</v>
      </c>
      <c r="D240" t="inlineStr">
        <is>
          <t>GÄVLEBORGS LÄN</t>
        </is>
      </c>
      <c r="E240" t="inlineStr">
        <is>
          <t>NORDANSTIG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60041-2023</t>
        </is>
      </c>
      <c r="B241" s="1" t="n">
        <v>45258.34424768519</v>
      </c>
      <c r="C241" s="1" t="n">
        <v>45950</v>
      </c>
      <c r="D241" t="inlineStr">
        <is>
          <t>GÄVLEBORGS LÄN</t>
        </is>
      </c>
      <c r="E241" t="inlineStr">
        <is>
          <t>NORDANSTIG</t>
        </is>
      </c>
      <c r="G241" t="n">
        <v>7.2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1327-2024</t>
        </is>
      </c>
      <c r="B242" s="1" t="n">
        <v>45303.42979166667</v>
      </c>
      <c r="C242" s="1" t="n">
        <v>45950</v>
      </c>
      <c r="D242" t="inlineStr">
        <is>
          <t>GÄVLEBORGS LÄN</t>
        </is>
      </c>
      <c r="E242" t="inlineStr">
        <is>
          <t>NORDANSTIG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15385-2023</t>
        </is>
      </c>
      <c r="B243" s="1" t="n">
        <v>45019.6284837963</v>
      </c>
      <c r="C243" s="1" t="n">
        <v>45950</v>
      </c>
      <c r="D243" t="inlineStr">
        <is>
          <t>GÄVLEBORGS LÄN</t>
        </is>
      </c>
      <c r="E243" t="inlineStr">
        <is>
          <t>NORDANSTIG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7149-2022</t>
        </is>
      </c>
      <c r="B244" s="1" t="n">
        <v>44603</v>
      </c>
      <c r="C244" s="1" t="n">
        <v>45950</v>
      </c>
      <c r="D244" t="inlineStr">
        <is>
          <t>GÄVLEBORGS LÄN</t>
        </is>
      </c>
      <c r="E244" t="inlineStr">
        <is>
          <t>NORDANSTIG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44826-2024</t>
        </is>
      </c>
      <c r="B245" s="1" t="n">
        <v>45574.67715277777</v>
      </c>
      <c r="C245" s="1" t="n">
        <v>45950</v>
      </c>
      <c r="D245" t="inlineStr">
        <is>
          <t>GÄVLEBORGS LÄN</t>
        </is>
      </c>
      <c r="E245" t="inlineStr">
        <is>
          <t>NORDANSTIG</t>
        </is>
      </c>
      <c r="F245" t="inlineStr">
        <is>
          <t>Holmen skog AB</t>
        </is>
      </c>
      <c r="G245" t="n">
        <v>15.3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42717-2024</t>
        </is>
      </c>
      <c r="B246" s="1" t="n">
        <v>45566.45481481482</v>
      </c>
      <c r="C246" s="1" t="n">
        <v>45950</v>
      </c>
      <c r="D246" t="inlineStr">
        <is>
          <t>GÄVLEBORGS LÄN</t>
        </is>
      </c>
      <c r="E246" t="inlineStr">
        <is>
          <t>NORDANSTIG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55531-2024</t>
        </is>
      </c>
      <c r="B247" s="1" t="n">
        <v>45622.48667824074</v>
      </c>
      <c r="C247" s="1" t="n">
        <v>45950</v>
      </c>
      <c r="D247" t="inlineStr">
        <is>
          <t>GÄVLEBORGS LÄN</t>
        </is>
      </c>
      <c r="E247" t="inlineStr">
        <is>
          <t>NORDANSTIG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30150-2024</t>
        </is>
      </c>
      <c r="B248" s="1" t="n">
        <v>45489.60886574074</v>
      </c>
      <c r="C248" s="1" t="n">
        <v>45950</v>
      </c>
      <c r="D248" t="inlineStr">
        <is>
          <t>GÄVLEBORGS LÄN</t>
        </is>
      </c>
      <c r="E248" t="inlineStr">
        <is>
          <t>NORDANSTIG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58184-2022</t>
        </is>
      </c>
      <c r="B249" s="1" t="n">
        <v>44900</v>
      </c>
      <c r="C249" s="1" t="n">
        <v>45950</v>
      </c>
      <c r="D249" t="inlineStr">
        <is>
          <t>GÄVLEBORGS LÄN</t>
        </is>
      </c>
      <c r="E249" t="inlineStr">
        <is>
          <t>NORDANSTIG</t>
        </is>
      </c>
      <c r="F249" t="inlineStr">
        <is>
          <t>SCA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19567-2024</t>
        </is>
      </c>
      <c r="B250" s="1" t="n">
        <v>45429.92321759259</v>
      </c>
      <c r="C250" s="1" t="n">
        <v>45950</v>
      </c>
      <c r="D250" t="inlineStr">
        <is>
          <t>GÄVLEBORGS LÄN</t>
        </is>
      </c>
      <c r="E250" t="inlineStr">
        <is>
          <t>NORDANSTIG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38048-2024</t>
        </is>
      </c>
      <c r="B251" s="1" t="n">
        <v>45544</v>
      </c>
      <c r="C251" s="1" t="n">
        <v>45950</v>
      </c>
      <c r="D251" t="inlineStr">
        <is>
          <t>GÄVLEBORGS LÄN</t>
        </is>
      </c>
      <c r="E251" t="inlineStr">
        <is>
          <t>NORDANSTIG</t>
        </is>
      </c>
      <c r="F251" t="inlineStr">
        <is>
          <t>Holmen skog AB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55276-2024</t>
        </is>
      </c>
      <c r="B252" s="1" t="n">
        <v>45621.62126157407</v>
      </c>
      <c r="C252" s="1" t="n">
        <v>45950</v>
      </c>
      <c r="D252" t="inlineStr">
        <is>
          <t>GÄVLEBORGS LÄN</t>
        </is>
      </c>
      <c r="E252" t="inlineStr">
        <is>
          <t>NORDANSTIG</t>
        </is>
      </c>
      <c r="F252" t="inlineStr">
        <is>
          <t>Holmen skog AB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7013-2023</t>
        </is>
      </c>
      <c r="B253" s="1" t="n">
        <v>44967.96155092592</v>
      </c>
      <c r="C253" s="1" t="n">
        <v>45950</v>
      </c>
      <c r="D253" t="inlineStr">
        <is>
          <t>GÄVLEBORGS LÄN</t>
        </is>
      </c>
      <c r="E253" t="inlineStr">
        <is>
          <t>NORDANSTIG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7014-2023</t>
        </is>
      </c>
      <c r="B254" s="1" t="n">
        <v>44967.968125</v>
      </c>
      <c r="C254" s="1" t="n">
        <v>45950</v>
      </c>
      <c r="D254" t="inlineStr">
        <is>
          <t>GÄVLEBORGS LÄN</t>
        </is>
      </c>
      <c r="E254" t="inlineStr">
        <is>
          <t>NORDANSTIG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37974-2024</t>
        </is>
      </c>
      <c r="B255" s="1" t="n">
        <v>45544.57392361111</v>
      </c>
      <c r="C255" s="1" t="n">
        <v>45950</v>
      </c>
      <c r="D255" t="inlineStr">
        <is>
          <t>GÄVLEBORGS LÄN</t>
        </is>
      </c>
      <c r="E255" t="inlineStr">
        <is>
          <t>NORDANSTIG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54524-2024</t>
        </is>
      </c>
      <c r="B256" s="1" t="n">
        <v>45617</v>
      </c>
      <c r="C256" s="1" t="n">
        <v>45950</v>
      </c>
      <c r="D256" t="inlineStr">
        <is>
          <t>GÄVLEBORGS LÄN</t>
        </is>
      </c>
      <c r="E256" t="inlineStr">
        <is>
          <t>NORDANSTIG</t>
        </is>
      </c>
      <c r="F256" t="inlineStr">
        <is>
          <t>Holmen skog AB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30717-2024</t>
        </is>
      </c>
      <c r="B257" s="1" t="n">
        <v>45496.48064814815</v>
      </c>
      <c r="C257" s="1" t="n">
        <v>45950</v>
      </c>
      <c r="D257" t="inlineStr">
        <is>
          <t>GÄVLEBORGS LÄN</t>
        </is>
      </c>
      <c r="E257" t="inlineStr">
        <is>
          <t>NORDANSTIG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46588-2022</t>
        </is>
      </c>
      <c r="B258" s="1" t="n">
        <v>44848.69696759259</v>
      </c>
      <c r="C258" s="1" t="n">
        <v>45950</v>
      </c>
      <c r="D258" t="inlineStr">
        <is>
          <t>GÄVLEBORGS LÄN</t>
        </is>
      </c>
      <c r="E258" t="inlineStr">
        <is>
          <t>NORDANSTIG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12815-2023</t>
        </is>
      </c>
      <c r="B259" s="1" t="n">
        <v>45001</v>
      </c>
      <c r="C259" s="1" t="n">
        <v>45950</v>
      </c>
      <c r="D259" t="inlineStr">
        <is>
          <t>GÄVLEBORGS LÄN</t>
        </is>
      </c>
      <c r="E259" t="inlineStr">
        <is>
          <t>NORDANSTIG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59422-2022</t>
        </is>
      </c>
      <c r="B260" s="1" t="n">
        <v>44907.35174768518</v>
      </c>
      <c r="C260" s="1" t="n">
        <v>45950</v>
      </c>
      <c r="D260" t="inlineStr">
        <is>
          <t>GÄVLEBORGS LÄN</t>
        </is>
      </c>
      <c r="E260" t="inlineStr">
        <is>
          <t>NORDANSTIG</t>
        </is>
      </c>
      <c r="F260" t="inlineStr">
        <is>
          <t>Holmen skog AB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37031-2024</t>
        </is>
      </c>
      <c r="B261" s="1" t="n">
        <v>45539.38991898148</v>
      </c>
      <c r="C261" s="1" t="n">
        <v>45950</v>
      </c>
      <c r="D261" t="inlineStr">
        <is>
          <t>GÄVLEBORGS LÄN</t>
        </is>
      </c>
      <c r="E261" t="inlineStr">
        <is>
          <t>NORDANSTIG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34783-2022</t>
        </is>
      </c>
      <c r="B262" s="1" t="n">
        <v>44795</v>
      </c>
      <c r="C262" s="1" t="n">
        <v>45950</v>
      </c>
      <c r="D262" t="inlineStr">
        <is>
          <t>GÄVLEBORGS LÄN</t>
        </is>
      </c>
      <c r="E262" t="inlineStr">
        <is>
          <t>NORDANSTIG</t>
        </is>
      </c>
      <c r="G262" t="n">
        <v>7.8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55704-2024</t>
        </is>
      </c>
      <c r="B263" s="1" t="n">
        <v>45622.69447916667</v>
      </c>
      <c r="C263" s="1" t="n">
        <v>45950</v>
      </c>
      <c r="D263" t="inlineStr">
        <is>
          <t>GÄVLEBORGS LÄN</t>
        </is>
      </c>
      <c r="E263" t="inlineStr">
        <is>
          <t>NORDANSTIG</t>
        </is>
      </c>
      <c r="F263" t="inlineStr">
        <is>
          <t>Holmen skog AB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59912-2024</t>
        </is>
      </c>
      <c r="B264" s="1" t="n">
        <v>45641</v>
      </c>
      <c r="C264" s="1" t="n">
        <v>45950</v>
      </c>
      <c r="D264" t="inlineStr">
        <is>
          <t>GÄVLEBORGS LÄN</t>
        </is>
      </c>
      <c r="E264" t="inlineStr">
        <is>
          <t>NORDANSTIG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59930-2024</t>
        </is>
      </c>
      <c r="B265" s="1" t="n">
        <v>45642</v>
      </c>
      <c r="C265" s="1" t="n">
        <v>45950</v>
      </c>
      <c r="D265" t="inlineStr">
        <is>
          <t>GÄVLEBORGS LÄN</t>
        </is>
      </c>
      <c r="E265" t="inlineStr">
        <is>
          <t>NORDANSTIG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3692-2022</t>
        </is>
      </c>
      <c r="B266" s="1" t="n">
        <v>44586</v>
      </c>
      <c r="C266" s="1" t="n">
        <v>45950</v>
      </c>
      <c r="D266" t="inlineStr">
        <is>
          <t>GÄVLEBORGS LÄN</t>
        </is>
      </c>
      <c r="E266" t="inlineStr">
        <is>
          <t>NORDANSTIG</t>
        </is>
      </c>
      <c r="F266" t="inlineStr">
        <is>
          <t>Holmen skog AB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6099-2023</t>
        </is>
      </c>
      <c r="B267" s="1" t="n">
        <v>44964.58133101852</v>
      </c>
      <c r="C267" s="1" t="n">
        <v>45950</v>
      </c>
      <c r="D267" t="inlineStr">
        <is>
          <t>GÄVLEBORGS LÄN</t>
        </is>
      </c>
      <c r="E267" t="inlineStr">
        <is>
          <t>NORDANSTIG</t>
        </is>
      </c>
      <c r="F267" t="inlineStr">
        <is>
          <t>Holmen skog AB</t>
        </is>
      </c>
      <c r="G267" t="n">
        <v>8.199999999999999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45551-2024</t>
        </is>
      </c>
      <c r="B268" s="1" t="n">
        <v>45579</v>
      </c>
      <c r="C268" s="1" t="n">
        <v>45950</v>
      </c>
      <c r="D268" t="inlineStr">
        <is>
          <t>GÄVLEBORGS LÄN</t>
        </is>
      </c>
      <c r="E268" t="inlineStr">
        <is>
          <t>NORDANSTIG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58165-2023</t>
        </is>
      </c>
      <c r="B269" s="1" t="n">
        <v>45250.39545138889</v>
      </c>
      <c r="C269" s="1" t="n">
        <v>45950</v>
      </c>
      <c r="D269" t="inlineStr">
        <is>
          <t>GÄVLEBORGS LÄN</t>
        </is>
      </c>
      <c r="E269" t="inlineStr">
        <is>
          <t>NORDANSTIG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42118-2022</t>
        </is>
      </c>
      <c r="B270" s="1" t="n">
        <v>44830.5665162037</v>
      </c>
      <c r="C270" s="1" t="n">
        <v>45950</v>
      </c>
      <c r="D270" t="inlineStr">
        <is>
          <t>GÄVLEBORGS LÄN</t>
        </is>
      </c>
      <c r="E270" t="inlineStr">
        <is>
          <t>NORDANSTIG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19568-2024</t>
        </is>
      </c>
      <c r="B271" s="1" t="n">
        <v>45429.92326388889</v>
      </c>
      <c r="C271" s="1" t="n">
        <v>45950</v>
      </c>
      <c r="D271" t="inlineStr">
        <is>
          <t>GÄVLEBORGS LÄN</t>
        </is>
      </c>
      <c r="E271" t="inlineStr">
        <is>
          <t>NORDANSTIG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19569-2024</t>
        </is>
      </c>
      <c r="B272" s="1" t="n">
        <v>45429.92331018519</v>
      </c>
      <c r="C272" s="1" t="n">
        <v>45950</v>
      </c>
      <c r="D272" t="inlineStr">
        <is>
          <t>GÄVLEBORGS LÄN</t>
        </is>
      </c>
      <c r="E272" t="inlineStr">
        <is>
          <t>NORDANSTIG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7436-2024</t>
        </is>
      </c>
      <c r="B273" s="1" t="n">
        <v>45345</v>
      </c>
      <c r="C273" s="1" t="n">
        <v>45950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62.5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7460-2024</t>
        </is>
      </c>
      <c r="B274" s="1" t="n">
        <v>45345.92609953704</v>
      </c>
      <c r="C274" s="1" t="n">
        <v>45950</v>
      </c>
      <c r="D274" t="inlineStr">
        <is>
          <t>GÄVLEBORGS LÄN</t>
        </is>
      </c>
      <c r="E274" t="inlineStr">
        <is>
          <t>NORDANSTIG</t>
        </is>
      </c>
      <c r="G274" t="n">
        <v>10.8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57196-2022</t>
        </is>
      </c>
      <c r="B275" s="1" t="n">
        <v>44895.63180555555</v>
      </c>
      <c r="C275" s="1" t="n">
        <v>45950</v>
      </c>
      <c r="D275" t="inlineStr">
        <is>
          <t>GÄVLEBORGS LÄN</t>
        </is>
      </c>
      <c r="E275" t="inlineStr">
        <is>
          <t>NORDANSTIG</t>
        </is>
      </c>
      <c r="F275" t="inlineStr">
        <is>
          <t>Holmen skog AB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43378-2023</t>
        </is>
      </c>
      <c r="B276" s="1" t="n">
        <v>45183</v>
      </c>
      <c r="C276" s="1" t="n">
        <v>45950</v>
      </c>
      <c r="D276" t="inlineStr">
        <is>
          <t>GÄVLEBORGS LÄN</t>
        </is>
      </c>
      <c r="E276" t="inlineStr">
        <is>
          <t>NORDANSTIG</t>
        </is>
      </c>
      <c r="F276" t="inlineStr">
        <is>
          <t>Holmen skog AB</t>
        </is>
      </c>
      <c r="G276" t="n">
        <v>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1392-2025</t>
        </is>
      </c>
      <c r="B277" s="1" t="n">
        <v>45667</v>
      </c>
      <c r="C277" s="1" t="n">
        <v>45950</v>
      </c>
      <c r="D277" t="inlineStr">
        <is>
          <t>GÄVLEBORGS LÄN</t>
        </is>
      </c>
      <c r="E277" t="inlineStr">
        <is>
          <t>NORDANSTIG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61141-2022</t>
        </is>
      </c>
      <c r="B278" s="1" t="n">
        <v>44915.45592592593</v>
      </c>
      <c r="C278" s="1" t="n">
        <v>45950</v>
      </c>
      <c r="D278" t="inlineStr">
        <is>
          <t>GÄVLEBORGS LÄN</t>
        </is>
      </c>
      <c r="E278" t="inlineStr">
        <is>
          <t>NORDANSTIG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18401-2023</t>
        </is>
      </c>
      <c r="B279" s="1" t="n">
        <v>45042.3791550926</v>
      </c>
      <c r="C279" s="1" t="n">
        <v>45950</v>
      </c>
      <c r="D279" t="inlineStr">
        <is>
          <t>GÄVLEBORGS LÄN</t>
        </is>
      </c>
      <c r="E279" t="inlineStr">
        <is>
          <t>NORDANSTIG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36525-2024</t>
        </is>
      </c>
      <c r="B280" s="1" t="n">
        <v>45537.43836805555</v>
      </c>
      <c r="C280" s="1" t="n">
        <v>45950</v>
      </c>
      <c r="D280" t="inlineStr">
        <is>
          <t>GÄVLEBORGS LÄN</t>
        </is>
      </c>
      <c r="E280" t="inlineStr">
        <is>
          <t>NORDANSTIG</t>
        </is>
      </c>
      <c r="F280" t="inlineStr">
        <is>
          <t>Holmen skog AB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51380-2024</t>
        </is>
      </c>
      <c r="B281" s="1" t="n">
        <v>45604.38657407407</v>
      </c>
      <c r="C281" s="1" t="n">
        <v>45950</v>
      </c>
      <c r="D281" t="inlineStr">
        <is>
          <t>GÄVLEBORGS LÄN</t>
        </is>
      </c>
      <c r="E281" t="inlineStr">
        <is>
          <t>NORDANSTIG</t>
        </is>
      </c>
      <c r="F281" t="inlineStr">
        <is>
          <t>Holmen skog AB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377-2024</t>
        </is>
      </c>
      <c r="B282" s="1" t="n">
        <v>45296.35038194444</v>
      </c>
      <c r="C282" s="1" t="n">
        <v>45950</v>
      </c>
      <c r="D282" t="inlineStr">
        <is>
          <t>GÄVLEBORGS LÄN</t>
        </is>
      </c>
      <c r="E282" t="inlineStr">
        <is>
          <t>NORDANSTIG</t>
        </is>
      </c>
      <c r="F282" t="inlineStr">
        <is>
          <t>Holmen skog AB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54705-2024</t>
        </is>
      </c>
      <c r="B283" s="1" t="n">
        <v>45618.41390046296</v>
      </c>
      <c r="C283" s="1" t="n">
        <v>45950</v>
      </c>
      <c r="D283" t="inlineStr">
        <is>
          <t>GÄVLEBORGS LÄN</t>
        </is>
      </c>
      <c r="E283" t="inlineStr">
        <is>
          <t>NORDANSTIG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51988-2024</t>
        </is>
      </c>
      <c r="B284" s="1" t="n">
        <v>45607.68701388889</v>
      </c>
      <c r="C284" s="1" t="n">
        <v>45950</v>
      </c>
      <c r="D284" t="inlineStr">
        <is>
          <t>GÄVLEBORGS LÄN</t>
        </is>
      </c>
      <c r="E284" t="inlineStr">
        <is>
          <t>NORDANSTIG</t>
        </is>
      </c>
      <c r="G284" t="n">
        <v>4.8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2573-2024</t>
        </is>
      </c>
      <c r="B285" s="1" t="n">
        <v>45313.63486111111</v>
      </c>
      <c r="C285" s="1" t="n">
        <v>45950</v>
      </c>
      <c r="D285" t="inlineStr">
        <is>
          <t>GÄVLEBORGS LÄN</t>
        </is>
      </c>
      <c r="E285" t="inlineStr">
        <is>
          <t>NORDANSTIG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8805-2025</t>
        </is>
      </c>
      <c r="B286" s="1" t="n">
        <v>45712.66641203704</v>
      </c>
      <c r="C286" s="1" t="n">
        <v>45950</v>
      </c>
      <c r="D286" t="inlineStr">
        <is>
          <t>GÄVLEBORGS LÄN</t>
        </is>
      </c>
      <c r="E286" t="inlineStr">
        <is>
          <t>NORDANSTIG</t>
        </is>
      </c>
      <c r="F286" t="inlineStr">
        <is>
          <t>Holmen skog AB</t>
        </is>
      </c>
      <c r="G286" t="n">
        <v>5.8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50286-2023</t>
        </is>
      </c>
      <c r="B287" s="1" t="n">
        <v>45216</v>
      </c>
      <c r="C287" s="1" t="n">
        <v>45950</v>
      </c>
      <c r="D287" t="inlineStr">
        <is>
          <t>GÄVLEBORGS LÄN</t>
        </is>
      </c>
      <c r="E287" t="inlineStr">
        <is>
          <t>NORDANSTIG</t>
        </is>
      </c>
      <c r="F287" t="inlineStr">
        <is>
          <t>Holmen skog AB</t>
        </is>
      </c>
      <c r="G287" t="n">
        <v>10.3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25631-2023</t>
        </is>
      </c>
      <c r="B288" s="1" t="n">
        <v>45089.71152777778</v>
      </c>
      <c r="C288" s="1" t="n">
        <v>45950</v>
      </c>
      <c r="D288" t="inlineStr">
        <is>
          <t>GÄVLEBORGS LÄN</t>
        </is>
      </c>
      <c r="E288" t="inlineStr">
        <is>
          <t>NORDANSTIG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24106-2023</t>
        </is>
      </c>
      <c r="B289" s="1" t="n">
        <v>45079.46560185185</v>
      </c>
      <c r="C289" s="1" t="n">
        <v>45950</v>
      </c>
      <c r="D289" t="inlineStr">
        <is>
          <t>GÄVLEBORGS LÄN</t>
        </is>
      </c>
      <c r="E289" t="inlineStr">
        <is>
          <t>NORDANSTIG</t>
        </is>
      </c>
      <c r="F289" t="inlineStr">
        <is>
          <t>Holmen skog AB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56263-2024</t>
        </is>
      </c>
      <c r="B290" s="1" t="n">
        <v>45624.65340277777</v>
      </c>
      <c r="C290" s="1" t="n">
        <v>45950</v>
      </c>
      <c r="D290" t="inlineStr">
        <is>
          <t>GÄVLEBORGS LÄN</t>
        </is>
      </c>
      <c r="E290" t="inlineStr">
        <is>
          <t>NORDANSTIG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44837-2024</t>
        </is>
      </c>
      <c r="B291" s="1" t="n">
        <v>45574</v>
      </c>
      <c r="C291" s="1" t="n">
        <v>45950</v>
      </c>
      <c r="D291" t="inlineStr">
        <is>
          <t>GÄVLEBORGS LÄN</t>
        </is>
      </c>
      <c r="E291" t="inlineStr">
        <is>
          <t>NORDANSTIG</t>
        </is>
      </c>
      <c r="F291" t="inlineStr">
        <is>
          <t>Holmen skog AB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  <c r="U291">
        <f>HYPERLINK("https://klasma.github.io/Logging_2132/knärot/A 44837-2024 karta knärot.png", "A 44837-2024")</f>
        <v/>
      </c>
      <c r="V291">
        <f>HYPERLINK("https://klasma.github.io/Logging_2132/klagomål/A 44837-2024 FSC-klagomål.docx", "A 44837-2024")</f>
        <v/>
      </c>
      <c r="W291">
        <f>HYPERLINK("https://klasma.github.io/Logging_2132/klagomålsmail/A 44837-2024 FSC-klagomål mail.docx", "A 44837-2024")</f>
        <v/>
      </c>
      <c r="X291">
        <f>HYPERLINK("https://klasma.github.io/Logging_2132/tillsyn/A 44837-2024 tillsynsbegäran.docx", "A 44837-2024")</f>
        <v/>
      </c>
      <c r="Y291">
        <f>HYPERLINK("https://klasma.github.io/Logging_2132/tillsynsmail/A 44837-2024 tillsynsbegäran mail.docx", "A 44837-2024")</f>
        <v/>
      </c>
    </row>
    <row r="292" ht="15" customHeight="1">
      <c r="A292" t="inlineStr">
        <is>
          <t>A 18445-2025</t>
        </is>
      </c>
      <c r="B292" s="1" t="n">
        <v>45762.6605787037</v>
      </c>
      <c r="C292" s="1" t="n">
        <v>45950</v>
      </c>
      <c r="D292" t="inlineStr">
        <is>
          <t>GÄVLEBORGS LÄN</t>
        </is>
      </c>
      <c r="E292" t="inlineStr">
        <is>
          <t>NORDANSTIG</t>
        </is>
      </c>
      <c r="F292" t="inlineStr">
        <is>
          <t>Holmen skog AB</t>
        </is>
      </c>
      <c r="G292" t="n">
        <v>5.2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48607-2023</t>
        </is>
      </c>
      <c r="B293" s="1" t="n">
        <v>45208.53420138889</v>
      </c>
      <c r="C293" s="1" t="n">
        <v>45950</v>
      </c>
      <c r="D293" t="inlineStr">
        <is>
          <t>GÄVLEBORGS LÄN</t>
        </is>
      </c>
      <c r="E293" t="inlineStr">
        <is>
          <t>NORDANSTIG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18638-2023</t>
        </is>
      </c>
      <c r="B294" s="1" t="n">
        <v>45043.49929398148</v>
      </c>
      <c r="C294" s="1" t="n">
        <v>45950</v>
      </c>
      <c r="D294" t="inlineStr">
        <is>
          <t>GÄVLEBORGS LÄN</t>
        </is>
      </c>
      <c r="E294" t="inlineStr">
        <is>
          <t>NORDANSTIG</t>
        </is>
      </c>
      <c r="G294" t="n">
        <v>11.3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6344-2021</t>
        </is>
      </c>
      <c r="B295" s="1" t="n">
        <v>44235</v>
      </c>
      <c r="C295" s="1" t="n">
        <v>45950</v>
      </c>
      <c r="D295" t="inlineStr">
        <is>
          <t>GÄVLEBORGS LÄN</t>
        </is>
      </c>
      <c r="E295" t="inlineStr">
        <is>
          <t>NORDANSTIG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32635-2022</t>
        </is>
      </c>
      <c r="B296" s="1" t="n">
        <v>44783</v>
      </c>
      <c r="C296" s="1" t="n">
        <v>45950</v>
      </c>
      <c r="D296" t="inlineStr">
        <is>
          <t>GÄVLEBORGS LÄN</t>
        </is>
      </c>
      <c r="E296" t="inlineStr">
        <is>
          <t>NORDANSTIG</t>
        </is>
      </c>
      <c r="G296" t="n">
        <v>10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47762-2021</t>
        </is>
      </c>
      <c r="B297" s="1" t="n">
        <v>44448</v>
      </c>
      <c r="C297" s="1" t="n">
        <v>45950</v>
      </c>
      <c r="D297" t="inlineStr">
        <is>
          <t>GÄVLEBORGS LÄN</t>
        </is>
      </c>
      <c r="E297" t="inlineStr">
        <is>
          <t>NORDANSTIG</t>
        </is>
      </c>
      <c r="F297" t="inlineStr">
        <is>
          <t>Holmen skog AB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42780-2022</t>
        </is>
      </c>
      <c r="B298" s="1" t="n">
        <v>44832.5190625</v>
      </c>
      <c r="C298" s="1" t="n">
        <v>45950</v>
      </c>
      <c r="D298" t="inlineStr">
        <is>
          <t>GÄVLEBORGS LÄN</t>
        </is>
      </c>
      <c r="E298" t="inlineStr">
        <is>
          <t>NORDANSTIG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51740-2023</t>
        </is>
      </c>
      <c r="B299" s="1" t="n">
        <v>45222.66674768519</v>
      </c>
      <c r="C299" s="1" t="n">
        <v>45950</v>
      </c>
      <c r="D299" t="inlineStr">
        <is>
          <t>GÄVLEBORGS LÄN</t>
        </is>
      </c>
      <c r="E299" t="inlineStr">
        <is>
          <t>NORDANSTIG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18529-2022</t>
        </is>
      </c>
      <c r="B300" s="1" t="n">
        <v>44686.7058912037</v>
      </c>
      <c r="C300" s="1" t="n">
        <v>45950</v>
      </c>
      <c r="D300" t="inlineStr">
        <is>
          <t>GÄVLEBORGS LÄN</t>
        </is>
      </c>
      <c r="E300" t="inlineStr">
        <is>
          <t>NORDANSTIG</t>
        </is>
      </c>
      <c r="F300" t="inlineStr">
        <is>
          <t>Holmen skog AB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38346-2024</t>
        </is>
      </c>
      <c r="B301" s="1" t="n">
        <v>45545.70670138889</v>
      </c>
      <c r="C301" s="1" t="n">
        <v>45950</v>
      </c>
      <c r="D301" t="inlineStr">
        <is>
          <t>GÄVLEBORGS LÄN</t>
        </is>
      </c>
      <c r="E301" t="inlineStr">
        <is>
          <t>NORDANSTIG</t>
        </is>
      </c>
      <c r="F301" t="inlineStr">
        <is>
          <t>Holmen skog AB</t>
        </is>
      </c>
      <c r="G301" t="n">
        <v>3.4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6583-2022</t>
        </is>
      </c>
      <c r="B302" s="1" t="n">
        <v>44601</v>
      </c>
      <c r="C302" s="1" t="n">
        <v>45950</v>
      </c>
      <c r="D302" t="inlineStr">
        <is>
          <t>GÄVLEBORGS LÄN</t>
        </is>
      </c>
      <c r="E302" t="inlineStr">
        <is>
          <t>NORDANSTIG</t>
        </is>
      </c>
      <c r="G302" t="n">
        <v>8.800000000000001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14415-2025</t>
        </is>
      </c>
      <c r="B303" s="1" t="n">
        <v>45741.47692129629</v>
      </c>
      <c r="C303" s="1" t="n">
        <v>45950</v>
      </c>
      <c r="D303" t="inlineStr">
        <is>
          <t>GÄVLEBORGS LÄN</t>
        </is>
      </c>
      <c r="E303" t="inlineStr">
        <is>
          <t>NORDANSTIG</t>
        </is>
      </c>
      <c r="G303" t="n">
        <v>16.7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21157-2022</t>
        </is>
      </c>
      <c r="B304" s="1" t="n">
        <v>44704</v>
      </c>
      <c r="C304" s="1" t="n">
        <v>45950</v>
      </c>
      <c r="D304" t="inlineStr">
        <is>
          <t>GÄVLEBORGS LÄN</t>
        </is>
      </c>
      <c r="E304" t="inlineStr">
        <is>
          <t>NORDANSTIG</t>
        </is>
      </c>
      <c r="F304" t="inlineStr">
        <is>
          <t>Holmen skog AB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18322-2024</t>
        </is>
      </c>
      <c r="B305" s="1" t="n">
        <v>45422.53849537037</v>
      </c>
      <c r="C305" s="1" t="n">
        <v>45950</v>
      </c>
      <c r="D305" t="inlineStr">
        <is>
          <t>GÄVLEBORGS LÄN</t>
        </is>
      </c>
      <c r="E305" t="inlineStr">
        <is>
          <t>NORDANSTIG</t>
        </is>
      </c>
      <c r="F305" t="inlineStr">
        <is>
          <t>Holmen skog AB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58876-2024</t>
        </is>
      </c>
      <c r="B306" s="1" t="n">
        <v>45636.44318287037</v>
      </c>
      <c r="C306" s="1" t="n">
        <v>45950</v>
      </c>
      <c r="D306" t="inlineStr">
        <is>
          <t>GÄVLEBORGS LÄN</t>
        </is>
      </c>
      <c r="E306" t="inlineStr">
        <is>
          <t>NORDANSTIG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34842-2023</t>
        </is>
      </c>
      <c r="B307" s="1" t="n">
        <v>45141.92449074074</v>
      </c>
      <c r="C307" s="1" t="n">
        <v>45950</v>
      </c>
      <c r="D307" t="inlineStr">
        <is>
          <t>GÄVLEBORGS LÄN</t>
        </is>
      </c>
      <c r="E307" t="inlineStr">
        <is>
          <t>NORDANSTIG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14415-2022</t>
        </is>
      </c>
      <c r="B308" s="1" t="n">
        <v>44652</v>
      </c>
      <c r="C308" s="1" t="n">
        <v>45950</v>
      </c>
      <c r="D308" t="inlineStr">
        <is>
          <t>GÄVLEBORGS LÄN</t>
        </is>
      </c>
      <c r="E308" t="inlineStr">
        <is>
          <t>NORDANSTIG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469-2024</t>
        </is>
      </c>
      <c r="B309" s="1" t="n">
        <v>45297.67460648148</v>
      </c>
      <c r="C309" s="1" t="n">
        <v>45950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54685-2024</t>
        </is>
      </c>
      <c r="B310" s="1" t="n">
        <v>45618.36010416667</v>
      </c>
      <c r="C310" s="1" t="n">
        <v>45950</v>
      </c>
      <c r="D310" t="inlineStr">
        <is>
          <t>GÄVLEBORGS LÄN</t>
        </is>
      </c>
      <c r="E310" t="inlineStr">
        <is>
          <t>NORDANSTIG</t>
        </is>
      </c>
      <c r="F310" t="inlineStr">
        <is>
          <t>Holmen skog AB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56281-2024</t>
        </is>
      </c>
      <c r="B311" s="1" t="n">
        <v>45624.6768287037</v>
      </c>
      <c r="C311" s="1" t="n">
        <v>45950</v>
      </c>
      <c r="D311" t="inlineStr">
        <is>
          <t>GÄVLEBORGS LÄN</t>
        </is>
      </c>
      <c r="E311" t="inlineStr">
        <is>
          <t>NORDANSTIG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56295-2024</t>
        </is>
      </c>
      <c r="B312" s="1" t="n">
        <v>45624.6821875</v>
      </c>
      <c r="C312" s="1" t="n">
        <v>45950</v>
      </c>
      <c r="D312" t="inlineStr">
        <is>
          <t>GÄVLEBORGS LÄN</t>
        </is>
      </c>
      <c r="E312" t="inlineStr">
        <is>
          <t>NORDANSTIG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12216-2025</t>
        </is>
      </c>
      <c r="B313" s="1" t="n">
        <v>45729.53565972222</v>
      </c>
      <c r="C313" s="1" t="n">
        <v>45950</v>
      </c>
      <c r="D313" t="inlineStr">
        <is>
          <t>GÄVLEBORGS LÄN</t>
        </is>
      </c>
      <c r="E313" t="inlineStr">
        <is>
          <t>NORDANSTIG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14961-2025</t>
        </is>
      </c>
      <c r="B314" s="1" t="n">
        <v>45743.58578703704</v>
      </c>
      <c r="C314" s="1" t="n">
        <v>45950</v>
      </c>
      <c r="D314" t="inlineStr">
        <is>
          <t>GÄVLEBORGS LÄN</t>
        </is>
      </c>
      <c r="E314" t="inlineStr">
        <is>
          <t>NORDANSTIG</t>
        </is>
      </c>
      <c r="F314" t="inlineStr">
        <is>
          <t>Holmen skog AB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1351-2024</t>
        </is>
      </c>
      <c r="B315" s="1" t="n">
        <v>45303</v>
      </c>
      <c r="C315" s="1" t="n">
        <v>45950</v>
      </c>
      <c r="D315" t="inlineStr">
        <is>
          <t>GÄVLEBORGS LÄN</t>
        </is>
      </c>
      <c r="E315" t="inlineStr">
        <is>
          <t>NORDANSTIG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32622-2022</t>
        </is>
      </c>
      <c r="B316" s="1" t="n">
        <v>44783.45782407407</v>
      </c>
      <c r="C316" s="1" t="n">
        <v>45950</v>
      </c>
      <c r="D316" t="inlineStr">
        <is>
          <t>GÄVLEBORGS LÄN</t>
        </is>
      </c>
      <c r="E316" t="inlineStr">
        <is>
          <t>NORDANSTIG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57806-2024</t>
        </is>
      </c>
      <c r="B317" s="1" t="n">
        <v>45631.35064814815</v>
      </c>
      <c r="C317" s="1" t="n">
        <v>45950</v>
      </c>
      <c r="D317" t="inlineStr">
        <is>
          <t>GÄVLEBORGS LÄN</t>
        </is>
      </c>
      <c r="E317" t="inlineStr">
        <is>
          <t>NORDANSTIG</t>
        </is>
      </c>
      <c r="F317" t="inlineStr">
        <is>
          <t>Holmen skog AB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  <c r="U317">
        <f>HYPERLINK("https://klasma.github.io/Logging_2132/knärot/A 57806-2024 karta knärot.png", "A 57806-2024")</f>
        <v/>
      </c>
      <c r="V317">
        <f>HYPERLINK("https://klasma.github.io/Logging_2132/klagomål/A 57806-2024 FSC-klagomål.docx", "A 57806-2024")</f>
        <v/>
      </c>
      <c r="W317">
        <f>HYPERLINK("https://klasma.github.io/Logging_2132/klagomålsmail/A 57806-2024 FSC-klagomål mail.docx", "A 57806-2024")</f>
        <v/>
      </c>
      <c r="X317">
        <f>HYPERLINK("https://klasma.github.io/Logging_2132/tillsyn/A 57806-2024 tillsynsbegäran.docx", "A 57806-2024")</f>
        <v/>
      </c>
      <c r="Y317">
        <f>HYPERLINK("https://klasma.github.io/Logging_2132/tillsynsmail/A 57806-2024 tillsynsbegäran mail.docx", "A 57806-2024")</f>
        <v/>
      </c>
    </row>
    <row r="318" ht="15" customHeight="1">
      <c r="A318" t="inlineStr">
        <is>
          <t>A 43465-2024</t>
        </is>
      </c>
      <c r="B318" s="1" t="n">
        <v>45568.71283564815</v>
      </c>
      <c r="C318" s="1" t="n">
        <v>45950</v>
      </c>
      <c r="D318" t="inlineStr">
        <is>
          <t>GÄVLEBORGS LÄN</t>
        </is>
      </c>
      <c r="E318" t="inlineStr">
        <is>
          <t>NORDANSTIG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38298-2024</t>
        </is>
      </c>
      <c r="B319" s="1" t="n">
        <v>45545</v>
      </c>
      <c r="C319" s="1" t="n">
        <v>45950</v>
      </c>
      <c r="D319" t="inlineStr">
        <is>
          <t>GÄVLEBORGS LÄN</t>
        </is>
      </c>
      <c r="E319" t="inlineStr">
        <is>
          <t>NORDANSTIG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36464-2024</t>
        </is>
      </c>
      <c r="B320" s="1" t="n">
        <v>45537.35846064815</v>
      </c>
      <c r="C320" s="1" t="n">
        <v>45950</v>
      </c>
      <c r="D320" t="inlineStr">
        <is>
          <t>GÄVLEBORGS LÄN</t>
        </is>
      </c>
      <c r="E320" t="inlineStr">
        <is>
          <t>NORDANSTIG</t>
        </is>
      </c>
      <c r="F320" t="inlineStr">
        <is>
          <t>SCA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63145-2023</t>
        </is>
      </c>
      <c r="B321" s="1" t="n">
        <v>45273</v>
      </c>
      <c r="C321" s="1" t="n">
        <v>45950</v>
      </c>
      <c r="D321" t="inlineStr">
        <is>
          <t>GÄVLEBORGS LÄN</t>
        </is>
      </c>
      <c r="E321" t="inlineStr">
        <is>
          <t>NORDANSTIG</t>
        </is>
      </c>
      <c r="F321" t="inlineStr">
        <is>
          <t>Holmen skog AB</t>
        </is>
      </c>
      <c r="G321" t="n">
        <v>0.3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15622-2025</t>
        </is>
      </c>
      <c r="B322" s="1" t="n">
        <v>45748.35768518518</v>
      </c>
      <c r="C322" s="1" t="n">
        <v>45950</v>
      </c>
      <c r="D322" t="inlineStr">
        <is>
          <t>GÄVLEBORGS LÄN</t>
        </is>
      </c>
      <c r="E322" t="inlineStr">
        <is>
          <t>NORDANSTIG</t>
        </is>
      </c>
      <c r="F322" t="inlineStr">
        <is>
          <t>Holmen skog AB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40498-2024</t>
        </is>
      </c>
      <c r="B323" s="1" t="n">
        <v>45555.57181712963</v>
      </c>
      <c r="C323" s="1" t="n">
        <v>45950</v>
      </c>
      <c r="D323" t="inlineStr">
        <is>
          <t>GÄVLEBORGS LÄN</t>
        </is>
      </c>
      <c r="E323" t="inlineStr">
        <is>
          <t>NORDANSTIG</t>
        </is>
      </c>
      <c r="G323" t="n">
        <v>12.5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9382-2022</t>
        </is>
      </c>
      <c r="B324" s="1" t="n">
        <v>44616.63564814815</v>
      </c>
      <c r="C324" s="1" t="n">
        <v>45950</v>
      </c>
      <c r="D324" t="inlineStr">
        <is>
          <t>GÄVLEBORGS LÄN</t>
        </is>
      </c>
      <c r="E324" t="inlineStr">
        <is>
          <t>NORDANSTIG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15494-2023</t>
        </is>
      </c>
      <c r="B325" s="1" t="n">
        <v>45020.47074074074</v>
      </c>
      <c r="C325" s="1" t="n">
        <v>45950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15496-2023</t>
        </is>
      </c>
      <c r="B326" s="1" t="n">
        <v>45020.47482638889</v>
      </c>
      <c r="C326" s="1" t="n">
        <v>45950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46299-2023</t>
        </is>
      </c>
      <c r="B327" s="1" t="n">
        <v>45197.33954861111</v>
      </c>
      <c r="C327" s="1" t="n">
        <v>45950</v>
      </c>
      <c r="D327" t="inlineStr">
        <is>
          <t>GÄVLEBORGS LÄN</t>
        </is>
      </c>
      <c r="E327" t="inlineStr">
        <is>
          <t>NORDANSTIG</t>
        </is>
      </c>
      <c r="F327" t="inlineStr">
        <is>
          <t>Holmen skog AB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10484-2023</t>
        </is>
      </c>
      <c r="B328" s="1" t="n">
        <v>44987</v>
      </c>
      <c r="C328" s="1" t="n">
        <v>45950</v>
      </c>
      <c r="D328" t="inlineStr">
        <is>
          <t>GÄVLEBORGS LÄN</t>
        </is>
      </c>
      <c r="E328" t="inlineStr">
        <is>
          <t>NORDANSTIG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10543-2025</t>
        </is>
      </c>
      <c r="B329" s="1" t="n">
        <v>45721.48769675926</v>
      </c>
      <c r="C329" s="1" t="n">
        <v>45950</v>
      </c>
      <c r="D329" t="inlineStr">
        <is>
          <t>GÄVLEBORGS LÄN</t>
        </is>
      </c>
      <c r="E329" t="inlineStr">
        <is>
          <t>NORDANSTIG</t>
        </is>
      </c>
      <c r="F329" t="inlineStr">
        <is>
          <t>Holmen skog AB</t>
        </is>
      </c>
      <c r="G329" t="n">
        <v>8.9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34869-2024</t>
        </is>
      </c>
      <c r="B330" s="1" t="n">
        <v>45527.34570601852</v>
      </c>
      <c r="C330" s="1" t="n">
        <v>45950</v>
      </c>
      <c r="D330" t="inlineStr">
        <is>
          <t>GÄVLEBORGS LÄN</t>
        </is>
      </c>
      <c r="E330" t="inlineStr">
        <is>
          <t>NORDANSTIG</t>
        </is>
      </c>
      <c r="F330" t="inlineStr">
        <is>
          <t>Holmen skog AB</t>
        </is>
      </c>
      <c r="G330" t="n">
        <v>4.6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36250-2024</t>
        </is>
      </c>
      <c r="B331" s="1" t="n">
        <v>45534</v>
      </c>
      <c r="C331" s="1" t="n">
        <v>45950</v>
      </c>
      <c r="D331" t="inlineStr">
        <is>
          <t>GÄVLEBORGS LÄN</t>
        </is>
      </c>
      <c r="E331" t="inlineStr">
        <is>
          <t>NORDANSTIG</t>
        </is>
      </c>
      <c r="F331" t="inlineStr">
        <is>
          <t>Holmen skog AB</t>
        </is>
      </c>
      <c r="G331" t="n">
        <v>7.2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19231-2024</t>
        </is>
      </c>
      <c r="B332" s="1" t="n">
        <v>45428</v>
      </c>
      <c r="C332" s="1" t="n">
        <v>45950</v>
      </c>
      <c r="D332" t="inlineStr">
        <is>
          <t>GÄVLEBORGS LÄN</t>
        </is>
      </c>
      <c r="E332" t="inlineStr">
        <is>
          <t>NORDANSTIG</t>
        </is>
      </c>
      <c r="F332" t="inlineStr">
        <is>
          <t>Holmen skog AB</t>
        </is>
      </c>
      <c r="G332" t="n">
        <v>21.5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23417-2023</t>
        </is>
      </c>
      <c r="B333" s="1" t="n">
        <v>45076</v>
      </c>
      <c r="C333" s="1" t="n">
        <v>45950</v>
      </c>
      <c r="D333" t="inlineStr">
        <is>
          <t>GÄVLEBORGS LÄN</t>
        </is>
      </c>
      <c r="E333" t="inlineStr">
        <is>
          <t>NORDANSTIG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21063-2024</t>
        </is>
      </c>
      <c r="B334" s="1" t="n">
        <v>45439.8161574074</v>
      </c>
      <c r="C334" s="1" t="n">
        <v>45950</v>
      </c>
      <c r="D334" t="inlineStr">
        <is>
          <t>GÄVLEBORGS LÄN</t>
        </is>
      </c>
      <c r="E334" t="inlineStr">
        <is>
          <t>NORDANSTIG</t>
        </is>
      </c>
      <c r="F334" t="inlineStr">
        <is>
          <t>Holmen skog AB</t>
        </is>
      </c>
      <c r="G334" t="n">
        <v>4.5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21085-2024</t>
        </is>
      </c>
      <c r="B335" s="1" t="n">
        <v>45439</v>
      </c>
      <c r="C335" s="1" t="n">
        <v>45950</v>
      </c>
      <c r="D335" t="inlineStr">
        <is>
          <t>GÄVLEBORGS LÄN</t>
        </is>
      </c>
      <c r="E335" t="inlineStr">
        <is>
          <t>NORDANSTIG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51842-2024</t>
        </is>
      </c>
      <c r="B336" s="1" t="n">
        <v>45607.52349537037</v>
      </c>
      <c r="C336" s="1" t="n">
        <v>45950</v>
      </c>
      <c r="D336" t="inlineStr">
        <is>
          <t>GÄVLEBORGS LÄN</t>
        </is>
      </c>
      <c r="E336" t="inlineStr">
        <is>
          <t>NORDANSTIG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36028-2024</t>
        </is>
      </c>
      <c r="B337" s="1" t="n">
        <v>45533.57940972222</v>
      </c>
      <c r="C337" s="1" t="n">
        <v>45950</v>
      </c>
      <c r="D337" t="inlineStr">
        <is>
          <t>GÄVLEBORGS LÄN</t>
        </is>
      </c>
      <c r="E337" t="inlineStr">
        <is>
          <t>NORDANSTIG</t>
        </is>
      </c>
      <c r="F337" t="inlineStr">
        <is>
          <t>Holmen skog AB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38514-2025</t>
        </is>
      </c>
      <c r="B338" s="1" t="n">
        <v>45884.3940162037</v>
      </c>
      <c r="C338" s="1" t="n">
        <v>45950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52788-2024</t>
        </is>
      </c>
      <c r="B339" s="1" t="n">
        <v>45610.55405092592</v>
      </c>
      <c r="C339" s="1" t="n">
        <v>45950</v>
      </c>
      <c r="D339" t="inlineStr">
        <is>
          <t>GÄVLEBORGS LÄN</t>
        </is>
      </c>
      <c r="E339" t="inlineStr">
        <is>
          <t>NORDANSTIG</t>
        </is>
      </c>
      <c r="F339" t="inlineStr">
        <is>
          <t>Holmen skog AB</t>
        </is>
      </c>
      <c r="G339" t="n">
        <v>4.3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5143-2025</t>
        </is>
      </c>
      <c r="B340" s="1" t="n">
        <v>45691.58659722222</v>
      </c>
      <c r="C340" s="1" t="n">
        <v>45950</v>
      </c>
      <c r="D340" t="inlineStr">
        <is>
          <t>GÄVLEBORGS LÄN</t>
        </is>
      </c>
      <c r="E340" t="inlineStr">
        <is>
          <t>NORDANSTIG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5964-2025</t>
        </is>
      </c>
      <c r="B341" s="1" t="n">
        <v>45695</v>
      </c>
      <c r="C341" s="1" t="n">
        <v>45950</v>
      </c>
      <c r="D341" t="inlineStr">
        <is>
          <t>GÄVLEBORGS LÄN</t>
        </is>
      </c>
      <c r="E341" t="inlineStr">
        <is>
          <t>NORDANSTIG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57866-2024</t>
        </is>
      </c>
      <c r="B342" s="1" t="n">
        <v>45631.43737268518</v>
      </c>
      <c r="C342" s="1" t="n">
        <v>45950</v>
      </c>
      <c r="D342" t="inlineStr">
        <is>
          <t>GÄVLEBORGS LÄN</t>
        </is>
      </c>
      <c r="E342" t="inlineStr">
        <is>
          <t>NORDANSTIG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54713-2024</t>
        </is>
      </c>
      <c r="B343" s="1" t="n">
        <v>45618.42712962963</v>
      </c>
      <c r="C343" s="1" t="n">
        <v>45950</v>
      </c>
      <c r="D343" t="inlineStr">
        <is>
          <t>GÄVLEBORGS LÄN</t>
        </is>
      </c>
      <c r="E343" t="inlineStr">
        <is>
          <t>NORDANSTIG</t>
        </is>
      </c>
      <c r="F343" t="inlineStr">
        <is>
          <t>Holmen skog AB</t>
        </is>
      </c>
      <c r="G343" t="n">
        <v>5.7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38451-2024</t>
        </is>
      </c>
      <c r="B344" s="1" t="n">
        <v>45546</v>
      </c>
      <c r="C344" s="1" t="n">
        <v>45950</v>
      </c>
      <c r="D344" t="inlineStr">
        <is>
          <t>GÄVLEBORGS LÄN</t>
        </is>
      </c>
      <c r="E344" t="inlineStr">
        <is>
          <t>NORDANSTIG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7252-2025</t>
        </is>
      </c>
      <c r="B345" s="1" t="n">
        <v>45702.56151620371</v>
      </c>
      <c r="C345" s="1" t="n">
        <v>45950</v>
      </c>
      <c r="D345" t="inlineStr">
        <is>
          <t>GÄVLEBORGS LÄN</t>
        </is>
      </c>
      <c r="E345" t="inlineStr">
        <is>
          <t>NORDANSTIG</t>
        </is>
      </c>
      <c r="G345" t="n">
        <v>3.2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64835-2021</t>
        </is>
      </c>
      <c r="B346" s="1" t="n">
        <v>44512.56263888889</v>
      </c>
      <c r="C346" s="1" t="n">
        <v>45950</v>
      </c>
      <c r="D346" t="inlineStr">
        <is>
          <t>GÄVLEBORGS LÄN</t>
        </is>
      </c>
      <c r="E346" t="inlineStr">
        <is>
          <t>NORDANSTIG</t>
        </is>
      </c>
      <c r="F346" t="inlineStr">
        <is>
          <t>Holmen skog AB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57463-2023</t>
        </is>
      </c>
      <c r="B347" s="1" t="n">
        <v>45246.36513888889</v>
      </c>
      <c r="C347" s="1" t="n">
        <v>45950</v>
      </c>
      <c r="D347" t="inlineStr">
        <is>
          <t>GÄVLEBORGS LÄN</t>
        </is>
      </c>
      <c r="E347" t="inlineStr">
        <is>
          <t>NORDANSTIG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56733-2024</t>
        </is>
      </c>
      <c r="B348" s="1" t="n">
        <v>45628.36013888889</v>
      </c>
      <c r="C348" s="1" t="n">
        <v>45950</v>
      </c>
      <c r="D348" t="inlineStr">
        <is>
          <t>GÄVLEBORGS LÄN</t>
        </is>
      </c>
      <c r="E348" t="inlineStr">
        <is>
          <t>NORDANSTIG</t>
        </is>
      </c>
      <c r="F348" t="inlineStr">
        <is>
          <t>Holmen skog AB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37972-2022</t>
        </is>
      </c>
      <c r="B349" s="1" t="n">
        <v>44811</v>
      </c>
      <c r="C349" s="1" t="n">
        <v>45950</v>
      </c>
      <c r="D349" t="inlineStr">
        <is>
          <t>GÄVLEBORGS LÄN</t>
        </is>
      </c>
      <c r="E349" t="inlineStr">
        <is>
          <t>NORDANSTIG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51222-2024</t>
        </is>
      </c>
      <c r="B350" s="1" t="n">
        <v>45603.65320601852</v>
      </c>
      <c r="C350" s="1" t="n">
        <v>45950</v>
      </c>
      <c r="D350" t="inlineStr">
        <is>
          <t>GÄVLEBORGS LÄN</t>
        </is>
      </c>
      <c r="E350" t="inlineStr">
        <is>
          <t>NORDANSTIG</t>
        </is>
      </c>
      <c r="G350" t="n">
        <v>15.1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51230-2024</t>
        </is>
      </c>
      <c r="B351" s="1" t="n">
        <v>45603.65864583333</v>
      </c>
      <c r="C351" s="1" t="n">
        <v>45950</v>
      </c>
      <c r="D351" t="inlineStr">
        <is>
          <t>GÄVLEBORGS LÄN</t>
        </is>
      </c>
      <c r="E351" t="inlineStr">
        <is>
          <t>NORDANSTIG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33974-2022</t>
        </is>
      </c>
      <c r="B352" s="1" t="n">
        <v>44790</v>
      </c>
      <c r="C352" s="1" t="n">
        <v>45950</v>
      </c>
      <c r="D352" t="inlineStr">
        <is>
          <t>GÄVLEBORGS LÄN</t>
        </is>
      </c>
      <c r="E352" t="inlineStr">
        <is>
          <t>NORDANSTIG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45549-2024</t>
        </is>
      </c>
      <c r="B353" s="1" t="n">
        <v>45579.34450231482</v>
      </c>
      <c r="C353" s="1" t="n">
        <v>45950</v>
      </c>
      <c r="D353" t="inlineStr">
        <is>
          <t>GÄVLEBORGS LÄN</t>
        </is>
      </c>
      <c r="E353" t="inlineStr">
        <is>
          <t>NORDANSTIG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20512-2022</t>
        </is>
      </c>
      <c r="B354" s="1" t="n">
        <v>44699</v>
      </c>
      <c r="C354" s="1" t="n">
        <v>45950</v>
      </c>
      <c r="D354" t="inlineStr">
        <is>
          <t>GÄVLEBORGS LÄN</t>
        </is>
      </c>
      <c r="E354" t="inlineStr">
        <is>
          <t>NORDANSTIG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8898-2024</t>
        </is>
      </c>
      <c r="B355" s="1" t="n">
        <v>45357</v>
      </c>
      <c r="C355" s="1" t="n">
        <v>45950</v>
      </c>
      <c r="D355" t="inlineStr">
        <is>
          <t>GÄVLEBORGS LÄN</t>
        </is>
      </c>
      <c r="E355" t="inlineStr">
        <is>
          <t>NORDANSTIG</t>
        </is>
      </c>
      <c r="G355" t="n">
        <v>8.199999999999999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49300-2024</t>
        </is>
      </c>
      <c r="B356" s="1" t="n">
        <v>45595.54486111111</v>
      </c>
      <c r="C356" s="1" t="n">
        <v>45950</v>
      </c>
      <c r="D356" t="inlineStr">
        <is>
          <t>GÄVLEBORGS LÄN</t>
        </is>
      </c>
      <c r="E356" t="inlineStr">
        <is>
          <t>NORDANSTIG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15088-2024</t>
        </is>
      </c>
      <c r="B357" s="1" t="n">
        <v>45399.64290509259</v>
      </c>
      <c r="C357" s="1" t="n">
        <v>45950</v>
      </c>
      <c r="D357" t="inlineStr">
        <is>
          <t>GÄVLEBORGS LÄN</t>
        </is>
      </c>
      <c r="E357" t="inlineStr">
        <is>
          <t>NORDANSTIG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58749-2024</t>
        </is>
      </c>
      <c r="B358" s="1" t="n">
        <v>45635.71554398148</v>
      </c>
      <c r="C358" s="1" t="n">
        <v>45950</v>
      </c>
      <c r="D358" t="inlineStr">
        <is>
          <t>GÄVLEBORGS LÄN</t>
        </is>
      </c>
      <c r="E358" t="inlineStr">
        <is>
          <t>NORDANSTIG</t>
        </is>
      </c>
      <c r="F358" t="inlineStr">
        <is>
          <t>Holmen skog AB</t>
        </is>
      </c>
      <c r="G358" t="n">
        <v>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24999-2022</t>
        </is>
      </c>
      <c r="B359" s="1" t="n">
        <v>44728</v>
      </c>
      <c r="C359" s="1" t="n">
        <v>45950</v>
      </c>
      <c r="D359" t="inlineStr">
        <is>
          <t>GÄVLEBORGS LÄN</t>
        </is>
      </c>
      <c r="E359" t="inlineStr">
        <is>
          <t>NORDANSTIG</t>
        </is>
      </c>
      <c r="G359" t="n">
        <v>18.5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34502-2024</t>
        </is>
      </c>
      <c r="B360" s="1" t="n">
        <v>45525.64055555555</v>
      </c>
      <c r="C360" s="1" t="n">
        <v>45950</v>
      </c>
      <c r="D360" t="inlineStr">
        <is>
          <t>GÄVLEBORGS LÄN</t>
        </is>
      </c>
      <c r="E360" t="inlineStr">
        <is>
          <t>NORDANSTIG</t>
        </is>
      </c>
      <c r="F360" t="inlineStr">
        <is>
          <t>Holmen skog AB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36694-2024</t>
        </is>
      </c>
      <c r="B361" s="1" t="n">
        <v>45537.67020833334</v>
      </c>
      <c r="C361" s="1" t="n">
        <v>45950</v>
      </c>
      <c r="D361" t="inlineStr">
        <is>
          <t>GÄVLEBORGS LÄN</t>
        </is>
      </c>
      <c r="E361" t="inlineStr">
        <is>
          <t>NORDANSTIG</t>
        </is>
      </c>
      <c r="F361" t="inlineStr">
        <is>
          <t>Holmen skog AB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62458-2023</t>
        </is>
      </c>
      <c r="B362" s="1" t="n">
        <v>45268.51303240741</v>
      </c>
      <c r="C362" s="1" t="n">
        <v>45950</v>
      </c>
      <c r="D362" t="inlineStr">
        <is>
          <t>GÄVLEBORGS LÄN</t>
        </is>
      </c>
      <c r="E362" t="inlineStr">
        <is>
          <t>NORDANSTIG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41620-2023</t>
        </is>
      </c>
      <c r="B363" s="1" t="n">
        <v>45175.67440972223</v>
      </c>
      <c r="C363" s="1" t="n">
        <v>45950</v>
      </c>
      <c r="D363" t="inlineStr">
        <is>
          <t>GÄVLEBORGS LÄN</t>
        </is>
      </c>
      <c r="E363" t="inlineStr">
        <is>
          <t>NORDANSTIG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12764-2025</t>
        </is>
      </c>
      <c r="B364" s="1" t="n">
        <v>45733.57371527778</v>
      </c>
      <c r="C364" s="1" t="n">
        <v>45950</v>
      </c>
      <c r="D364" t="inlineStr">
        <is>
          <t>GÄVLEBORGS LÄN</t>
        </is>
      </c>
      <c r="E364" t="inlineStr">
        <is>
          <t>NORDANSTIG</t>
        </is>
      </c>
      <c r="F364" t="inlineStr">
        <is>
          <t>Holmen skog AB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55523-2024</t>
        </is>
      </c>
      <c r="B365" s="1" t="n">
        <v>45622.47424768518</v>
      </c>
      <c r="C365" s="1" t="n">
        <v>45950</v>
      </c>
      <c r="D365" t="inlineStr">
        <is>
          <t>GÄVLEBORGS LÄN</t>
        </is>
      </c>
      <c r="E365" t="inlineStr">
        <is>
          <t>NORDANSTIG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55538-2024</t>
        </is>
      </c>
      <c r="B366" s="1" t="n">
        <v>45622.49493055556</v>
      </c>
      <c r="C366" s="1" t="n">
        <v>45950</v>
      </c>
      <c r="D366" t="inlineStr">
        <is>
          <t>GÄVLEBORGS LÄN</t>
        </is>
      </c>
      <c r="E366" t="inlineStr">
        <is>
          <t>NORDANSTIG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1564-2025</t>
        </is>
      </c>
      <c r="B367" s="1" t="n">
        <v>45667</v>
      </c>
      <c r="C367" s="1" t="n">
        <v>45950</v>
      </c>
      <c r="D367" t="inlineStr">
        <is>
          <t>GÄVLEBORGS LÄN</t>
        </is>
      </c>
      <c r="E367" t="inlineStr">
        <is>
          <t>NORDANSTIG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1579-2025</t>
        </is>
      </c>
      <c r="B368" s="1" t="n">
        <v>45670.56143518518</v>
      </c>
      <c r="C368" s="1" t="n">
        <v>45950</v>
      </c>
      <c r="D368" t="inlineStr">
        <is>
          <t>GÄVLEBORGS LÄN</t>
        </is>
      </c>
      <c r="E368" t="inlineStr">
        <is>
          <t>NORDANSTIG</t>
        </is>
      </c>
      <c r="F368" t="inlineStr">
        <is>
          <t>Holmen skog AB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53691-2024</t>
        </is>
      </c>
      <c r="B369" s="1" t="n">
        <v>45615.37226851852</v>
      </c>
      <c r="C369" s="1" t="n">
        <v>45950</v>
      </c>
      <c r="D369" t="inlineStr">
        <is>
          <t>GÄVLEBORGS LÄN</t>
        </is>
      </c>
      <c r="E369" t="inlineStr">
        <is>
          <t>NORDANSTIG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65039-2023</t>
        </is>
      </c>
      <c r="B370" s="1" t="n">
        <v>45287.48986111111</v>
      </c>
      <c r="C370" s="1" t="n">
        <v>45950</v>
      </c>
      <c r="D370" t="inlineStr">
        <is>
          <t>GÄVLEBORGS LÄN</t>
        </is>
      </c>
      <c r="E370" t="inlineStr">
        <is>
          <t>NORDANSTIG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23770-2024</t>
        </is>
      </c>
      <c r="B371" s="1" t="n">
        <v>45455.38045138889</v>
      </c>
      <c r="C371" s="1" t="n">
        <v>45950</v>
      </c>
      <c r="D371" t="inlineStr">
        <is>
          <t>GÄVLEBORGS LÄN</t>
        </is>
      </c>
      <c r="E371" t="inlineStr">
        <is>
          <t>NORDANSTIG</t>
        </is>
      </c>
      <c r="F371" t="inlineStr">
        <is>
          <t>Holmen skog AB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5892-2022</t>
        </is>
      </c>
      <c r="B372" s="1" t="n">
        <v>44596</v>
      </c>
      <c r="C372" s="1" t="n">
        <v>45950</v>
      </c>
      <c r="D372" t="inlineStr">
        <is>
          <t>GÄVLEBORGS LÄN</t>
        </is>
      </c>
      <c r="E372" t="inlineStr">
        <is>
          <t>NORDANSTIG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24374-2024</t>
        </is>
      </c>
      <c r="B373" s="1" t="n">
        <v>45457.61493055556</v>
      </c>
      <c r="C373" s="1" t="n">
        <v>45950</v>
      </c>
      <c r="D373" t="inlineStr">
        <is>
          <t>GÄVLEBORGS LÄN</t>
        </is>
      </c>
      <c r="E373" t="inlineStr">
        <is>
          <t>NORDANSTIG</t>
        </is>
      </c>
      <c r="F373" t="inlineStr">
        <is>
          <t>Holmen skog AB</t>
        </is>
      </c>
      <c r="G373" t="n">
        <v>5.4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52001-2024</t>
        </is>
      </c>
      <c r="B374" s="1" t="n">
        <v>45607.75534722222</v>
      </c>
      <c r="C374" s="1" t="n">
        <v>45950</v>
      </c>
      <c r="D374" t="inlineStr">
        <is>
          <t>GÄVLEBORGS LÄN</t>
        </is>
      </c>
      <c r="E374" t="inlineStr">
        <is>
          <t>NORDANSTIG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59409-2023</t>
        </is>
      </c>
      <c r="B375" s="1" t="n">
        <v>45253</v>
      </c>
      <c r="C375" s="1" t="n">
        <v>45950</v>
      </c>
      <c r="D375" t="inlineStr">
        <is>
          <t>GÄVLEBORGS LÄN</t>
        </is>
      </c>
      <c r="E375" t="inlineStr">
        <is>
          <t>NORDANSTIG</t>
        </is>
      </c>
      <c r="G375" t="n">
        <v>12.5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6093-2023</t>
        </is>
      </c>
      <c r="B376" s="1" t="n">
        <v>44964.56496527778</v>
      </c>
      <c r="C376" s="1" t="n">
        <v>45950</v>
      </c>
      <c r="D376" t="inlineStr">
        <is>
          <t>GÄVLEBORGS LÄN</t>
        </is>
      </c>
      <c r="E376" t="inlineStr">
        <is>
          <t>NORDANSTIG</t>
        </is>
      </c>
      <c r="F376" t="inlineStr">
        <is>
          <t>Holmen skog AB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50365-2023</t>
        </is>
      </c>
      <c r="B377" s="1" t="n">
        <v>45216.60457175926</v>
      </c>
      <c r="C377" s="1" t="n">
        <v>45950</v>
      </c>
      <c r="D377" t="inlineStr">
        <is>
          <t>GÄVLEBORGS LÄN</t>
        </is>
      </c>
      <c r="E377" t="inlineStr">
        <is>
          <t>NORDANSTIG</t>
        </is>
      </c>
      <c r="F377" t="inlineStr">
        <is>
          <t>Holmen skog AB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52655-2024</t>
        </is>
      </c>
      <c r="B378" s="1" t="n">
        <v>45610.35550925926</v>
      </c>
      <c r="C378" s="1" t="n">
        <v>45950</v>
      </c>
      <c r="D378" t="inlineStr">
        <is>
          <t>GÄVLEBORGS LÄN</t>
        </is>
      </c>
      <c r="E378" t="inlineStr">
        <is>
          <t>NORDANSTIG</t>
        </is>
      </c>
      <c r="F378" t="inlineStr">
        <is>
          <t>Holmen skog AB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2141-2024</t>
        </is>
      </c>
      <c r="B379" s="1" t="n">
        <v>45309.55506944445</v>
      </c>
      <c r="C379" s="1" t="n">
        <v>45950</v>
      </c>
      <c r="D379" t="inlineStr">
        <is>
          <t>GÄVLEBORGS LÄN</t>
        </is>
      </c>
      <c r="E379" t="inlineStr">
        <is>
          <t>NORDANSTIG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36186-2023</t>
        </is>
      </c>
      <c r="B380" s="1" t="n">
        <v>45149.70965277778</v>
      </c>
      <c r="C380" s="1" t="n">
        <v>45950</v>
      </c>
      <c r="D380" t="inlineStr">
        <is>
          <t>GÄVLEBORGS LÄN</t>
        </is>
      </c>
      <c r="E380" t="inlineStr">
        <is>
          <t>NORDANSTIG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31899-2022</t>
        </is>
      </c>
      <c r="B381" s="1" t="n">
        <v>44777</v>
      </c>
      <c r="C381" s="1" t="n">
        <v>45950</v>
      </c>
      <c r="D381" t="inlineStr">
        <is>
          <t>GÄVLEBORGS LÄN</t>
        </is>
      </c>
      <c r="E381" t="inlineStr">
        <is>
          <t>NORDANSTIG</t>
        </is>
      </c>
      <c r="F381" t="inlineStr">
        <is>
          <t>Holmen skog AB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36261-2024</t>
        </is>
      </c>
      <c r="B382" s="1" t="n">
        <v>45534.54993055556</v>
      </c>
      <c r="C382" s="1" t="n">
        <v>45950</v>
      </c>
      <c r="D382" t="inlineStr">
        <is>
          <t>GÄVLEBORGS LÄN</t>
        </is>
      </c>
      <c r="E382" t="inlineStr">
        <is>
          <t>NORDANSTIG</t>
        </is>
      </c>
      <c r="F382" t="inlineStr">
        <is>
          <t>Holmen skog AB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6923-2024</t>
        </is>
      </c>
      <c r="B383" s="1" t="n">
        <v>45343.34635416666</v>
      </c>
      <c r="C383" s="1" t="n">
        <v>45950</v>
      </c>
      <c r="D383" t="inlineStr">
        <is>
          <t>GÄVLEBORGS LÄN</t>
        </is>
      </c>
      <c r="E383" t="inlineStr">
        <is>
          <t>NORDANSTIG</t>
        </is>
      </c>
      <c r="F383" t="inlineStr">
        <is>
          <t>Holmen skog AB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42796-2024</t>
        </is>
      </c>
      <c r="B384" s="1" t="n">
        <v>45566.55170138889</v>
      </c>
      <c r="C384" s="1" t="n">
        <v>45950</v>
      </c>
      <c r="D384" t="inlineStr">
        <is>
          <t>GÄVLEBORGS LÄN</t>
        </is>
      </c>
      <c r="E384" t="inlineStr">
        <is>
          <t>NORDANSTIG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17853-2025</t>
        </is>
      </c>
      <c r="B385" s="1" t="n">
        <v>45758.61561342593</v>
      </c>
      <c r="C385" s="1" t="n">
        <v>45950</v>
      </c>
      <c r="D385" t="inlineStr">
        <is>
          <t>GÄVLEBORGS LÄN</t>
        </is>
      </c>
      <c r="E385" t="inlineStr">
        <is>
          <t>NORDANSTIG</t>
        </is>
      </c>
      <c r="F385" t="inlineStr">
        <is>
          <t>Holmen skog AB</t>
        </is>
      </c>
      <c r="G385" t="n">
        <v>2.8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55026-2022</t>
        </is>
      </c>
      <c r="B386" s="1" t="n">
        <v>44886</v>
      </c>
      <c r="C386" s="1" t="n">
        <v>45950</v>
      </c>
      <c r="D386" t="inlineStr">
        <is>
          <t>GÄVLEBORGS LÄN</t>
        </is>
      </c>
      <c r="E386" t="inlineStr">
        <is>
          <t>NORDANSTIG</t>
        </is>
      </c>
      <c r="F386" t="inlineStr">
        <is>
          <t>Holmen skog AB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54896-2024</t>
        </is>
      </c>
      <c r="B387" s="1" t="n">
        <v>45618.63685185185</v>
      </c>
      <c r="C387" s="1" t="n">
        <v>45950</v>
      </c>
      <c r="D387" t="inlineStr">
        <is>
          <t>GÄVLEBORGS LÄN</t>
        </is>
      </c>
      <c r="E387" t="inlineStr">
        <is>
          <t>NORDANSTIG</t>
        </is>
      </c>
      <c r="F387" t="inlineStr">
        <is>
          <t>Holmen skog AB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4445-2025</t>
        </is>
      </c>
      <c r="B388" s="1" t="n">
        <v>45686.56731481481</v>
      </c>
      <c r="C388" s="1" t="n">
        <v>45950</v>
      </c>
      <c r="D388" t="inlineStr">
        <is>
          <t>GÄVLEBORGS LÄN</t>
        </is>
      </c>
      <c r="E388" t="inlineStr">
        <is>
          <t>NORDANSTIG</t>
        </is>
      </c>
      <c r="F388" t="inlineStr">
        <is>
          <t>Holmen skog AB</t>
        </is>
      </c>
      <c r="G388" t="n">
        <v>13.4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5999-2024</t>
        </is>
      </c>
      <c r="B389" s="1" t="n">
        <v>45336.59125</v>
      </c>
      <c r="C389" s="1" t="n">
        <v>45950</v>
      </c>
      <c r="D389" t="inlineStr">
        <is>
          <t>GÄVLEBORGS LÄN</t>
        </is>
      </c>
      <c r="E389" t="inlineStr">
        <is>
          <t>NORDANSTIG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6350-2025</t>
        </is>
      </c>
      <c r="B390" s="1" t="n">
        <v>45699.34824074074</v>
      </c>
      <c r="C390" s="1" t="n">
        <v>45950</v>
      </c>
      <c r="D390" t="inlineStr">
        <is>
          <t>GÄVLEBORGS LÄN</t>
        </is>
      </c>
      <c r="E390" t="inlineStr">
        <is>
          <t>NORDANSTIG</t>
        </is>
      </c>
      <c r="F390" t="inlineStr">
        <is>
          <t>Holmen skog AB</t>
        </is>
      </c>
      <c r="G390" t="n">
        <v>9.699999999999999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59799-2022</t>
        </is>
      </c>
      <c r="B391" s="1" t="n">
        <v>44908.56585648148</v>
      </c>
      <c r="C391" s="1" t="n">
        <v>45950</v>
      </c>
      <c r="D391" t="inlineStr">
        <is>
          <t>GÄVLEBORGS LÄN</t>
        </is>
      </c>
      <c r="E391" t="inlineStr">
        <is>
          <t>NORDANSTIG</t>
        </is>
      </c>
      <c r="F391" t="inlineStr">
        <is>
          <t>Holmen skog AB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61407-2024</t>
        </is>
      </c>
      <c r="B392" s="1" t="n">
        <v>45646.43694444445</v>
      </c>
      <c r="C392" s="1" t="n">
        <v>45950</v>
      </c>
      <c r="D392" t="inlineStr">
        <is>
          <t>GÄVLEBORGS LÄN</t>
        </is>
      </c>
      <c r="E392" t="inlineStr">
        <is>
          <t>NORDANSTIG</t>
        </is>
      </c>
      <c r="G392" t="n">
        <v>5.8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73748-2021</t>
        </is>
      </c>
      <c r="B393" s="1" t="n">
        <v>44552.57103009259</v>
      </c>
      <c r="C393" s="1" t="n">
        <v>45950</v>
      </c>
      <c r="D393" t="inlineStr">
        <is>
          <t>GÄVLEBORGS LÄN</t>
        </is>
      </c>
      <c r="E393" t="inlineStr">
        <is>
          <t>NORDANSTIG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51387-2024</t>
        </is>
      </c>
      <c r="B394" s="1" t="n">
        <v>45604.39825231482</v>
      </c>
      <c r="C394" s="1" t="n">
        <v>45950</v>
      </c>
      <c r="D394" t="inlineStr">
        <is>
          <t>GÄVLEBORGS LÄN</t>
        </is>
      </c>
      <c r="E394" t="inlineStr">
        <is>
          <t>NORDANSTIG</t>
        </is>
      </c>
      <c r="F394" t="inlineStr">
        <is>
          <t>Holmen skog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18332-2024</t>
        </is>
      </c>
      <c r="B395" s="1" t="n">
        <v>45422.56459490741</v>
      </c>
      <c r="C395" s="1" t="n">
        <v>45950</v>
      </c>
      <c r="D395" t="inlineStr">
        <is>
          <t>GÄVLEBORGS LÄN</t>
        </is>
      </c>
      <c r="E395" t="inlineStr">
        <is>
          <t>NORDANSTIG</t>
        </is>
      </c>
      <c r="F395" t="inlineStr">
        <is>
          <t>Holmen skog AB</t>
        </is>
      </c>
      <c r="G395" t="n">
        <v>3.5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28879-2021</t>
        </is>
      </c>
      <c r="B396" s="1" t="n">
        <v>44357</v>
      </c>
      <c r="C396" s="1" t="n">
        <v>45950</v>
      </c>
      <c r="D396" t="inlineStr">
        <is>
          <t>GÄVLEBORGS LÄN</t>
        </is>
      </c>
      <c r="E396" t="inlineStr">
        <is>
          <t>NORDANSTIG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37002-2024</t>
        </is>
      </c>
      <c r="B397" s="1" t="n">
        <v>45539</v>
      </c>
      <c r="C397" s="1" t="n">
        <v>45950</v>
      </c>
      <c r="D397" t="inlineStr">
        <is>
          <t>GÄVLEBORGS LÄN</t>
        </is>
      </c>
      <c r="E397" t="inlineStr">
        <is>
          <t>NORDANSTIG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20566-2025</t>
        </is>
      </c>
      <c r="B398" s="1" t="n">
        <v>45775.66376157408</v>
      </c>
      <c r="C398" s="1" t="n">
        <v>45950</v>
      </c>
      <c r="D398" t="inlineStr">
        <is>
          <t>GÄVLEBORGS LÄN</t>
        </is>
      </c>
      <c r="E398" t="inlineStr">
        <is>
          <t>NORDANSTIG</t>
        </is>
      </c>
      <c r="F398" t="inlineStr">
        <is>
          <t>Holmen skog AB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35115-2022</t>
        </is>
      </c>
      <c r="B399" s="1" t="n">
        <v>44797.45246527778</v>
      </c>
      <c r="C399" s="1" t="n">
        <v>45950</v>
      </c>
      <c r="D399" t="inlineStr">
        <is>
          <t>GÄVLEBORGS LÄN</t>
        </is>
      </c>
      <c r="E399" t="inlineStr">
        <is>
          <t>NORDANSTIG</t>
        </is>
      </c>
      <c r="F399" t="inlineStr">
        <is>
          <t>Holmen skog AB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14866-2024</t>
        </is>
      </c>
      <c r="B400" s="1" t="n">
        <v>45397</v>
      </c>
      <c r="C400" s="1" t="n">
        <v>45950</v>
      </c>
      <c r="D400" t="inlineStr">
        <is>
          <t>GÄVLEBORGS LÄN</t>
        </is>
      </c>
      <c r="E400" t="inlineStr">
        <is>
          <t>NORDANSTIG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31571-2024</t>
        </is>
      </c>
      <c r="B401" s="1" t="n">
        <v>45506.3241087963</v>
      </c>
      <c r="C401" s="1" t="n">
        <v>45950</v>
      </c>
      <c r="D401" t="inlineStr">
        <is>
          <t>GÄVLEBORGS LÄN</t>
        </is>
      </c>
      <c r="E401" t="inlineStr">
        <is>
          <t>NORDANSTIG</t>
        </is>
      </c>
      <c r="F401" t="inlineStr">
        <is>
          <t>Holmen skog AB</t>
        </is>
      </c>
      <c r="G401" t="n">
        <v>5.7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5411-2022</t>
        </is>
      </c>
      <c r="B402" s="1" t="n">
        <v>44595.38513888889</v>
      </c>
      <c r="C402" s="1" t="n">
        <v>45950</v>
      </c>
      <c r="D402" t="inlineStr">
        <is>
          <t>GÄVLEBORGS LÄN</t>
        </is>
      </c>
      <c r="E402" t="inlineStr">
        <is>
          <t>NORDANSTIG</t>
        </is>
      </c>
      <c r="G402" t="n">
        <v>3.5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55450-2024</t>
        </is>
      </c>
      <c r="B403" s="1" t="n">
        <v>45622</v>
      </c>
      <c r="C403" s="1" t="n">
        <v>45950</v>
      </c>
      <c r="D403" t="inlineStr">
        <is>
          <t>GÄVLEBORGS LÄN</t>
        </is>
      </c>
      <c r="E403" t="inlineStr">
        <is>
          <t>NORDANSTIG</t>
        </is>
      </c>
      <c r="F403" t="inlineStr">
        <is>
          <t>Holmen skog AB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35765-2024</t>
        </is>
      </c>
      <c r="B404" s="1" t="n">
        <v>45532.57923611111</v>
      </c>
      <c r="C404" s="1" t="n">
        <v>45950</v>
      </c>
      <c r="D404" t="inlineStr">
        <is>
          <t>GÄVLEBORGS LÄN</t>
        </is>
      </c>
      <c r="E404" t="inlineStr">
        <is>
          <t>NORDANSTIG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55498-2024</t>
        </is>
      </c>
      <c r="B405" s="1" t="n">
        <v>45622</v>
      </c>
      <c r="C405" s="1" t="n">
        <v>45950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38658-2023</t>
        </is>
      </c>
      <c r="B406" s="1" t="n">
        <v>45162.8475925926</v>
      </c>
      <c r="C406" s="1" t="n">
        <v>45950</v>
      </c>
      <c r="D406" t="inlineStr">
        <is>
          <t>GÄVLEBORGS LÄN</t>
        </is>
      </c>
      <c r="E406" t="inlineStr">
        <is>
          <t>NORDANSTIG</t>
        </is>
      </c>
      <c r="F406" t="inlineStr">
        <is>
          <t>Holmen skog AB</t>
        </is>
      </c>
      <c r="G406" t="n">
        <v>5.2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41957-2023</t>
        </is>
      </c>
      <c r="B407" s="1" t="n">
        <v>45177.35335648148</v>
      </c>
      <c r="C407" s="1" t="n">
        <v>45950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10069-2025</t>
        </is>
      </c>
      <c r="B408" s="1" t="n">
        <v>45719.54538194444</v>
      </c>
      <c r="C408" s="1" t="n">
        <v>45950</v>
      </c>
      <c r="D408" t="inlineStr">
        <is>
          <t>GÄVLEBORGS LÄN</t>
        </is>
      </c>
      <c r="E408" t="inlineStr">
        <is>
          <t>NORDANSTIG</t>
        </is>
      </c>
      <c r="F408" t="inlineStr">
        <is>
          <t>Holmen skog AB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60839-2023</t>
        </is>
      </c>
      <c r="B409" s="1" t="n">
        <v>45260.92565972222</v>
      </c>
      <c r="C409" s="1" t="n">
        <v>45950</v>
      </c>
      <c r="D409" t="inlineStr">
        <is>
          <t>GÄVLEBORGS LÄN</t>
        </is>
      </c>
      <c r="E409" t="inlineStr">
        <is>
          <t>NORDANSTIG</t>
        </is>
      </c>
      <c r="G409" t="n">
        <v>3.7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3606-2025</t>
        </is>
      </c>
      <c r="B410" s="1" t="n">
        <v>45681.35346064815</v>
      </c>
      <c r="C410" s="1" t="n">
        <v>45950</v>
      </c>
      <c r="D410" t="inlineStr">
        <is>
          <t>GÄVLEBORGS LÄN</t>
        </is>
      </c>
      <c r="E410" t="inlineStr">
        <is>
          <t>NORDANSTIG</t>
        </is>
      </c>
      <c r="F410" t="inlineStr">
        <is>
          <t>Holmen skog AB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1373-2021</t>
        </is>
      </c>
      <c r="B411" s="1" t="n">
        <v>44208</v>
      </c>
      <c r="C411" s="1" t="n">
        <v>45950</v>
      </c>
      <c r="D411" t="inlineStr">
        <is>
          <t>GÄVLEBORGS LÄN</t>
        </is>
      </c>
      <c r="E411" t="inlineStr">
        <is>
          <t>NORDANSTIG</t>
        </is>
      </c>
      <c r="F411" t="inlineStr">
        <is>
          <t>Holmen skog AB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42858-2024</t>
        </is>
      </c>
      <c r="B412" s="1" t="n">
        <v>45566.65224537037</v>
      </c>
      <c r="C412" s="1" t="n">
        <v>45950</v>
      </c>
      <c r="D412" t="inlineStr">
        <is>
          <t>GÄVLEBORGS LÄN</t>
        </is>
      </c>
      <c r="E412" t="inlineStr">
        <is>
          <t>NORDANSTIG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4559-2025</t>
        </is>
      </c>
      <c r="B413" s="1" t="n">
        <v>45687.45087962963</v>
      </c>
      <c r="C413" s="1" t="n">
        <v>45950</v>
      </c>
      <c r="D413" t="inlineStr">
        <is>
          <t>GÄVLEBORGS LÄN</t>
        </is>
      </c>
      <c r="E413" t="inlineStr">
        <is>
          <t>NORDANSTIG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37005-2022</t>
        </is>
      </c>
      <c r="B414" s="1" t="n">
        <v>44806</v>
      </c>
      <c r="C414" s="1" t="n">
        <v>45950</v>
      </c>
      <c r="D414" t="inlineStr">
        <is>
          <t>GÄVLEBORGS LÄN</t>
        </is>
      </c>
      <c r="E414" t="inlineStr">
        <is>
          <t>NORDANSTIG</t>
        </is>
      </c>
      <c r="G414" t="n">
        <v>3.4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50657-2024</t>
        </is>
      </c>
      <c r="B415" s="1" t="n">
        <v>45601.718125</v>
      </c>
      <c r="C415" s="1" t="n">
        <v>45950</v>
      </c>
      <c r="D415" t="inlineStr">
        <is>
          <t>GÄVLEBORGS LÄN</t>
        </is>
      </c>
      <c r="E415" t="inlineStr">
        <is>
          <t>NORDANSTIG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14402-2025</t>
        </is>
      </c>
      <c r="B416" s="1" t="n">
        <v>45741.4575</v>
      </c>
      <c r="C416" s="1" t="n">
        <v>45950</v>
      </c>
      <c r="D416" t="inlineStr">
        <is>
          <t>GÄVLEBORGS LÄN</t>
        </is>
      </c>
      <c r="E416" t="inlineStr">
        <is>
          <t>NORDANSTIG</t>
        </is>
      </c>
      <c r="G416" t="n">
        <v>17.1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41318-2024</t>
        </is>
      </c>
      <c r="B417" s="1" t="n">
        <v>45559.63951388889</v>
      </c>
      <c r="C417" s="1" t="n">
        <v>45950</v>
      </c>
      <c r="D417" t="inlineStr">
        <is>
          <t>GÄVLEBORGS LÄN</t>
        </is>
      </c>
      <c r="E417" t="inlineStr">
        <is>
          <t>NORDANSTIG</t>
        </is>
      </c>
      <c r="F417" t="inlineStr">
        <is>
          <t>Holmen skog AB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55526-2024</t>
        </is>
      </c>
      <c r="B418" s="1" t="n">
        <v>45622</v>
      </c>
      <c r="C418" s="1" t="n">
        <v>45950</v>
      </c>
      <c r="D418" t="inlineStr">
        <is>
          <t>GÄVLEBORGS LÄN</t>
        </is>
      </c>
      <c r="E418" t="inlineStr">
        <is>
          <t>NORDANSTIG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13470-2025</t>
        </is>
      </c>
      <c r="B419" s="1" t="n">
        <v>45736.40509259259</v>
      </c>
      <c r="C419" s="1" t="n">
        <v>45950</v>
      </c>
      <c r="D419" t="inlineStr">
        <is>
          <t>GÄVLEBORGS LÄN</t>
        </is>
      </c>
      <c r="E419" t="inlineStr">
        <is>
          <t>NORDANSTIG</t>
        </is>
      </c>
      <c r="F419" t="inlineStr">
        <is>
          <t>Holmen skog AB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52695-2024</t>
        </is>
      </c>
      <c r="B420" s="1" t="n">
        <v>45610.40315972222</v>
      </c>
      <c r="C420" s="1" t="n">
        <v>45950</v>
      </c>
      <c r="D420" t="inlineStr">
        <is>
          <t>GÄVLEBORGS LÄN</t>
        </is>
      </c>
      <c r="E420" t="inlineStr">
        <is>
          <t>NORDANSTIG</t>
        </is>
      </c>
      <c r="F420" t="inlineStr">
        <is>
          <t>Holmen skog AB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36369-2024</t>
        </is>
      </c>
      <c r="B421" s="1" t="n">
        <v>45534.66434027778</v>
      </c>
      <c r="C421" s="1" t="n">
        <v>45950</v>
      </c>
      <c r="D421" t="inlineStr">
        <is>
          <t>GÄVLEBORGS LÄN</t>
        </is>
      </c>
      <c r="E421" t="inlineStr">
        <is>
          <t>NORDANSTIG</t>
        </is>
      </c>
      <c r="F421" t="inlineStr">
        <is>
          <t>Holmen skog AB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30969-2024</t>
        </is>
      </c>
      <c r="B422" s="1" t="n">
        <v>45499.45839120371</v>
      </c>
      <c r="C422" s="1" t="n">
        <v>45950</v>
      </c>
      <c r="D422" t="inlineStr">
        <is>
          <t>GÄVLEBORGS LÄN</t>
        </is>
      </c>
      <c r="E422" t="inlineStr">
        <is>
          <t>NORDANSTIG</t>
        </is>
      </c>
      <c r="F422" t="inlineStr">
        <is>
          <t>Holmen skog AB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30978-2024</t>
        </is>
      </c>
      <c r="B423" s="1" t="n">
        <v>45499.48480324074</v>
      </c>
      <c r="C423" s="1" t="n">
        <v>45950</v>
      </c>
      <c r="D423" t="inlineStr">
        <is>
          <t>GÄVLEBORGS LÄN</t>
        </is>
      </c>
      <c r="E423" t="inlineStr">
        <is>
          <t>NORDANSTIG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34560-2023</t>
        </is>
      </c>
      <c r="B424" s="1" t="n">
        <v>45140.51533564815</v>
      </c>
      <c r="C424" s="1" t="n">
        <v>45950</v>
      </c>
      <c r="D424" t="inlineStr">
        <is>
          <t>GÄVLEBORGS LÄN</t>
        </is>
      </c>
      <c r="E424" t="inlineStr">
        <is>
          <t>NORDANSTIG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48832-2022</t>
        </is>
      </c>
      <c r="B425" s="1" t="n">
        <v>44859.65696759259</v>
      </c>
      <c r="C425" s="1" t="n">
        <v>45950</v>
      </c>
      <c r="D425" t="inlineStr">
        <is>
          <t>GÄVLEBORGS LÄN</t>
        </is>
      </c>
      <c r="E425" t="inlineStr">
        <is>
          <t>NORDANSTIG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40641-2024</t>
        </is>
      </c>
      <c r="B426" s="1" t="n">
        <v>45558.30701388889</v>
      </c>
      <c r="C426" s="1" t="n">
        <v>45950</v>
      </c>
      <c r="D426" t="inlineStr">
        <is>
          <t>GÄVLEBORGS LÄN</t>
        </is>
      </c>
      <c r="E426" t="inlineStr">
        <is>
          <t>NORDANSTIG</t>
        </is>
      </c>
      <c r="F426" t="inlineStr">
        <is>
          <t>Holmen skog AB</t>
        </is>
      </c>
      <c r="G426" t="n">
        <v>15.7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19185-2025</t>
        </is>
      </c>
      <c r="B427" s="1" t="n">
        <v>45769.40646990741</v>
      </c>
      <c r="C427" s="1" t="n">
        <v>45950</v>
      </c>
      <c r="D427" t="inlineStr">
        <is>
          <t>GÄVLEBORGS LÄN</t>
        </is>
      </c>
      <c r="E427" t="inlineStr">
        <is>
          <t>NORDANSTIG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19839-2025</t>
        </is>
      </c>
      <c r="B428" s="1" t="n">
        <v>45771.47800925926</v>
      </c>
      <c r="C428" s="1" t="n">
        <v>45950</v>
      </c>
      <c r="D428" t="inlineStr">
        <is>
          <t>GÄVLEBORGS LÄN</t>
        </is>
      </c>
      <c r="E428" t="inlineStr">
        <is>
          <t>NORDANSTIG</t>
        </is>
      </c>
      <c r="F428" t="inlineStr">
        <is>
          <t>Holmen skog AB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38332-2024</t>
        </is>
      </c>
      <c r="B429" s="1" t="n">
        <v>45545.68222222223</v>
      </c>
      <c r="C429" s="1" t="n">
        <v>45950</v>
      </c>
      <c r="D429" t="inlineStr">
        <is>
          <t>GÄVLEBORGS LÄN</t>
        </is>
      </c>
      <c r="E429" t="inlineStr">
        <is>
          <t>NORDANSTIG</t>
        </is>
      </c>
      <c r="G429" t="n">
        <v>11.5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2962-2025</t>
        </is>
      </c>
      <c r="B430" s="1" t="n">
        <v>45678.45496527778</v>
      </c>
      <c r="C430" s="1" t="n">
        <v>45950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62089-2021</t>
        </is>
      </c>
      <c r="B431" s="1" t="n">
        <v>44502.61646990741</v>
      </c>
      <c r="C431" s="1" t="n">
        <v>45950</v>
      </c>
      <c r="D431" t="inlineStr">
        <is>
          <t>GÄVLEBORGS LÄN</t>
        </is>
      </c>
      <c r="E431" t="inlineStr">
        <is>
          <t>NORDANSTIG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46459-2024</t>
        </is>
      </c>
      <c r="B432" s="1" t="n">
        <v>45582.52916666667</v>
      </c>
      <c r="C432" s="1" t="n">
        <v>45950</v>
      </c>
      <c r="D432" t="inlineStr">
        <is>
          <t>GÄVLEBORGS LÄN</t>
        </is>
      </c>
      <c r="E432" t="inlineStr">
        <is>
          <t>NORDANSTIG</t>
        </is>
      </c>
      <c r="F432" t="inlineStr">
        <is>
          <t>Holmen skog AB</t>
        </is>
      </c>
      <c r="G432" t="n">
        <v>5.5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1532-2024</t>
        </is>
      </c>
      <c r="B433" s="1" t="n">
        <v>45306</v>
      </c>
      <c r="C433" s="1" t="n">
        <v>45950</v>
      </c>
      <c r="D433" t="inlineStr">
        <is>
          <t>GÄVLEBORGS LÄN</t>
        </is>
      </c>
      <c r="E433" t="inlineStr">
        <is>
          <t>NORDANSTIG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32827-2023</t>
        </is>
      </c>
      <c r="B434" s="1" t="n">
        <v>45124.57927083333</v>
      </c>
      <c r="C434" s="1" t="n">
        <v>45950</v>
      </c>
      <c r="D434" t="inlineStr">
        <is>
          <t>GÄVLEBORGS LÄN</t>
        </is>
      </c>
      <c r="E434" t="inlineStr">
        <is>
          <t>NORDANSTIG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33535-2022</t>
        </is>
      </c>
      <c r="B435" s="1" t="n">
        <v>44789.34496527778</v>
      </c>
      <c r="C435" s="1" t="n">
        <v>45950</v>
      </c>
      <c r="D435" t="inlineStr">
        <is>
          <t>GÄVLEBORGS LÄN</t>
        </is>
      </c>
      <c r="E435" t="inlineStr">
        <is>
          <t>NORDANSTIG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33559-2022</t>
        </is>
      </c>
      <c r="B436" s="1" t="n">
        <v>44789</v>
      </c>
      <c r="C436" s="1" t="n">
        <v>45950</v>
      </c>
      <c r="D436" t="inlineStr">
        <is>
          <t>GÄVLEBORGS LÄN</t>
        </is>
      </c>
      <c r="E436" t="inlineStr">
        <is>
          <t>NORDANSTIG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30078-2024</t>
        </is>
      </c>
      <c r="B437" s="1" t="n">
        <v>45489</v>
      </c>
      <c r="C437" s="1" t="n">
        <v>45950</v>
      </c>
      <c r="D437" t="inlineStr">
        <is>
          <t>GÄVLEBORGS LÄN</t>
        </is>
      </c>
      <c r="E437" t="inlineStr">
        <is>
          <t>NORDANSTIG</t>
        </is>
      </c>
      <c r="F437" t="inlineStr">
        <is>
          <t>Holmen skog AB</t>
        </is>
      </c>
      <c r="G437" t="n">
        <v>4.7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853-2024</t>
        </is>
      </c>
      <c r="B438" s="1" t="n">
        <v>45300</v>
      </c>
      <c r="C438" s="1" t="n">
        <v>45950</v>
      </c>
      <c r="D438" t="inlineStr">
        <is>
          <t>GÄVLEBORGS LÄN</t>
        </is>
      </c>
      <c r="E438" t="inlineStr">
        <is>
          <t>NORDANSTIG</t>
        </is>
      </c>
      <c r="G438" t="n">
        <v>8.1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884-2024</t>
        </is>
      </c>
      <c r="B439" s="1" t="n">
        <v>45301.39141203704</v>
      </c>
      <c r="C439" s="1" t="n">
        <v>45950</v>
      </c>
      <c r="D439" t="inlineStr">
        <is>
          <t>GÄVLEBORGS LÄN</t>
        </is>
      </c>
      <c r="E439" t="inlineStr">
        <is>
          <t>NORDANSTIG</t>
        </is>
      </c>
      <c r="G439" t="n">
        <v>3.1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59043-2024</t>
        </is>
      </c>
      <c r="B440" s="1" t="n">
        <v>45636</v>
      </c>
      <c r="C440" s="1" t="n">
        <v>45950</v>
      </c>
      <c r="D440" t="inlineStr">
        <is>
          <t>GÄVLEBORGS LÄN</t>
        </is>
      </c>
      <c r="E440" t="inlineStr">
        <is>
          <t>NORDANSTIG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38589-2025</t>
        </is>
      </c>
      <c r="B441" s="1" t="n">
        <v>45884.47407407407</v>
      </c>
      <c r="C441" s="1" t="n">
        <v>45950</v>
      </c>
      <c r="D441" t="inlineStr">
        <is>
          <t>GÄVLEBORGS LÄN</t>
        </is>
      </c>
      <c r="E441" t="inlineStr">
        <is>
          <t>NORDANSTIG</t>
        </is>
      </c>
      <c r="G441" t="n">
        <v>10.8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1190-2021</t>
        </is>
      </c>
      <c r="B442" s="1" t="n">
        <v>44208.30796296296</v>
      </c>
      <c r="C442" s="1" t="n">
        <v>45950</v>
      </c>
      <c r="D442" t="inlineStr">
        <is>
          <t>GÄVLEBORGS LÄN</t>
        </is>
      </c>
      <c r="E442" t="inlineStr">
        <is>
          <t>NORDANSTIG</t>
        </is>
      </c>
      <c r="F442" t="inlineStr">
        <is>
          <t>Holmen skog AB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53988-2023</t>
        </is>
      </c>
      <c r="B443" s="1" t="n">
        <v>45231.66075231481</v>
      </c>
      <c r="C443" s="1" t="n">
        <v>45950</v>
      </c>
      <c r="D443" t="inlineStr">
        <is>
          <t>GÄVLEBORGS LÄN</t>
        </is>
      </c>
      <c r="E443" t="inlineStr">
        <is>
          <t>NORDANSTIG</t>
        </is>
      </c>
      <c r="G443" t="n">
        <v>6.2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3404-2025</t>
        </is>
      </c>
      <c r="B444" s="1" t="n">
        <v>45680.37916666667</v>
      </c>
      <c r="C444" s="1" t="n">
        <v>45950</v>
      </c>
      <c r="D444" t="inlineStr">
        <is>
          <t>GÄVLEBORGS LÄN</t>
        </is>
      </c>
      <c r="E444" t="inlineStr">
        <is>
          <t>NORDANSTIG</t>
        </is>
      </c>
      <c r="G444" t="n">
        <v>2.8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2861-2023</t>
        </is>
      </c>
      <c r="B445" s="1" t="n">
        <v>44945.41037037037</v>
      </c>
      <c r="C445" s="1" t="n">
        <v>45950</v>
      </c>
      <c r="D445" t="inlineStr">
        <is>
          <t>GÄVLEBORGS LÄN</t>
        </is>
      </c>
      <c r="E445" t="inlineStr">
        <is>
          <t>NORDANSTIG</t>
        </is>
      </c>
      <c r="G445" t="n">
        <v>5.2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61427-2024</t>
        </is>
      </c>
      <c r="B446" s="1" t="n">
        <v>45646.45481481482</v>
      </c>
      <c r="C446" s="1" t="n">
        <v>45950</v>
      </c>
      <c r="D446" t="inlineStr">
        <is>
          <t>GÄVLEBORGS LÄN</t>
        </is>
      </c>
      <c r="E446" t="inlineStr">
        <is>
          <t>NORDANSTIG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22863-2023</t>
        </is>
      </c>
      <c r="B447" s="1" t="n">
        <v>45072</v>
      </c>
      <c r="C447" s="1" t="n">
        <v>45950</v>
      </c>
      <c r="D447" t="inlineStr">
        <is>
          <t>GÄVLEBORGS LÄN</t>
        </is>
      </c>
      <c r="E447" t="inlineStr">
        <is>
          <t>NORDANSTIG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40477-2024</t>
        </is>
      </c>
      <c r="B448" s="1" t="n">
        <v>45555.54740740741</v>
      </c>
      <c r="C448" s="1" t="n">
        <v>45950</v>
      </c>
      <c r="D448" t="inlineStr">
        <is>
          <t>GÄVLEBORGS LÄN</t>
        </is>
      </c>
      <c r="E448" t="inlineStr">
        <is>
          <t>NORDANSTIG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18680-2025</t>
        </is>
      </c>
      <c r="B449" s="1" t="n">
        <v>45763.60581018519</v>
      </c>
      <c r="C449" s="1" t="n">
        <v>45950</v>
      </c>
      <c r="D449" t="inlineStr">
        <is>
          <t>GÄVLEBORGS LÄN</t>
        </is>
      </c>
      <c r="E449" t="inlineStr">
        <is>
          <t>NORDANSTIG</t>
        </is>
      </c>
      <c r="G449" t="n">
        <v>9.4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1860-2025</t>
        </is>
      </c>
      <c r="B450" s="1" t="n">
        <v>45671.60770833334</v>
      </c>
      <c r="C450" s="1" t="n">
        <v>45950</v>
      </c>
      <c r="D450" t="inlineStr">
        <is>
          <t>GÄVLEBORGS LÄN</t>
        </is>
      </c>
      <c r="E450" t="inlineStr">
        <is>
          <t>NORDANSTIG</t>
        </is>
      </c>
      <c r="F450" t="inlineStr">
        <is>
          <t>Holmen skog AB</t>
        </is>
      </c>
      <c r="G450" t="n">
        <v>5.2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51560-2023</t>
        </is>
      </c>
      <c r="B451" s="1" t="n">
        <v>45222.44016203703</v>
      </c>
      <c r="C451" s="1" t="n">
        <v>45950</v>
      </c>
      <c r="D451" t="inlineStr">
        <is>
          <t>GÄVLEBORGS LÄN</t>
        </is>
      </c>
      <c r="E451" t="inlineStr">
        <is>
          <t>NORDANSTIG</t>
        </is>
      </c>
      <c r="G451" t="n">
        <v>26.9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32149-2024</t>
        </is>
      </c>
      <c r="B452" s="1" t="n">
        <v>45511</v>
      </c>
      <c r="C452" s="1" t="n">
        <v>45950</v>
      </c>
      <c r="D452" t="inlineStr">
        <is>
          <t>GÄVLEBORGS LÄN</t>
        </is>
      </c>
      <c r="E452" t="inlineStr">
        <is>
          <t>NORDANSTIG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20876-2025</t>
        </is>
      </c>
      <c r="B453" s="1" t="n">
        <v>45777.35241898148</v>
      </c>
      <c r="C453" s="1" t="n">
        <v>45950</v>
      </c>
      <c r="D453" t="inlineStr">
        <is>
          <t>GÄVLEBORGS LÄN</t>
        </is>
      </c>
      <c r="E453" t="inlineStr">
        <is>
          <t>NORDANSTIG</t>
        </is>
      </c>
      <c r="F453" t="inlineStr">
        <is>
          <t>Holmen skog AB</t>
        </is>
      </c>
      <c r="G453" t="n">
        <v>5.5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32722-2023</t>
        </is>
      </c>
      <c r="B454" s="1" t="n">
        <v>45121.92335648148</v>
      </c>
      <c r="C454" s="1" t="n">
        <v>45950</v>
      </c>
      <c r="D454" t="inlineStr">
        <is>
          <t>GÄVLEBORGS LÄN</t>
        </is>
      </c>
      <c r="E454" t="inlineStr">
        <is>
          <t>NORDANSTIG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61419-2024</t>
        </is>
      </c>
      <c r="B455" s="1" t="n">
        <v>45646.4496875</v>
      </c>
      <c r="C455" s="1" t="n">
        <v>45950</v>
      </c>
      <c r="D455" t="inlineStr">
        <is>
          <t>GÄVLEBORGS LÄN</t>
        </is>
      </c>
      <c r="E455" t="inlineStr">
        <is>
          <t>NORDANSTIG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61430-2024</t>
        </is>
      </c>
      <c r="B456" s="1" t="n">
        <v>45646.45672453703</v>
      </c>
      <c r="C456" s="1" t="n">
        <v>45950</v>
      </c>
      <c r="D456" t="inlineStr">
        <is>
          <t>GÄVLEBORGS LÄN</t>
        </is>
      </c>
      <c r="E456" t="inlineStr">
        <is>
          <t>NORDANSTIG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52002-2024</t>
        </is>
      </c>
      <c r="B457" s="1" t="n">
        <v>45607.75846064815</v>
      </c>
      <c r="C457" s="1" t="n">
        <v>45950</v>
      </c>
      <c r="D457" t="inlineStr">
        <is>
          <t>GÄVLEBORGS LÄN</t>
        </is>
      </c>
      <c r="E457" t="inlineStr">
        <is>
          <t>NORDANSTIG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25946-2023</t>
        </is>
      </c>
      <c r="B458" s="1" t="n">
        <v>45090.7058912037</v>
      </c>
      <c r="C458" s="1" t="n">
        <v>45950</v>
      </c>
      <c r="D458" t="inlineStr">
        <is>
          <t>GÄVLEBORGS LÄN</t>
        </is>
      </c>
      <c r="E458" t="inlineStr">
        <is>
          <t>NORDANSTIG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21287-2025</t>
        </is>
      </c>
      <c r="B459" s="1" t="n">
        <v>45779.70166666667</v>
      </c>
      <c r="C459" s="1" t="n">
        <v>45950</v>
      </c>
      <c r="D459" t="inlineStr">
        <is>
          <t>GÄVLEBORGS LÄN</t>
        </is>
      </c>
      <c r="E459" t="inlineStr">
        <is>
          <t>NORDANSTIG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35070-2022</t>
        </is>
      </c>
      <c r="B460" s="1" t="n">
        <v>44797.36980324074</v>
      </c>
      <c r="C460" s="1" t="n">
        <v>45950</v>
      </c>
      <c r="D460" t="inlineStr">
        <is>
          <t>GÄVLEBORGS LÄN</t>
        </is>
      </c>
      <c r="E460" t="inlineStr">
        <is>
          <t>NORDANSTIG</t>
        </is>
      </c>
      <c r="F460" t="inlineStr">
        <is>
          <t>Holmen skog AB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18707-2025</t>
        </is>
      </c>
      <c r="B461" s="1" t="n">
        <v>45763.63564814815</v>
      </c>
      <c r="C461" s="1" t="n">
        <v>45950</v>
      </c>
      <c r="D461" t="inlineStr">
        <is>
          <t>GÄVLEBORGS LÄN</t>
        </is>
      </c>
      <c r="E461" t="inlineStr">
        <is>
          <t>NORDANSTIG</t>
        </is>
      </c>
      <c r="F461" t="inlineStr">
        <is>
          <t>Holmen skog AB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60934-2024</t>
        </is>
      </c>
      <c r="B462" s="1" t="n">
        <v>45645.36635416667</v>
      </c>
      <c r="C462" s="1" t="n">
        <v>45950</v>
      </c>
      <c r="D462" t="inlineStr">
        <is>
          <t>GÄVLEBORGS LÄN</t>
        </is>
      </c>
      <c r="E462" t="inlineStr">
        <is>
          <t>NORDANSTIG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60944-2024</t>
        </is>
      </c>
      <c r="B463" s="1" t="n">
        <v>45645.37596064815</v>
      </c>
      <c r="C463" s="1" t="n">
        <v>45950</v>
      </c>
      <c r="D463" t="inlineStr">
        <is>
          <t>GÄVLEBORGS LÄN</t>
        </is>
      </c>
      <c r="E463" t="inlineStr">
        <is>
          <t>NORDANSTIG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18716-2025</t>
        </is>
      </c>
      <c r="B464" s="1" t="n">
        <v>45763.64425925926</v>
      </c>
      <c r="C464" s="1" t="n">
        <v>45950</v>
      </c>
      <c r="D464" t="inlineStr">
        <is>
          <t>GÄVLEBORGS LÄN</t>
        </is>
      </c>
      <c r="E464" t="inlineStr">
        <is>
          <t>NORDANSTIG</t>
        </is>
      </c>
      <c r="F464" t="inlineStr">
        <is>
          <t>Holmen skog AB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22868-2023</t>
        </is>
      </c>
      <c r="B465" s="1" t="n">
        <v>45072.48825231481</v>
      </c>
      <c r="C465" s="1" t="n">
        <v>45950</v>
      </c>
      <c r="D465" t="inlineStr">
        <is>
          <t>GÄVLEBORGS LÄN</t>
        </is>
      </c>
      <c r="E465" t="inlineStr">
        <is>
          <t>NORDANSTIG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1236-2021</t>
        </is>
      </c>
      <c r="B466" s="1" t="n">
        <v>44208</v>
      </c>
      <c r="C466" s="1" t="n">
        <v>45950</v>
      </c>
      <c r="D466" t="inlineStr">
        <is>
          <t>GÄVLEBORGS LÄN</t>
        </is>
      </c>
      <c r="E466" t="inlineStr">
        <is>
          <t>NORDANSTIG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21725-2025</t>
        </is>
      </c>
      <c r="B467" s="1" t="n">
        <v>45783.56886574074</v>
      </c>
      <c r="C467" s="1" t="n">
        <v>45950</v>
      </c>
      <c r="D467" t="inlineStr">
        <is>
          <t>GÄVLEBORGS LÄN</t>
        </is>
      </c>
      <c r="E467" t="inlineStr">
        <is>
          <t>NORDANSTIG</t>
        </is>
      </c>
      <c r="G467" t="n">
        <v>6.4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18681-2025</t>
        </is>
      </c>
      <c r="B468" s="1" t="n">
        <v>45763.60788194444</v>
      </c>
      <c r="C468" s="1" t="n">
        <v>45950</v>
      </c>
      <c r="D468" t="inlineStr">
        <is>
          <t>GÄVLEBORGS LÄN</t>
        </is>
      </c>
      <c r="E468" t="inlineStr">
        <is>
          <t>NORDANSTIG</t>
        </is>
      </c>
      <c r="F468" t="inlineStr">
        <is>
          <t>Holmen skog AB</t>
        </is>
      </c>
      <c r="G468" t="n">
        <v>6.7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4084-2025</t>
        </is>
      </c>
      <c r="B469" s="1" t="n">
        <v>45684.66099537037</v>
      </c>
      <c r="C469" s="1" t="n">
        <v>45950</v>
      </c>
      <c r="D469" t="inlineStr">
        <is>
          <t>GÄVLEBORGS LÄN</t>
        </is>
      </c>
      <c r="E469" t="inlineStr">
        <is>
          <t>NORDANSTIG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50326-2023</t>
        </is>
      </c>
      <c r="B470" s="1" t="n">
        <v>45216.55601851852</v>
      </c>
      <c r="C470" s="1" t="n">
        <v>45950</v>
      </c>
      <c r="D470" t="inlineStr">
        <is>
          <t>GÄVLEBORGS LÄN</t>
        </is>
      </c>
      <c r="E470" t="inlineStr">
        <is>
          <t>NORDANSTIG</t>
        </is>
      </c>
      <c r="F470" t="inlineStr">
        <is>
          <t>Holmen skog AB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12389-2023</t>
        </is>
      </c>
      <c r="B471" s="1" t="n">
        <v>44999.47921296296</v>
      </c>
      <c r="C471" s="1" t="n">
        <v>45950</v>
      </c>
      <c r="D471" t="inlineStr">
        <is>
          <t>GÄVLEBORGS LÄN</t>
        </is>
      </c>
      <c r="E471" t="inlineStr">
        <is>
          <t>NORDANSTIG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30879-2024</t>
        </is>
      </c>
      <c r="B472" s="1" t="n">
        <v>45498.35340277778</v>
      </c>
      <c r="C472" s="1" t="n">
        <v>45950</v>
      </c>
      <c r="D472" t="inlineStr">
        <is>
          <t>GÄVLEBORGS LÄN</t>
        </is>
      </c>
      <c r="E472" t="inlineStr">
        <is>
          <t>NORDANSTIG</t>
        </is>
      </c>
      <c r="F472" t="inlineStr">
        <is>
          <t>Holmen skog AB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47790-2025</t>
        </is>
      </c>
      <c r="B473" s="1" t="n">
        <v>45931.79914351852</v>
      </c>
      <c r="C473" s="1" t="n">
        <v>45950</v>
      </c>
      <c r="D473" t="inlineStr">
        <is>
          <t>GÄVLEBORGS LÄN</t>
        </is>
      </c>
      <c r="E473" t="inlineStr">
        <is>
          <t>NORDANSTIG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21928-2025</t>
        </is>
      </c>
      <c r="B474" s="1" t="n">
        <v>45784.54953703703</v>
      </c>
      <c r="C474" s="1" t="n">
        <v>45950</v>
      </c>
      <c r="D474" t="inlineStr">
        <is>
          <t>GÄVLEBORGS LÄN</t>
        </is>
      </c>
      <c r="E474" t="inlineStr">
        <is>
          <t>NORDANSTIG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6467-2024</t>
        </is>
      </c>
      <c r="B475" s="1" t="n">
        <v>45338.92774305555</v>
      </c>
      <c r="C475" s="1" t="n">
        <v>45950</v>
      </c>
      <c r="D475" t="inlineStr">
        <is>
          <t>GÄVLEBORGS LÄN</t>
        </is>
      </c>
      <c r="E475" t="inlineStr">
        <is>
          <t>NORDANSTIG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5660-2023</t>
        </is>
      </c>
      <c r="B476" s="1" t="n">
        <v>44960.62733796296</v>
      </c>
      <c r="C476" s="1" t="n">
        <v>45950</v>
      </c>
      <c r="D476" t="inlineStr">
        <is>
          <t>GÄVLEBORGS LÄN</t>
        </is>
      </c>
      <c r="E476" t="inlineStr">
        <is>
          <t>NORDANSTIG</t>
        </is>
      </c>
      <c r="F476" t="inlineStr">
        <is>
          <t>Holmen skog AB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40738-2023</t>
        </is>
      </c>
      <c r="B477" s="1" t="n">
        <v>45170</v>
      </c>
      <c r="C477" s="1" t="n">
        <v>45950</v>
      </c>
      <c r="D477" t="inlineStr">
        <is>
          <t>GÄVLEBORGS LÄN</t>
        </is>
      </c>
      <c r="E477" t="inlineStr">
        <is>
          <t>NORDANSTIG</t>
        </is>
      </c>
      <c r="F477" t="inlineStr">
        <is>
          <t>Holmen skog AB</t>
        </is>
      </c>
      <c r="G477" t="n">
        <v>9.5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39036-2025</t>
        </is>
      </c>
      <c r="B478" s="1" t="n">
        <v>45888.42379629629</v>
      </c>
      <c r="C478" s="1" t="n">
        <v>45950</v>
      </c>
      <c r="D478" t="inlineStr">
        <is>
          <t>GÄVLEBORGS LÄN</t>
        </is>
      </c>
      <c r="E478" t="inlineStr">
        <is>
          <t>NORDANSTIG</t>
        </is>
      </c>
      <c r="F478" t="inlineStr">
        <is>
          <t>Holmen skog AB</t>
        </is>
      </c>
      <c r="G478" t="n">
        <v>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43238-2025</t>
        </is>
      </c>
      <c r="B479" s="1" t="n">
        <v>45910</v>
      </c>
      <c r="C479" s="1" t="n">
        <v>45950</v>
      </c>
      <c r="D479" t="inlineStr">
        <is>
          <t>GÄVLEBORGS LÄN</t>
        </is>
      </c>
      <c r="E479" t="inlineStr">
        <is>
          <t>NORDANSTIG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32652-2023</t>
        </is>
      </c>
      <c r="B480" s="1" t="n">
        <v>45121.60966435185</v>
      </c>
      <c r="C480" s="1" t="n">
        <v>45950</v>
      </c>
      <c r="D480" t="inlineStr">
        <is>
          <t>GÄVLEBORGS LÄN</t>
        </is>
      </c>
      <c r="E480" t="inlineStr">
        <is>
          <t>NORDANSTIG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32470-2023</t>
        </is>
      </c>
      <c r="B481" s="1" t="n">
        <v>45120.92684027777</v>
      </c>
      <c r="C481" s="1" t="n">
        <v>45950</v>
      </c>
      <c r="D481" t="inlineStr">
        <is>
          <t>GÄVLEBORGS LÄN</t>
        </is>
      </c>
      <c r="E481" t="inlineStr">
        <is>
          <t>NORDANSTIG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18761-2024</t>
        </is>
      </c>
      <c r="B482" s="1" t="n">
        <v>45426.54793981482</v>
      </c>
      <c r="C482" s="1" t="n">
        <v>45950</v>
      </c>
      <c r="D482" t="inlineStr">
        <is>
          <t>GÄVLEBORGS LÄN</t>
        </is>
      </c>
      <c r="E482" t="inlineStr">
        <is>
          <t>NORDANSTIG</t>
        </is>
      </c>
      <c r="F482" t="inlineStr">
        <is>
          <t>Holmen skog AB</t>
        </is>
      </c>
      <c r="G482" t="n">
        <v>7.5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47795-2025</t>
        </is>
      </c>
      <c r="B483" s="1" t="n">
        <v>45931.8187962963</v>
      </c>
      <c r="C483" s="1" t="n">
        <v>45950</v>
      </c>
      <c r="D483" t="inlineStr">
        <is>
          <t>GÄVLEBORGS LÄN</t>
        </is>
      </c>
      <c r="E483" t="inlineStr">
        <is>
          <t>NORDANSTIG</t>
        </is>
      </c>
      <c r="G483" t="n">
        <v>6.7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21921-2025</t>
        </is>
      </c>
      <c r="B484" s="1" t="n">
        <v>45784.52148148148</v>
      </c>
      <c r="C484" s="1" t="n">
        <v>45950</v>
      </c>
      <c r="D484" t="inlineStr">
        <is>
          <t>GÄVLEBORGS LÄN</t>
        </is>
      </c>
      <c r="E484" t="inlineStr">
        <is>
          <t>NORDANSTIG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41729-2023</t>
        </is>
      </c>
      <c r="B485" s="1" t="n">
        <v>45176</v>
      </c>
      <c r="C485" s="1" t="n">
        <v>45950</v>
      </c>
      <c r="D485" t="inlineStr">
        <is>
          <t>GÄVLEBORGS LÄN</t>
        </is>
      </c>
      <c r="E485" t="inlineStr">
        <is>
          <t>NORDANSTIG</t>
        </is>
      </c>
      <c r="F485" t="inlineStr">
        <is>
          <t>Holmen skog AB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18479-2024</t>
        </is>
      </c>
      <c r="B486" s="1" t="n">
        <v>45425.5177662037</v>
      </c>
      <c r="C486" s="1" t="n">
        <v>45950</v>
      </c>
      <c r="D486" t="inlineStr">
        <is>
          <t>GÄVLEBORGS LÄN</t>
        </is>
      </c>
      <c r="E486" t="inlineStr">
        <is>
          <t>NORDANSTIG</t>
        </is>
      </c>
      <c r="G486" t="n">
        <v>7.6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38990-2025</t>
        </is>
      </c>
      <c r="B487" s="1" t="n">
        <v>45888.32341435185</v>
      </c>
      <c r="C487" s="1" t="n">
        <v>45950</v>
      </c>
      <c r="D487" t="inlineStr">
        <is>
          <t>GÄVLEBORGS LÄN</t>
        </is>
      </c>
      <c r="E487" t="inlineStr">
        <is>
          <t>NORDANSTIG</t>
        </is>
      </c>
      <c r="G487" t="n">
        <v>4.7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22784-2025</t>
        </is>
      </c>
      <c r="B488" s="1" t="n">
        <v>45789.63913194444</v>
      </c>
      <c r="C488" s="1" t="n">
        <v>45950</v>
      </c>
      <c r="D488" t="inlineStr">
        <is>
          <t>GÄVLEBORGS LÄN</t>
        </is>
      </c>
      <c r="E488" t="inlineStr">
        <is>
          <t>NORDANSTIG</t>
        </is>
      </c>
      <c r="F488" t="inlineStr">
        <is>
          <t>Holmen skog AB</t>
        </is>
      </c>
      <c r="G488" t="n">
        <v>55.6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31002-2024</t>
        </is>
      </c>
      <c r="B489" s="1" t="n">
        <v>45499.62605324074</v>
      </c>
      <c r="C489" s="1" t="n">
        <v>45950</v>
      </c>
      <c r="D489" t="inlineStr">
        <is>
          <t>GÄVLEBORGS LÄN</t>
        </is>
      </c>
      <c r="E489" t="inlineStr">
        <is>
          <t>NORDANSTIG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47544-2025</t>
        </is>
      </c>
      <c r="B490" s="1" t="n">
        <v>45931.36108796296</v>
      </c>
      <c r="C490" s="1" t="n">
        <v>45950</v>
      </c>
      <c r="D490" t="inlineStr">
        <is>
          <t>GÄVLEBORGS LÄN</t>
        </is>
      </c>
      <c r="E490" t="inlineStr">
        <is>
          <t>NORDANSTIG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22689-2025</t>
        </is>
      </c>
      <c r="B491" s="1" t="n">
        <v>45789.52925925926</v>
      </c>
      <c r="C491" s="1" t="n">
        <v>45950</v>
      </c>
      <c r="D491" t="inlineStr">
        <is>
          <t>GÄVLEBORGS LÄN</t>
        </is>
      </c>
      <c r="E491" t="inlineStr">
        <is>
          <t>NORDANSTIG</t>
        </is>
      </c>
      <c r="F491" t="inlineStr">
        <is>
          <t>Holmen skog AB</t>
        </is>
      </c>
      <c r="G491" t="n">
        <v>3.5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22310-2025</t>
        </is>
      </c>
      <c r="B492" s="1" t="n">
        <v>45786.36578703704</v>
      </c>
      <c r="C492" s="1" t="n">
        <v>45950</v>
      </c>
      <c r="D492" t="inlineStr">
        <is>
          <t>GÄVLEBORGS LÄN</t>
        </is>
      </c>
      <c r="E492" t="inlineStr">
        <is>
          <t>NORDANSTIG</t>
        </is>
      </c>
      <c r="F492" t="inlineStr">
        <is>
          <t>Holmen skog AB</t>
        </is>
      </c>
      <c r="G492" t="n">
        <v>27.9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20747-2023</t>
        </is>
      </c>
      <c r="B493" s="1" t="n">
        <v>45058</v>
      </c>
      <c r="C493" s="1" t="n">
        <v>45950</v>
      </c>
      <c r="D493" t="inlineStr">
        <is>
          <t>GÄVLEBORGS LÄN</t>
        </is>
      </c>
      <c r="E493" t="inlineStr">
        <is>
          <t>NORDANSTIG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37739-2024</t>
        </is>
      </c>
      <c r="B494" s="1" t="n">
        <v>45541.67366898148</v>
      </c>
      <c r="C494" s="1" t="n">
        <v>45950</v>
      </c>
      <c r="D494" t="inlineStr">
        <is>
          <t>GÄVLEBORGS LÄN</t>
        </is>
      </c>
      <c r="E494" t="inlineStr">
        <is>
          <t>NORDANSTIG</t>
        </is>
      </c>
      <c r="F494" t="inlineStr">
        <is>
          <t>Holmen skog AB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16515-2023</t>
        </is>
      </c>
      <c r="B495" s="1" t="n">
        <v>45029.65342592593</v>
      </c>
      <c r="C495" s="1" t="n">
        <v>45950</v>
      </c>
      <c r="D495" t="inlineStr">
        <is>
          <t>GÄVLEBORGS LÄN</t>
        </is>
      </c>
      <c r="E495" t="inlineStr">
        <is>
          <t>NORDANSTIG</t>
        </is>
      </c>
      <c r="F495" t="inlineStr">
        <is>
          <t>Holmen skog AB</t>
        </is>
      </c>
      <c r="G495" t="n">
        <v>2.6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40078-2024</t>
        </is>
      </c>
      <c r="B496" s="1" t="n">
        <v>45554.34570601852</v>
      </c>
      <c r="C496" s="1" t="n">
        <v>45950</v>
      </c>
      <c r="D496" t="inlineStr">
        <is>
          <t>GÄVLEBORGS LÄN</t>
        </is>
      </c>
      <c r="E496" t="inlineStr">
        <is>
          <t>NORDANSTIG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22319-2025</t>
        </is>
      </c>
      <c r="B497" s="1" t="n">
        <v>45786.39515046297</v>
      </c>
      <c r="C497" s="1" t="n">
        <v>45950</v>
      </c>
      <c r="D497" t="inlineStr">
        <is>
          <t>GÄVLEBORGS LÄN</t>
        </is>
      </c>
      <c r="E497" t="inlineStr">
        <is>
          <t>NORDANSTIG</t>
        </is>
      </c>
      <c r="F497" t="inlineStr">
        <is>
          <t>Holmen skog AB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53939-2020</t>
        </is>
      </c>
      <c r="B498" s="1" t="n">
        <v>44125</v>
      </c>
      <c r="C498" s="1" t="n">
        <v>45950</v>
      </c>
      <c r="D498" t="inlineStr">
        <is>
          <t>GÄVLEBORGS LÄN</t>
        </is>
      </c>
      <c r="E498" t="inlineStr">
        <is>
          <t>NORDANSTIG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67879-2021</t>
        </is>
      </c>
      <c r="B499" s="1" t="n">
        <v>44525.53486111111</v>
      </c>
      <c r="C499" s="1" t="n">
        <v>45950</v>
      </c>
      <c r="D499" t="inlineStr">
        <is>
          <t>GÄVLEBORGS LÄN</t>
        </is>
      </c>
      <c r="E499" t="inlineStr">
        <is>
          <t>NORDANSTIG</t>
        </is>
      </c>
      <c r="F499" t="inlineStr">
        <is>
          <t>Holmen skog AB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39597-2025</t>
        </is>
      </c>
      <c r="B500" s="1" t="n">
        <v>45890.54349537037</v>
      </c>
      <c r="C500" s="1" t="n">
        <v>45950</v>
      </c>
      <c r="D500" t="inlineStr">
        <is>
          <t>GÄVLEBORGS LÄN</t>
        </is>
      </c>
      <c r="E500" t="inlineStr">
        <is>
          <t>NORDANSTIG</t>
        </is>
      </c>
      <c r="F500" t="inlineStr">
        <is>
          <t>Holmen skog AB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17840-2023</t>
        </is>
      </c>
      <c r="B501" s="1" t="n">
        <v>45037</v>
      </c>
      <c r="C501" s="1" t="n">
        <v>45950</v>
      </c>
      <c r="D501" t="inlineStr">
        <is>
          <t>GÄVLEBORGS LÄN</t>
        </is>
      </c>
      <c r="E501" t="inlineStr">
        <is>
          <t>NORDANSTIG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12858-2025</t>
        </is>
      </c>
      <c r="B502" s="1" t="n">
        <v>45733.66342592592</v>
      </c>
      <c r="C502" s="1" t="n">
        <v>45950</v>
      </c>
      <c r="D502" t="inlineStr">
        <is>
          <t>GÄVLEBORGS LÄN</t>
        </is>
      </c>
      <c r="E502" t="inlineStr">
        <is>
          <t>NORDANSTIG</t>
        </is>
      </c>
      <c r="F502" t="inlineStr">
        <is>
          <t>Holmen skog AB</t>
        </is>
      </c>
      <c r="G502" t="n">
        <v>5.4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17271-2022</t>
        </is>
      </c>
      <c r="B503" s="1" t="n">
        <v>44678</v>
      </c>
      <c r="C503" s="1" t="n">
        <v>45950</v>
      </c>
      <c r="D503" t="inlineStr">
        <is>
          <t>GÄVLEBORGS LÄN</t>
        </is>
      </c>
      <c r="E503" t="inlineStr">
        <is>
          <t>NORDANSTIG</t>
        </is>
      </c>
      <c r="F503" t="inlineStr">
        <is>
          <t>Holmen skog AB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42253-2024</t>
        </is>
      </c>
      <c r="B504" s="1" t="n">
        <v>45562.58115740741</v>
      </c>
      <c r="C504" s="1" t="n">
        <v>45950</v>
      </c>
      <c r="D504" t="inlineStr">
        <is>
          <t>GÄVLEBORGS LÄN</t>
        </is>
      </c>
      <c r="E504" t="inlineStr">
        <is>
          <t>NORDANSTIG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17505-2025</t>
        </is>
      </c>
      <c r="B505" s="1" t="n">
        <v>45757.55423611111</v>
      </c>
      <c r="C505" s="1" t="n">
        <v>45950</v>
      </c>
      <c r="D505" t="inlineStr">
        <is>
          <t>GÄVLEBORGS LÄN</t>
        </is>
      </c>
      <c r="E505" t="inlineStr">
        <is>
          <t>NORDANSTIG</t>
        </is>
      </c>
      <c r="F505" t="inlineStr">
        <is>
          <t>Holmen skog AB</t>
        </is>
      </c>
      <c r="G505" t="n">
        <v>8.300000000000001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11599-2024</t>
        </is>
      </c>
      <c r="B506" s="1" t="n">
        <v>45373.38446759259</v>
      </c>
      <c r="C506" s="1" t="n">
        <v>45950</v>
      </c>
      <c r="D506" t="inlineStr">
        <is>
          <t>GÄVLEBORGS LÄN</t>
        </is>
      </c>
      <c r="E506" t="inlineStr">
        <is>
          <t>NORDANSTIG</t>
        </is>
      </c>
      <c r="F506" t="inlineStr">
        <is>
          <t>Holmen skog AB</t>
        </is>
      </c>
      <c r="G506" t="n">
        <v>3.4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58912-2024</t>
        </is>
      </c>
      <c r="B507" s="1" t="n">
        <v>45636.48331018518</v>
      </c>
      <c r="C507" s="1" t="n">
        <v>45950</v>
      </c>
      <c r="D507" t="inlineStr">
        <is>
          <t>GÄVLEBORGS LÄN</t>
        </is>
      </c>
      <c r="E507" t="inlineStr">
        <is>
          <t>NORDANSTIG</t>
        </is>
      </c>
      <c r="F507" t="inlineStr">
        <is>
          <t>Holmen skog AB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13174-2024</t>
        </is>
      </c>
      <c r="B508" s="1" t="n">
        <v>45386.41466435185</v>
      </c>
      <c r="C508" s="1" t="n">
        <v>45950</v>
      </c>
      <c r="D508" t="inlineStr">
        <is>
          <t>GÄVLEBORGS LÄN</t>
        </is>
      </c>
      <c r="E508" t="inlineStr">
        <is>
          <t>NORDANSTIG</t>
        </is>
      </c>
      <c r="F508" t="inlineStr">
        <is>
          <t>Holmen skog AB</t>
        </is>
      </c>
      <c r="G508" t="n">
        <v>3.4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13179-2024</t>
        </is>
      </c>
      <c r="B509" s="1" t="n">
        <v>45386.42899305555</v>
      </c>
      <c r="C509" s="1" t="n">
        <v>45950</v>
      </c>
      <c r="D509" t="inlineStr">
        <is>
          <t>GÄVLEBORGS LÄN</t>
        </is>
      </c>
      <c r="E509" t="inlineStr">
        <is>
          <t>NORDANSTIG</t>
        </is>
      </c>
      <c r="F509" t="inlineStr">
        <is>
          <t>Holmen skog AB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59128-2024</t>
        </is>
      </c>
      <c r="B510" s="1" t="n">
        <v>45637</v>
      </c>
      <c r="C510" s="1" t="n">
        <v>45950</v>
      </c>
      <c r="D510" t="inlineStr">
        <is>
          <t>GÄVLEBORGS LÄN</t>
        </is>
      </c>
      <c r="E510" t="inlineStr">
        <is>
          <t>NORDANSTIG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17052-2023</t>
        </is>
      </c>
      <c r="B511" s="1" t="n">
        <v>45034.44483796296</v>
      </c>
      <c r="C511" s="1" t="n">
        <v>45950</v>
      </c>
      <c r="D511" t="inlineStr">
        <is>
          <t>GÄVLEBORGS LÄN</t>
        </is>
      </c>
      <c r="E511" t="inlineStr">
        <is>
          <t>NORDANSTIG</t>
        </is>
      </c>
      <c r="F511" t="inlineStr">
        <is>
          <t>Holmen skog AB</t>
        </is>
      </c>
      <c r="G511" t="n">
        <v>8.6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18988-2022</t>
        </is>
      </c>
      <c r="B512" s="1" t="n">
        <v>44690</v>
      </c>
      <c r="C512" s="1" t="n">
        <v>45950</v>
      </c>
      <c r="D512" t="inlineStr">
        <is>
          <t>GÄVLEBORGS LÄN</t>
        </is>
      </c>
      <c r="E512" t="inlineStr">
        <is>
          <t>NORDANSTIG</t>
        </is>
      </c>
      <c r="G512" t="n">
        <v>9.300000000000001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1576-2025</t>
        </is>
      </c>
      <c r="B513" s="1" t="n">
        <v>45670.55952546297</v>
      </c>
      <c r="C513" s="1" t="n">
        <v>45950</v>
      </c>
      <c r="D513" t="inlineStr">
        <is>
          <t>GÄVLEBORGS LÄN</t>
        </is>
      </c>
      <c r="E513" t="inlineStr">
        <is>
          <t>NORDANSTIG</t>
        </is>
      </c>
      <c r="F513" t="inlineStr">
        <is>
          <t>Holmen skog AB</t>
        </is>
      </c>
      <c r="G513" t="n">
        <v>5.6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55477-2024</t>
        </is>
      </c>
      <c r="B514" s="1" t="n">
        <v>45622</v>
      </c>
      <c r="C514" s="1" t="n">
        <v>45950</v>
      </c>
      <c r="D514" t="inlineStr">
        <is>
          <t>GÄVLEBORGS LÄN</t>
        </is>
      </c>
      <c r="E514" t="inlineStr">
        <is>
          <t>NORDANSTIG</t>
        </is>
      </c>
      <c r="F514" t="inlineStr">
        <is>
          <t>Holmen skog AB</t>
        </is>
      </c>
      <c r="G514" t="n">
        <v>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55494-2024</t>
        </is>
      </c>
      <c r="B515" s="1" t="n">
        <v>45622</v>
      </c>
      <c r="C515" s="1" t="n">
        <v>45950</v>
      </c>
      <c r="D515" t="inlineStr">
        <is>
          <t>GÄVLEBORGS LÄN</t>
        </is>
      </c>
      <c r="E515" t="inlineStr">
        <is>
          <t>NORDANSTIG</t>
        </is>
      </c>
      <c r="F515" t="inlineStr">
        <is>
          <t>Holmen skog AB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40290-2025</t>
        </is>
      </c>
      <c r="B516" s="1" t="n">
        <v>45895.38581018519</v>
      </c>
      <c r="C516" s="1" t="n">
        <v>45950</v>
      </c>
      <c r="D516" t="inlineStr">
        <is>
          <t>GÄVLEBORGS LÄN</t>
        </is>
      </c>
      <c r="E516" t="inlineStr">
        <is>
          <t>NORDANSTIG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29532-2024</t>
        </is>
      </c>
      <c r="B517" s="1" t="n">
        <v>45484.48097222222</v>
      </c>
      <c r="C517" s="1" t="n">
        <v>45950</v>
      </c>
      <c r="D517" t="inlineStr">
        <is>
          <t>GÄVLEBORGS LÄN</t>
        </is>
      </c>
      <c r="E517" t="inlineStr">
        <is>
          <t>NORDANSTIG</t>
        </is>
      </c>
      <c r="F517" t="inlineStr">
        <is>
          <t>Holmen skog AB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48916-2025</t>
        </is>
      </c>
      <c r="B518" s="1" t="n">
        <v>45937.49256944445</v>
      </c>
      <c r="C518" s="1" t="n">
        <v>45950</v>
      </c>
      <c r="D518" t="inlineStr">
        <is>
          <t>GÄVLEBORGS LÄN</t>
        </is>
      </c>
      <c r="E518" t="inlineStr">
        <is>
          <t>NORDANSTIG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48715-2025</t>
        </is>
      </c>
      <c r="B519" s="1" t="n">
        <v>45936.63667824074</v>
      </c>
      <c r="C519" s="1" t="n">
        <v>45950</v>
      </c>
      <c r="D519" t="inlineStr">
        <is>
          <t>GÄVLEBORGS LÄN</t>
        </is>
      </c>
      <c r="E519" t="inlineStr">
        <is>
          <t>NORDANSTIG</t>
        </is>
      </c>
      <c r="F519" t="inlineStr">
        <is>
          <t>Holmen skog AB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48724-2025</t>
        </is>
      </c>
      <c r="B520" s="1" t="n">
        <v>45936.65136574074</v>
      </c>
      <c r="C520" s="1" t="n">
        <v>45950</v>
      </c>
      <c r="D520" t="inlineStr">
        <is>
          <t>GÄVLEBORGS LÄN</t>
        </is>
      </c>
      <c r="E520" t="inlineStr">
        <is>
          <t>NORDANSTIG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57253-2023</t>
        </is>
      </c>
      <c r="B521" s="1" t="n">
        <v>45245</v>
      </c>
      <c r="C521" s="1" t="n">
        <v>45950</v>
      </c>
      <c r="D521" t="inlineStr">
        <is>
          <t>GÄVLEBORGS LÄN</t>
        </is>
      </c>
      <c r="E521" t="inlineStr">
        <is>
          <t>NORDANSTIG</t>
        </is>
      </c>
      <c r="F521" t="inlineStr">
        <is>
          <t>Holmen skog AB</t>
        </is>
      </c>
      <c r="G521" t="n">
        <v>16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33414-2022</t>
        </is>
      </c>
      <c r="B522" s="1" t="n">
        <v>44788.60025462963</v>
      </c>
      <c r="C522" s="1" t="n">
        <v>45950</v>
      </c>
      <c r="D522" t="inlineStr">
        <is>
          <t>GÄVLEBORGS LÄN</t>
        </is>
      </c>
      <c r="E522" t="inlineStr">
        <is>
          <t>NORDANSTIG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48832-2025</t>
        </is>
      </c>
      <c r="B523" s="1" t="n">
        <v>45937.38684027778</v>
      </c>
      <c r="C523" s="1" t="n">
        <v>45950</v>
      </c>
      <c r="D523" t="inlineStr">
        <is>
          <t>GÄVLEBORGS LÄN</t>
        </is>
      </c>
      <c r="E523" t="inlineStr">
        <is>
          <t>NORDANSTIG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40291-2025</t>
        </is>
      </c>
      <c r="B524" s="1" t="n">
        <v>45895.38584490741</v>
      </c>
      <c r="C524" s="1" t="n">
        <v>45950</v>
      </c>
      <c r="D524" t="inlineStr">
        <is>
          <t>GÄVLEBORGS LÄN</t>
        </is>
      </c>
      <c r="E524" t="inlineStr">
        <is>
          <t>NORDANSTIG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56280-2024</t>
        </is>
      </c>
      <c r="B525" s="1" t="n">
        <v>45624.67489583333</v>
      </c>
      <c r="C525" s="1" t="n">
        <v>45950</v>
      </c>
      <c r="D525" t="inlineStr">
        <is>
          <t>GÄVLEBORGS LÄN</t>
        </is>
      </c>
      <c r="E525" t="inlineStr">
        <is>
          <t>NORDANSTIG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25271-2024</t>
        </is>
      </c>
      <c r="B526" s="1" t="n">
        <v>45462</v>
      </c>
      <c r="C526" s="1" t="n">
        <v>45950</v>
      </c>
      <c r="D526" t="inlineStr">
        <is>
          <t>GÄVLEBORGS LÄN</t>
        </is>
      </c>
      <c r="E526" t="inlineStr">
        <is>
          <t>NORDANSTIG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17678-2025</t>
        </is>
      </c>
      <c r="B527" s="1" t="n">
        <v>45758.37297453704</v>
      </c>
      <c r="C527" s="1" t="n">
        <v>45950</v>
      </c>
      <c r="D527" t="inlineStr">
        <is>
          <t>GÄVLEBORGS LÄN</t>
        </is>
      </c>
      <c r="E527" t="inlineStr">
        <is>
          <t>NORDANSTIG</t>
        </is>
      </c>
      <c r="F527" t="inlineStr">
        <is>
          <t>Holmen skog AB</t>
        </is>
      </c>
      <c r="G527" t="n">
        <v>3.8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23072-2025</t>
        </is>
      </c>
      <c r="B528" s="1" t="n">
        <v>45790.89</v>
      </c>
      <c r="C528" s="1" t="n">
        <v>45950</v>
      </c>
      <c r="D528" t="inlineStr">
        <is>
          <t>GÄVLEBORGS LÄN</t>
        </is>
      </c>
      <c r="E528" t="inlineStr">
        <is>
          <t>NORDANSTIG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23119-2025</t>
        </is>
      </c>
      <c r="B529" s="1" t="n">
        <v>45791</v>
      </c>
      <c r="C529" s="1" t="n">
        <v>45950</v>
      </c>
      <c r="D529" t="inlineStr">
        <is>
          <t>GÄVLEBORGS LÄN</t>
        </is>
      </c>
      <c r="E529" t="inlineStr">
        <is>
          <t>NORDANSTIG</t>
        </is>
      </c>
      <c r="G529" t="n">
        <v>3.7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40388-2022</t>
        </is>
      </c>
      <c r="B530" s="1" t="n">
        <v>44823</v>
      </c>
      <c r="C530" s="1" t="n">
        <v>45950</v>
      </c>
      <c r="D530" t="inlineStr">
        <is>
          <t>GÄVLEBORGS LÄN</t>
        </is>
      </c>
      <c r="E530" t="inlineStr">
        <is>
          <t>NORDANSTIG</t>
        </is>
      </c>
      <c r="F530" t="inlineStr">
        <is>
          <t>Holmen skog AB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48919-2025</t>
        </is>
      </c>
      <c r="B531" s="1" t="n">
        <v>45937.49377314815</v>
      </c>
      <c r="C531" s="1" t="n">
        <v>45950</v>
      </c>
      <c r="D531" t="inlineStr">
        <is>
          <t>GÄVLEBORGS LÄN</t>
        </is>
      </c>
      <c r="E531" t="inlineStr">
        <is>
          <t>NORDANSTIG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41608-2024</t>
        </is>
      </c>
      <c r="B532" s="1" t="n">
        <v>45560</v>
      </c>
      <c r="C532" s="1" t="n">
        <v>45950</v>
      </c>
      <c r="D532" t="inlineStr">
        <is>
          <t>GÄVLEBORGS LÄN</t>
        </is>
      </c>
      <c r="E532" t="inlineStr">
        <is>
          <t>NORDANSTIG</t>
        </is>
      </c>
      <c r="F532" t="inlineStr">
        <is>
          <t>Holmen skog AB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48677-2025</t>
        </is>
      </c>
      <c r="B533" s="1" t="n">
        <v>45936.59133101852</v>
      </c>
      <c r="C533" s="1" t="n">
        <v>45950</v>
      </c>
      <c r="D533" t="inlineStr">
        <is>
          <t>GÄVLEBORGS LÄN</t>
        </is>
      </c>
      <c r="E533" t="inlineStr">
        <is>
          <t>NORDANSTIG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35405-2025</t>
        </is>
      </c>
      <c r="B534" s="1" t="n">
        <v>45855</v>
      </c>
      <c r="C534" s="1" t="n">
        <v>45950</v>
      </c>
      <c r="D534" t="inlineStr">
        <is>
          <t>GÄVLEBORGS LÄN</t>
        </is>
      </c>
      <c r="E534" t="inlineStr">
        <is>
          <t>NORDANSTIG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45550-2024</t>
        </is>
      </c>
      <c r="B535" s="1" t="n">
        <v>45579</v>
      </c>
      <c r="C535" s="1" t="n">
        <v>45950</v>
      </c>
      <c r="D535" t="inlineStr">
        <is>
          <t>GÄVLEBORGS LÄN</t>
        </is>
      </c>
      <c r="E535" t="inlineStr">
        <is>
          <t>NORDANSTIG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23154-2025</t>
        </is>
      </c>
      <c r="B536" s="1" t="n">
        <v>45791</v>
      </c>
      <c r="C536" s="1" t="n">
        <v>45950</v>
      </c>
      <c r="D536" t="inlineStr">
        <is>
          <t>GÄVLEBORGS LÄN</t>
        </is>
      </c>
      <c r="E536" t="inlineStr">
        <is>
          <t>NORDANSTIG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34557-2023</t>
        </is>
      </c>
      <c r="B537" s="1" t="n">
        <v>45140.50714120371</v>
      </c>
      <c r="C537" s="1" t="n">
        <v>45950</v>
      </c>
      <c r="D537" t="inlineStr">
        <is>
          <t>GÄVLEBORGS LÄN</t>
        </is>
      </c>
      <c r="E537" t="inlineStr">
        <is>
          <t>NORDANSTIG</t>
        </is>
      </c>
      <c r="G537" t="n">
        <v>3.2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23122-2025</t>
        </is>
      </c>
      <c r="B538" s="1" t="n">
        <v>45791</v>
      </c>
      <c r="C538" s="1" t="n">
        <v>45950</v>
      </c>
      <c r="D538" t="inlineStr">
        <is>
          <t>GÄVLEBORGS LÄN</t>
        </is>
      </c>
      <c r="E538" t="inlineStr">
        <is>
          <t>NORDANSTIG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48566-2025</t>
        </is>
      </c>
      <c r="B539" s="1" t="n">
        <v>45936.44791666666</v>
      </c>
      <c r="C539" s="1" t="n">
        <v>45950</v>
      </c>
      <c r="D539" t="inlineStr">
        <is>
          <t>GÄVLEBORGS LÄN</t>
        </is>
      </c>
      <c r="E539" t="inlineStr">
        <is>
          <t>NORDANSTIG</t>
        </is>
      </c>
      <c r="G539" t="n">
        <v>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16616-2025</t>
        </is>
      </c>
      <c r="B540" s="1" t="n">
        <v>45754</v>
      </c>
      <c r="C540" s="1" t="n">
        <v>45950</v>
      </c>
      <c r="D540" t="inlineStr">
        <is>
          <t>GÄVLEBORGS LÄN</t>
        </is>
      </c>
      <c r="E540" t="inlineStr">
        <is>
          <t>NORDANSTIG</t>
        </is>
      </c>
      <c r="F540" t="inlineStr">
        <is>
          <t>Holmen skog AB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49273-2025</t>
        </is>
      </c>
      <c r="B541" s="1" t="n">
        <v>45938.50575231481</v>
      </c>
      <c r="C541" s="1" t="n">
        <v>45950</v>
      </c>
      <c r="D541" t="inlineStr">
        <is>
          <t>GÄVLEBORGS LÄN</t>
        </is>
      </c>
      <c r="E541" t="inlineStr">
        <is>
          <t>NORDANSTIG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49268-2025</t>
        </is>
      </c>
      <c r="B542" s="1" t="n">
        <v>45938.50202546296</v>
      </c>
      <c r="C542" s="1" t="n">
        <v>45950</v>
      </c>
      <c r="D542" t="inlineStr">
        <is>
          <t>GÄVLEBORGS LÄN</t>
        </is>
      </c>
      <c r="E542" t="inlineStr">
        <is>
          <t>NORDANSTIG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20137-2023</t>
        </is>
      </c>
      <c r="B543" s="1" t="n">
        <v>45055</v>
      </c>
      <c r="C543" s="1" t="n">
        <v>45950</v>
      </c>
      <c r="D543" t="inlineStr">
        <is>
          <t>GÄVLEBORGS LÄN</t>
        </is>
      </c>
      <c r="E543" t="inlineStr">
        <is>
          <t>NORDANSTIG</t>
        </is>
      </c>
      <c r="G543" t="n">
        <v>3.4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40812-2025</t>
        </is>
      </c>
      <c r="B544" s="1" t="n">
        <v>45897.47065972222</v>
      </c>
      <c r="C544" s="1" t="n">
        <v>45950</v>
      </c>
      <c r="D544" t="inlineStr">
        <is>
          <t>GÄVLEBORGS LÄN</t>
        </is>
      </c>
      <c r="E544" t="inlineStr">
        <is>
          <t>NORDANSTIG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40824-2025</t>
        </is>
      </c>
      <c r="B545" s="1" t="n">
        <v>45897.49759259259</v>
      </c>
      <c r="C545" s="1" t="n">
        <v>45950</v>
      </c>
      <c r="D545" t="inlineStr">
        <is>
          <t>GÄVLEBORGS LÄN</t>
        </is>
      </c>
      <c r="E545" t="inlineStr">
        <is>
          <t>NORDANSTIG</t>
        </is>
      </c>
      <c r="F545" t="inlineStr">
        <is>
          <t>Holmen skog AB</t>
        </is>
      </c>
      <c r="G545" t="n">
        <v>10.6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19896-2025</t>
        </is>
      </c>
      <c r="B546" s="1" t="n">
        <v>45771.5834837963</v>
      </c>
      <c r="C546" s="1" t="n">
        <v>45950</v>
      </c>
      <c r="D546" t="inlineStr">
        <is>
          <t>GÄVLEBORGS LÄN</t>
        </is>
      </c>
      <c r="E546" t="inlineStr">
        <is>
          <t>NORDANSTIG</t>
        </is>
      </c>
      <c r="F546" t="inlineStr">
        <is>
          <t>Holmen skog AB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74460-2021</t>
        </is>
      </c>
      <c r="B547" s="1" t="n">
        <v>44560.51326388889</v>
      </c>
      <c r="C547" s="1" t="n">
        <v>45950</v>
      </c>
      <c r="D547" t="inlineStr">
        <is>
          <t>GÄVLEBORGS LÄN</t>
        </is>
      </c>
      <c r="E547" t="inlineStr">
        <is>
          <t>NORDANSTIG</t>
        </is>
      </c>
      <c r="F547" t="inlineStr">
        <is>
          <t>Holmen skog AB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56586-2023</t>
        </is>
      </c>
      <c r="B548" s="1" t="n">
        <v>45243.63503472223</v>
      </c>
      <c r="C548" s="1" t="n">
        <v>45950</v>
      </c>
      <c r="D548" t="inlineStr">
        <is>
          <t>GÄVLEBORGS LÄN</t>
        </is>
      </c>
      <c r="E548" t="inlineStr">
        <is>
          <t>NORDANSTIG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49328-2025</t>
        </is>
      </c>
      <c r="B549" s="1" t="n">
        <v>45938.57550925926</v>
      </c>
      <c r="C549" s="1" t="n">
        <v>45950</v>
      </c>
      <c r="D549" t="inlineStr">
        <is>
          <t>GÄVLEBORGS LÄN</t>
        </is>
      </c>
      <c r="E549" t="inlineStr">
        <is>
          <t>NORDANSTIG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49334-2025</t>
        </is>
      </c>
      <c r="B550" s="1" t="n">
        <v>45938.58446759259</v>
      </c>
      <c r="C550" s="1" t="n">
        <v>45950</v>
      </c>
      <c r="D550" t="inlineStr">
        <is>
          <t>GÄVLEBORGS LÄN</t>
        </is>
      </c>
      <c r="E550" t="inlineStr">
        <is>
          <t>NORDANSTIG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49342-2025</t>
        </is>
      </c>
      <c r="B551" s="1" t="n">
        <v>45938.59556712963</v>
      </c>
      <c r="C551" s="1" t="n">
        <v>45950</v>
      </c>
      <c r="D551" t="inlineStr">
        <is>
          <t>GÄVLEBORGS LÄN</t>
        </is>
      </c>
      <c r="E551" t="inlineStr">
        <is>
          <t>NORDANSTIG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49352-2025</t>
        </is>
      </c>
      <c r="B552" s="1" t="n">
        <v>45938.61381944444</v>
      </c>
      <c r="C552" s="1" t="n">
        <v>45950</v>
      </c>
      <c r="D552" t="inlineStr">
        <is>
          <t>GÄVLEBORGS LÄN</t>
        </is>
      </c>
      <c r="E552" t="inlineStr">
        <is>
          <t>NORDANSTIG</t>
        </is>
      </c>
      <c r="G552" t="n">
        <v>7.6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23791-2025</t>
        </is>
      </c>
      <c r="B553" s="1" t="n">
        <v>45793.53853009259</v>
      </c>
      <c r="C553" s="1" t="n">
        <v>45950</v>
      </c>
      <c r="D553" t="inlineStr">
        <is>
          <t>GÄVLEBORGS LÄN</t>
        </is>
      </c>
      <c r="E553" t="inlineStr">
        <is>
          <t>NORDANSTIG</t>
        </is>
      </c>
      <c r="F553" t="inlineStr">
        <is>
          <t>Holmen skog AB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55948-2024</t>
        </is>
      </c>
      <c r="B554" s="1" t="n">
        <v>45623</v>
      </c>
      <c r="C554" s="1" t="n">
        <v>45950</v>
      </c>
      <c r="D554" t="inlineStr">
        <is>
          <t>GÄVLEBORGS LÄN</t>
        </is>
      </c>
      <c r="E554" t="inlineStr">
        <is>
          <t>NORDANSTIG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40629-2025</t>
        </is>
      </c>
      <c r="B555" s="1" t="n">
        <v>45896.59113425926</v>
      </c>
      <c r="C555" s="1" t="n">
        <v>45950</v>
      </c>
      <c r="D555" t="inlineStr">
        <is>
          <t>GÄVLEBORGS LÄN</t>
        </is>
      </c>
      <c r="E555" t="inlineStr">
        <is>
          <t>NORDANSTIG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54803-2023</t>
        </is>
      </c>
      <c r="B556" s="1" t="n">
        <v>45236</v>
      </c>
      <c r="C556" s="1" t="n">
        <v>45950</v>
      </c>
      <c r="D556" t="inlineStr">
        <is>
          <t>GÄVLEBORGS LÄN</t>
        </is>
      </c>
      <c r="E556" t="inlineStr">
        <is>
          <t>NORDANSTIG</t>
        </is>
      </c>
      <c r="F556" t="inlineStr">
        <is>
          <t>Holmen skog AB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23623-2025</t>
        </is>
      </c>
      <c r="B557" s="1" t="n">
        <v>45792</v>
      </c>
      <c r="C557" s="1" t="n">
        <v>45950</v>
      </c>
      <c r="D557" t="inlineStr">
        <is>
          <t>GÄVLEBORGS LÄN</t>
        </is>
      </c>
      <c r="E557" t="inlineStr">
        <is>
          <t>NORDANSTIG</t>
        </is>
      </c>
      <c r="G557" t="n">
        <v>12.9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23788-2025</t>
        </is>
      </c>
      <c r="B558" s="1" t="n">
        <v>45793.5347800926</v>
      </c>
      <c r="C558" s="1" t="n">
        <v>45950</v>
      </c>
      <c r="D558" t="inlineStr">
        <is>
          <t>GÄVLEBORGS LÄN</t>
        </is>
      </c>
      <c r="E558" t="inlineStr">
        <is>
          <t>NORDANSTIG</t>
        </is>
      </c>
      <c r="F558" t="inlineStr">
        <is>
          <t>Holmen skog AB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26503-2021</t>
        </is>
      </c>
      <c r="B559" s="1" t="n">
        <v>44348</v>
      </c>
      <c r="C559" s="1" t="n">
        <v>45950</v>
      </c>
      <c r="D559" t="inlineStr">
        <is>
          <t>GÄVLEBORGS LÄN</t>
        </is>
      </c>
      <c r="E559" t="inlineStr">
        <is>
          <t>NORDANSTIG</t>
        </is>
      </c>
      <c r="G559" t="n">
        <v>2.3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43589-2021</t>
        </is>
      </c>
      <c r="B560" s="1" t="n">
        <v>44433</v>
      </c>
      <c r="C560" s="1" t="n">
        <v>45950</v>
      </c>
      <c r="D560" t="inlineStr">
        <is>
          <t>GÄVLEBORGS LÄN</t>
        </is>
      </c>
      <c r="E560" t="inlineStr">
        <is>
          <t>NORDANSTIG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49263-2025</t>
        </is>
      </c>
      <c r="B561" s="1" t="n">
        <v>45938.49930555555</v>
      </c>
      <c r="C561" s="1" t="n">
        <v>45950</v>
      </c>
      <c r="D561" t="inlineStr">
        <is>
          <t>GÄVLEBORGS LÄN</t>
        </is>
      </c>
      <c r="E561" t="inlineStr">
        <is>
          <t>NORDANSTIG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49594-2025</t>
        </is>
      </c>
      <c r="B562" s="1" t="n">
        <v>45939.53201388889</v>
      </c>
      <c r="C562" s="1" t="n">
        <v>45950</v>
      </c>
      <c r="D562" t="inlineStr">
        <is>
          <t>GÄVLEBORGS LÄN</t>
        </is>
      </c>
      <c r="E562" t="inlineStr">
        <is>
          <t>NORDANSTIG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49595-2025</t>
        </is>
      </c>
      <c r="B563" s="1" t="n">
        <v>45939.53207175926</v>
      </c>
      <c r="C563" s="1" t="n">
        <v>45950</v>
      </c>
      <c r="D563" t="inlineStr">
        <is>
          <t>GÄVLEBORGS LÄN</t>
        </is>
      </c>
      <c r="E563" t="inlineStr">
        <is>
          <t>NORDANSTIG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49596-2025</t>
        </is>
      </c>
      <c r="B564" s="1" t="n">
        <v>45939.53211805555</v>
      </c>
      <c r="C564" s="1" t="n">
        <v>45950</v>
      </c>
      <c r="D564" t="inlineStr">
        <is>
          <t>GÄVLEBORGS LÄN</t>
        </is>
      </c>
      <c r="E564" t="inlineStr">
        <is>
          <t>NORDANSTIG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49282-2025</t>
        </is>
      </c>
      <c r="B565" s="1" t="n">
        <v>45938.51270833334</v>
      </c>
      <c r="C565" s="1" t="n">
        <v>45950</v>
      </c>
      <c r="D565" t="inlineStr">
        <is>
          <t>GÄVLEBORGS LÄN</t>
        </is>
      </c>
      <c r="E565" t="inlineStr">
        <is>
          <t>NORDANSTIG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49284-2025</t>
        </is>
      </c>
      <c r="B566" s="1" t="n">
        <v>45938.51703703704</v>
      </c>
      <c r="C566" s="1" t="n">
        <v>45950</v>
      </c>
      <c r="D566" t="inlineStr">
        <is>
          <t>GÄVLEBORGS LÄN</t>
        </is>
      </c>
      <c r="E566" t="inlineStr">
        <is>
          <t>NORDANSTIG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49286-2025</t>
        </is>
      </c>
      <c r="B567" s="1" t="n">
        <v>45938.52304398148</v>
      </c>
      <c r="C567" s="1" t="n">
        <v>45950</v>
      </c>
      <c r="D567" t="inlineStr">
        <is>
          <t>GÄVLEBORGS LÄN</t>
        </is>
      </c>
      <c r="E567" t="inlineStr">
        <is>
          <t>NORDANSTIG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23467-2025</t>
        </is>
      </c>
      <c r="B568" s="1" t="n">
        <v>45792.43704861111</v>
      </c>
      <c r="C568" s="1" t="n">
        <v>45950</v>
      </c>
      <c r="D568" t="inlineStr">
        <is>
          <t>GÄVLEBORGS LÄN</t>
        </is>
      </c>
      <c r="E568" t="inlineStr">
        <is>
          <t>NORDANSTIG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46111-2023</t>
        </is>
      </c>
      <c r="B569" s="1" t="n">
        <v>45196.54778935185</v>
      </c>
      <c r="C569" s="1" t="n">
        <v>45950</v>
      </c>
      <c r="D569" t="inlineStr">
        <is>
          <t>GÄVLEBORGS LÄN</t>
        </is>
      </c>
      <c r="E569" t="inlineStr">
        <is>
          <t>NORDANSTIG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49597-2025</t>
        </is>
      </c>
      <c r="B570" s="1" t="n">
        <v>45939.53217592592</v>
      </c>
      <c r="C570" s="1" t="n">
        <v>45950</v>
      </c>
      <c r="D570" t="inlineStr">
        <is>
          <t>GÄVLEBORGS LÄN</t>
        </is>
      </c>
      <c r="E570" t="inlineStr">
        <is>
          <t>NORDANSTIG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17887-2024</t>
        </is>
      </c>
      <c r="B571" s="1" t="n">
        <v>45419.4737962963</v>
      </c>
      <c r="C571" s="1" t="n">
        <v>45950</v>
      </c>
      <c r="D571" t="inlineStr">
        <is>
          <t>GÄVLEBORGS LÄN</t>
        </is>
      </c>
      <c r="E571" t="inlineStr">
        <is>
          <t>NORDANSTIG</t>
        </is>
      </c>
      <c r="F571" t="inlineStr">
        <is>
          <t>Holmen skog AB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35822-2025</t>
        </is>
      </c>
      <c r="B572" s="1" t="n">
        <v>45861.47325231481</v>
      </c>
      <c r="C572" s="1" t="n">
        <v>45950</v>
      </c>
      <c r="D572" t="inlineStr">
        <is>
          <t>GÄVLEBORGS LÄN</t>
        </is>
      </c>
      <c r="E572" t="inlineStr">
        <is>
          <t>NORDANSTIG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49287-2025</t>
        </is>
      </c>
      <c r="B573" s="1" t="n">
        <v>45938.52627314815</v>
      </c>
      <c r="C573" s="1" t="n">
        <v>45950</v>
      </c>
      <c r="D573" t="inlineStr">
        <is>
          <t>GÄVLEBORGS LÄN</t>
        </is>
      </c>
      <c r="E573" t="inlineStr">
        <is>
          <t>NORDANSTIG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49309-2025</t>
        </is>
      </c>
      <c r="B574" s="1" t="n">
        <v>45938.56237268518</v>
      </c>
      <c r="C574" s="1" t="n">
        <v>45950</v>
      </c>
      <c r="D574" t="inlineStr">
        <is>
          <t>GÄVLEBORGS LÄN</t>
        </is>
      </c>
      <c r="E574" t="inlineStr">
        <is>
          <t>NORDANSTIG</t>
        </is>
      </c>
      <c r="G574" t="n">
        <v>7.4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22041-2022</t>
        </is>
      </c>
      <c r="B575" s="1" t="n">
        <v>44711.65472222222</v>
      </c>
      <c r="C575" s="1" t="n">
        <v>45950</v>
      </c>
      <c r="D575" t="inlineStr">
        <is>
          <t>GÄVLEBORGS LÄN</t>
        </is>
      </c>
      <c r="E575" t="inlineStr">
        <is>
          <t>NORDANSTIG</t>
        </is>
      </c>
      <c r="F575" t="inlineStr">
        <is>
          <t>Holmen skog AB</t>
        </is>
      </c>
      <c r="G575" t="n">
        <v>6.2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43400-2023</t>
        </is>
      </c>
      <c r="B576" s="1" t="n">
        <v>45183.92178240741</v>
      </c>
      <c r="C576" s="1" t="n">
        <v>45950</v>
      </c>
      <c r="D576" t="inlineStr">
        <is>
          <t>GÄVLEBORGS LÄN</t>
        </is>
      </c>
      <c r="E576" t="inlineStr">
        <is>
          <t>NORDANSTIG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47876-2023</t>
        </is>
      </c>
      <c r="B577" s="1" t="n">
        <v>45204</v>
      </c>
      <c r="C577" s="1" t="n">
        <v>45950</v>
      </c>
      <c r="D577" t="inlineStr">
        <is>
          <t>GÄVLEBORGS LÄN</t>
        </is>
      </c>
      <c r="E577" t="inlineStr">
        <is>
          <t>NORDANSTIG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59930-2024</t>
        </is>
      </c>
      <c r="B578" s="1" t="n">
        <v>45642</v>
      </c>
      <c r="C578" s="1" t="n">
        <v>45950</v>
      </c>
      <c r="D578" t="inlineStr">
        <is>
          <t>GÄVLEBORGS LÄN</t>
        </is>
      </c>
      <c r="E578" t="inlineStr">
        <is>
          <t>NORDANSTIG</t>
        </is>
      </c>
      <c r="G578" t="n">
        <v>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40622-2025</t>
        </is>
      </c>
      <c r="B579" s="1" t="n">
        <v>45896.58621527778</v>
      </c>
      <c r="C579" s="1" t="n">
        <v>45950</v>
      </c>
      <c r="D579" t="inlineStr">
        <is>
          <t>GÄVLEBORGS LÄN</t>
        </is>
      </c>
      <c r="E579" t="inlineStr">
        <is>
          <t>NORDANSTIG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40647-2025</t>
        </is>
      </c>
      <c r="B580" s="1" t="n">
        <v>45896.62219907407</v>
      </c>
      <c r="C580" s="1" t="n">
        <v>45950</v>
      </c>
      <c r="D580" t="inlineStr">
        <is>
          <t>GÄVLEBORGS LÄN</t>
        </is>
      </c>
      <c r="E580" t="inlineStr">
        <is>
          <t>NORDANSTIG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40658-2025</t>
        </is>
      </c>
      <c r="B581" s="1" t="n">
        <v>45896.64530092593</v>
      </c>
      <c r="C581" s="1" t="n">
        <v>45950</v>
      </c>
      <c r="D581" t="inlineStr">
        <is>
          <t>GÄVLEBORGS LÄN</t>
        </is>
      </c>
      <c r="E581" t="inlineStr">
        <is>
          <t>NORDANSTIG</t>
        </is>
      </c>
      <c r="G581" t="n">
        <v>11.2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32350-2022</t>
        </is>
      </c>
      <c r="B582" s="1" t="n">
        <v>44781.92569444444</v>
      </c>
      <c r="C582" s="1" t="n">
        <v>45950</v>
      </c>
      <c r="D582" t="inlineStr">
        <is>
          <t>GÄVLEBORGS LÄN</t>
        </is>
      </c>
      <c r="E582" t="inlineStr">
        <is>
          <t>NORDANSTIG</t>
        </is>
      </c>
      <c r="G582" t="n">
        <v>3.5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52881-2024</t>
        </is>
      </c>
      <c r="B583" s="1" t="n">
        <v>45610.64039351852</v>
      </c>
      <c r="C583" s="1" t="n">
        <v>45950</v>
      </c>
      <c r="D583" t="inlineStr">
        <is>
          <t>GÄVLEBORGS LÄN</t>
        </is>
      </c>
      <c r="E583" t="inlineStr">
        <is>
          <t>NORDANSTIG</t>
        </is>
      </c>
      <c r="F583" t="inlineStr">
        <is>
          <t>Holmen skog AB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57863-2024</t>
        </is>
      </c>
      <c r="B584" s="1" t="n">
        <v>45631.43291666666</v>
      </c>
      <c r="C584" s="1" t="n">
        <v>45950</v>
      </c>
      <c r="D584" t="inlineStr">
        <is>
          <t>GÄVLEBORGS LÄN</t>
        </is>
      </c>
      <c r="E584" t="inlineStr">
        <is>
          <t>NORDANSTIG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55002-2023</t>
        </is>
      </c>
      <c r="B585" s="1" t="n">
        <v>45236</v>
      </c>
      <c r="C585" s="1" t="n">
        <v>45950</v>
      </c>
      <c r="D585" t="inlineStr">
        <is>
          <t>GÄVLEBORGS LÄN</t>
        </is>
      </c>
      <c r="E585" t="inlineStr">
        <is>
          <t>NORDANSTIG</t>
        </is>
      </c>
      <c r="F585" t="inlineStr">
        <is>
          <t>SCA</t>
        </is>
      </c>
      <c r="G585" t="n">
        <v>3.7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49331-2025</t>
        </is>
      </c>
      <c r="B586" s="1" t="n">
        <v>45938.5815162037</v>
      </c>
      <c r="C586" s="1" t="n">
        <v>45950</v>
      </c>
      <c r="D586" t="inlineStr">
        <is>
          <t>GÄVLEBORGS LÄN</t>
        </is>
      </c>
      <c r="E586" t="inlineStr">
        <is>
          <t>NORDANSTIG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40804-2025</t>
        </is>
      </c>
      <c r="B587" s="1" t="n">
        <v>45897.46543981481</v>
      </c>
      <c r="C587" s="1" t="n">
        <v>45950</v>
      </c>
      <c r="D587" t="inlineStr">
        <is>
          <t>GÄVLEBORGS LÄN</t>
        </is>
      </c>
      <c r="E587" t="inlineStr">
        <is>
          <t>NORDANSTIG</t>
        </is>
      </c>
      <c r="G587" t="n">
        <v>7.1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44446-2023</t>
        </is>
      </c>
      <c r="B588" s="1" t="n">
        <v>45189.378125</v>
      </c>
      <c r="C588" s="1" t="n">
        <v>45950</v>
      </c>
      <c r="D588" t="inlineStr">
        <is>
          <t>GÄVLEBORGS LÄN</t>
        </is>
      </c>
      <c r="E588" t="inlineStr">
        <is>
          <t>NORDANSTIG</t>
        </is>
      </c>
      <c r="F588" t="inlineStr">
        <is>
          <t>Holmen skog AB</t>
        </is>
      </c>
      <c r="G588" t="n">
        <v>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59425-2022</t>
        </is>
      </c>
      <c r="B589" s="1" t="n">
        <v>44907</v>
      </c>
      <c r="C589" s="1" t="n">
        <v>45950</v>
      </c>
      <c r="D589" t="inlineStr">
        <is>
          <t>GÄVLEBORGS LÄN</t>
        </is>
      </c>
      <c r="E589" t="inlineStr">
        <is>
          <t>NORDANSTIG</t>
        </is>
      </c>
      <c r="F589" t="inlineStr">
        <is>
          <t>Holmen skog AB</t>
        </is>
      </c>
      <c r="G589" t="n">
        <v>3.5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12095-2023</t>
        </is>
      </c>
      <c r="B590" s="1" t="n">
        <v>44998.3634375</v>
      </c>
      <c r="C590" s="1" t="n">
        <v>45950</v>
      </c>
      <c r="D590" t="inlineStr">
        <is>
          <t>GÄVLEBORGS LÄN</t>
        </is>
      </c>
      <c r="E590" t="inlineStr">
        <is>
          <t>NORDANSTIG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41202-2025</t>
        </is>
      </c>
      <c r="B591" s="1" t="n">
        <v>45898.5747337963</v>
      </c>
      <c r="C591" s="1" t="n">
        <v>45950</v>
      </c>
      <c r="D591" t="inlineStr">
        <is>
          <t>GÄVLEBORGS LÄN</t>
        </is>
      </c>
      <c r="E591" t="inlineStr">
        <is>
          <t>NORDANSTIG</t>
        </is>
      </c>
      <c r="F591" t="inlineStr">
        <is>
          <t>Holmen skog AB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41482-2025</t>
        </is>
      </c>
      <c r="B592" s="1" t="n">
        <v>45901.47646990741</v>
      </c>
      <c r="C592" s="1" t="n">
        <v>45950</v>
      </c>
      <c r="D592" t="inlineStr">
        <is>
          <t>GÄVLEBORGS LÄN</t>
        </is>
      </c>
      <c r="E592" t="inlineStr">
        <is>
          <t>NORDANSTIG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23993-2025</t>
        </is>
      </c>
      <c r="B593" s="1" t="n">
        <v>45796.40721064815</v>
      </c>
      <c r="C593" s="1" t="n">
        <v>45950</v>
      </c>
      <c r="D593" t="inlineStr">
        <is>
          <t>GÄVLEBORGS LÄN</t>
        </is>
      </c>
      <c r="E593" t="inlineStr">
        <is>
          <t>NORDANSTIG</t>
        </is>
      </c>
      <c r="F593" t="inlineStr">
        <is>
          <t>Holmen skog AB</t>
        </is>
      </c>
      <c r="G593" t="n">
        <v>41.3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45312-2023</t>
        </is>
      </c>
      <c r="B594" s="1" t="n">
        <v>45191.70572916666</v>
      </c>
      <c r="C594" s="1" t="n">
        <v>45950</v>
      </c>
      <c r="D594" t="inlineStr">
        <is>
          <t>GÄVLEBORGS LÄN</t>
        </is>
      </c>
      <c r="E594" t="inlineStr">
        <is>
          <t>NORDANSTIG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675-2023</t>
        </is>
      </c>
      <c r="B595" s="1" t="n">
        <v>44930.69663194445</v>
      </c>
      <c r="C595" s="1" t="n">
        <v>45950</v>
      </c>
      <c r="D595" t="inlineStr">
        <is>
          <t>GÄVLEBORGS LÄN</t>
        </is>
      </c>
      <c r="E595" t="inlineStr">
        <is>
          <t>NORDANSTIG</t>
        </is>
      </c>
      <c r="F595" t="inlineStr">
        <is>
          <t>Holmen skog AB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1708-2023</t>
        </is>
      </c>
      <c r="B596" s="1" t="n">
        <v>44938</v>
      </c>
      <c r="C596" s="1" t="n">
        <v>45950</v>
      </c>
      <c r="D596" t="inlineStr">
        <is>
          <t>GÄVLEBORGS LÄN</t>
        </is>
      </c>
      <c r="E596" t="inlineStr">
        <is>
          <t>NORDANSTIG</t>
        </is>
      </c>
      <c r="F596" t="inlineStr">
        <is>
          <t>Holmen skog AB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13489-2025</t>
        </is>
      </c>
      <c r="B597" s="1" t="n">
        <v>45736</v>
      </c>
      <c r="C597" s="1" t="n">
        <v>45950</v>
      </c>
      <c r="D597" t="inlineStr">
        <is>
          <t>GÄVLEBORGS LÄN</t>
        </is>
      </c>
      <c r="E597" t="inlineStr">
        <is>
          <t>NORDANSTIG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35931-2023</t>
        </is>
      </c>
      <c r="B598" s="1" t="n">
        <v>45148.66540509259</v>
      </c>
      <c r="C598" s="1" t="n">
        <v>45950</v>
      </c>
      <c r="D598" t="inlineStr">
        <is>
          <t>GÄVLEBORGS LÄN</t>
        </is>
      </c>
      <c r="E598" t="inlineStr">
        <is>
          <t>NORDANSTIG</t>
        </is>
      </c>
      <c r="G598" t="n">
        <v>1.5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24101-2025</t>
        </is>
      </c>
      <c r="B599" s="1" t="n">
        <v>45796.59533564815</v>
      </c>
      <c r="C599" s="1" t="n">
        <v>45950</v>
      </c>
      <c r="D599" t="inlineStr">
        <is>
          <t>GÄVLEBORGS LÄN</t>
        </is>
      </c>
      <c r="E599" t="inlineStr">
        <is>
          <t>NORDANSTIG</t>
        </is>
      </c>
      <c r="G599" t="n">
        <v>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17641-2025</t>
        </is>
      </c>
      <c r="B600" s="1" t="n">
        <v>45758.32194444445</v>
      </c>
      <c r="C600" s="1" t="n">
        <v>45950</v>
      </c>
      <c r="D600" t="inlineStr">
        <is>
          <t>GÄVLEBORGS LÄN</t>
        </is>
      </c>
      <c r="E600" t="inlineStr">
        <is>
          <t>NORDANSTIG</t>
        </is>
      </c>
      <c r="G600" t="n">
        <v>4.7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5479-2023</t>
        </is>
      </c>
      <c r="B601" s="1" t="n">
        <v>44960</v>
      </c>
      <c r="C601" s="1" t="n">
        <v>45950</v>
      </c>
      <c r="D601" t="inlineStr">
        <is>
          <t>GÄVLEBORGS LÄN</t>
        </is>
      </c>
      <c r="E601" t="inlineStr">
        <is>
          <t>NORDANSTIG</t>
        </is>
      </c>
      <c r="G601" t="n">
        <v>17.6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7916-2022</t>
        </is>
      </c>
      <c r="B602" s="1" t="n">
        <v>44608.68528935185</v>
      </c>
      <c r="C602" s="1" t="n">
        <v>45950</v>
      </c>
      <c r="D602" t="inlineStr">
        <is>
          <t>GÄVLEBORGS LÄN</t>
        </is>
      </c>
      <c r="E602" t="inlineStr">
        <is>
          <t>NORDANSTIG</t>
        </is>
      </c>
      <c r="G602" t="n">
        <v>2.7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43523-2024</t>
        </is>
      </c>
      <c r="B603" s="1" t="n">
        <v>45569</v>
      </c>
      <c r="C603" s="1" t="n">
        <v>45950</v>
      </c>
      <c r="D603" t="inlineStr">
        <is>
          <t>GÄVLEBORGS LÄN</t>
        </is>
      </c>
      <c r="E603" t="inlineStr">
        <is>
          <t>NORDANSTIG</t>
        </is>
      </c>
      <c r="F603" t="inlineStr">
        <is>
          <t>Holmen skog AB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32471-2023</t>
        </is>
      </c>
      <c r="B604" s="1" t="n">
        <v>45120.92688657407</v>
      </c>
      <c r="C604" s="1" t="n">
        <v>45950</v>
      </c>
      <c r="D604" t="inlineStr">
        <is>
          <t>GÄVLEBORGS LÄN</t>
        </is>
      </c>
      <c r="E604" t="inlineStr">
        <is>
          <t>NORDANSTIG</t>
        </is>
      </c>
      <c r="G604" t="n">
        <v>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10137-2024</t>
        </is>
      </c>
      <c r="B605" s="1" t="n">
        <v>45364.60462962963</v>
      </c>
      <c r="C605" s="1" t="n">
        <v>45950</v>
      </c>
      <c r="D605" t="inlineStr">
        <is>
          <t>GÄVLEBORGS LÄN</t>
        </is>
      </c>
      <c r="E605" t="inlineStr">
        <is>
          <t>NORDANSTIG</t>
        </is>
      </c>
      <c r="F605" t="inlineStr">
        <is>
          <t>Holmen skog AB</t>
        </is>
      </c>
      <c r="G605" t="n">
        <v>2.8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37217-2024</t>
        </is>
      </c>
      <c r="B606" s="1" t="n">
        <v>45539</v>
      </c>
      <c r="C606" s="1" t="n">
        <v>45950</v>
      </c>
      <c r="D606" t="inlineStr">
        <is>
          <t>GÄVLEBORGS LÄN</t>
        </is>
      </c>
      <c r="E606" t="inlineStr">
        <is>
          <t>NORDANSTIG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37986-2022</t>
        </is>
      </c>
      <c r="B607" s="1" t="n">
        <v>44811.56202546296</v>
      </c>
      <c r="C607" s="1" t="n">
        <v>45950</v>
      </c>
      <c r="D607" t="inlineStr">
        <is>
          <t>GÄVLEBORGS LÄN</t>
        </is>
      </c>
      <c r="E607" t="inlineStr">
        <is>
          <t>NORDANSTIG</t>
        </is>
      </c>
      <c r="G607" t="n">
        <v>2.2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20441-2023</t>
        </is>
      </c>
      <c r="B608" s="1" t="n">
        <v>45056.82412037037</v>
      </c>
      <c r="C608" s="1" t="n">
        <v>45950</v>
      </c>
      <c r="D608" t="inlineStr">
        <is>
          <t>GÄVLEBORGS LÄN</t>
        </is>
      </c>
      <c r="E608" t="inlineStr">
        <is>
          <t>NORDANSTIG</t>
        </is>
      </c>
      <c r="F608" t="inlineStr">
        <is>
          <t>Holmen skog AB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9131-2024</t>
        </is>
      </c>
      <c r="B609" s="1" t="n">
        <v>45358.34773148148</v>
      </c>
      <c r="C609" s="1" t="n">
        <v>45950</v>
      </c>
      <c r="D609" t="inlineStr">
        <is>
          <t>GÄVLEBORGS LÄN</t>
        </is>
      </c>
      <c r="E609" t="inlineStr">
        <is>
          <t>NORDANSTIG</t>
        </is>
      </c>
      <c r="F609" t="inlineStr">
        <is>
          <t>Holmen skog AB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13025-2025</t>
        </is>
      </c>
      <c r="B610" s="1" t="n">
        <v>45734.55638888889</v>
      </c>
      <c r="C610" s="1" t="n">
        <v>45950</v>
      </c>
      <c r="D610" t="inlineStr">
        <is>
          <t>GÄVLEBORGS LÄN</t>
        </is>
      </c>
      <c r="E610" t="inlineStr">
        <is>
          <t>NORDANSTIG</t>
        </is>
      </c>
      <c r="G610" t="n">
        <v>9.699999999999999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25068-2025</t>
        </is>
      </c>
      <c r="B611" s="1" t="n">
        <v>45799.72726851852</v>
      </c>
      <c r="C611" s="1" t="n">
        <v>45950</v>
      </c>
      <c r="D611" t="inlineStr">
        <is>
          <t>GÄVLEBORGS LÄN</t>
        </is>
      </c>
      <c r="E611" t="inlineStr">
        <is>
          <t>NORDANSTIG</t>
        </is>
      </c>
      <c r="F611" t="inlineStr">
        <is>
          <t>Holmen skog AB</t>
        </is>
      </c>
      <c r="G611" t="n">
        <v>16.7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37686-2024</t>
        </is>
      </c>
      <c r="B612" s="1" t="n">
        <v>45541.59466435185</v>
      </c>
      <c r="C612" s="1" t="n">
        <v>45950</v>
      </c>
      <c r="D612" t="inlineStr">
        <is>
          <t>GÄVLEBORGS LÄN</t>
        </is>
      </c>
      <c r="E612" t="inlineStr">
        <is>
          <t>NORDANSTIG</t>
        </is>
      </c>
      <c r="F612" t="inlineStr">
        <is>
          <t>Holmen skog AB</t>
        </is>
      </c>
      <c r="G612" t="n">
        <v>3.5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33478-2023</t>
        </is>
      </c>
      <c r="B613" s="1" t="n">
        <v>45131.4106712963</v>
      </c>
      <c r="C613" s="1" t="n">
        <v>45950</v>
      </c>
      <c r="D613" t="inlineStr">
        <is>
          <t>GÄVLEBORGS LÄN</t>
        </is>
      </c>
      <c r="E613" t="inlineStr">
        <is>
          <t>NORDANSTIG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25723-2024</t>
        </is>
      </c>
      <c r="B614" s="1" t="n">
        <v>45463.95457175926</v>
      </c>
      <c r="C614" s="1" t="n">
        <v>45950</v>
      </c>
      <c r="D614" t="inlineStr">
        <is>
          <t>GÄVLEBORGS LÄN</t>
        </is>
      </c>
      <c r="E614" t="inlineStr">
        <is>
          <t>NORDANSTIG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41960-2025</t>
        </is>
      </c>
      <c r="B615" s="1" t="n">
        <v>45903.46912037037</v>
      </c>
      <c r="C615" s="1" t="n">
        <v>45950</v>
      </c>
      <c r="D615" t="inlineStr">
        <is>
          <t>GÄVLEBORGS LÄN</t>
        </is>
      </c>
      <c r="E615" t="inlineStr">
        <is>
          <t>NORDANSTIG</t>
        </is>
      </c>
      <c r="F615" t="inlineStr">
        <is>
          <t>SCA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41825-2025</t>
        </is>
      </c>
      <c r="B616" s="1" t="n">
        <v>45902.66770833333</v>
      </c>
      <c r="C616" s="1" t="n">
        <v>45950</v>
      </c>
      <c r="D616" t="inlineStr">
        <is>
          <t>GÄVLEBORGS LÄN</t>
        </is>
      </c>
      <c r="E616" t="inlineStr">
        <is>
          <t>NORDANSTIG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50328-2025</t>
        </is>
      </c>
      <c r="B617" s="1" t="n">
        <v>45944.46469907407</v>
      </c>
      <c r="C617" s="1" t="n">
        <v>45950</v>
      </c>
      <c r="D617" t="inlineStr">
        <is>
          <t>GÄVLEBORGS LÄN</t>
        </is>
      </c>
      <c r="E617" t="inlineStr">
        <is>
          <t>NORDANSTIG</t>
        </is>
      </c>
      <c r="G617" t="n">
        <v>3.9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41773-2025</t>
        </is>
      </c>
      <c r="B618" s="1" t="n">
        <v>45902.5585300926</v>
      </c>
      <c r="C618" s="1" t="n">
        <v>45950</v>
      </c>
      <c r="D618" t="inlineStr">
        <is>
          <t>GÄVLEBORGS LÄN</t>
        </is>
      </c>
      <c r="E618" t="inlineStr">
        <is>
          <t>NORDANSTIG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4021-2023</t>
        </is>
      </c>
      <c r="B619" s="1" t="n">
        <v>44952</v>
      </c>
      <c r="C619" s="1" t="n">
        <v>45950</v>
      </c>
      <c r="D619" t="inlineStr">
        <is>
          <t>GÄVLEBORGS LÄN</t>
        </is>
      </c>
      <c r="E619" t="inlineStr">
        <is>
          <t>NORDANSTIG</t>
        </is>
      </c>
      <c r="F619" t="inlineStr">
        <is>
          <t>Holmen skog AB</t>
        </is>
      </c>
      <c r="G619" t="n">
        <v>3.4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37294-2024</t>
        </is>
      </c>
      <c r="B620" s="1" t="n">
        <v>45540.44701388889</v>
      </c>
      <c r="C620" s="1" t="n">
        <v>45950</v>
      </c>
      <c r="D620" t="inlineStr">
        <is>
          <t>GÄVLEBORGS LÄN</t>
        </is>
      </c>
      <c r="E620" t="inlineStr">
        <is>
          <t>NORDANSTIG</t>
        </is>
      </c>
      <c r="G620" t="n">
        <v>3.9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47238-2024</t>
        </is>
      </c>
      <c r="B621" s="1" t="n">
        <v>45586.69104166667</v>
      </c>
      <c r="C621" s="1" t="n">
        <v>45950</v>
      </c>
      <c r="D621" t="inlineStr">
        <is>
          <t>GÄVLEBORGS LÄN</t>
        </is>
      </c>
      <c r="E621" t="inlineStr">
        <is>
          <t>NORDANSTIG</t>
        </is>
      </c>
      <c r="G621" t="n">
        <v>4.2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35741-2024</t>
        </is>
      </c>
      <c r="B622" s="1" t="n">
        <v>45532.53859953704</v>
      </c>
      <c r="C622" s="1" t="n">
        <v>45950</v>
      </c>
      <c r="D622" t="inlineStr">
        <is>
          <t>GÄVLEBORGS LÄN</t>
        </is>
      </c>
      <c r="E622" t="inlineStr">
        <is>
          <t>NORDANSTIG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11338-2023</t>
        </is>
      </c>
      <c r="B623" s="1" t="n">
        <v>44993.35480324074</v>
      </c>
      <c r="C623" s="1" t="n">
        <v>45950</v>
      </c>
      <c r="D623" t="inlineStr">
        <is>
          <t>GÄVLEBORGS LÄN</t>
        </is>
      </c>
      <c r="E623" t="inlineStr">
        <is>
          <t>NORDANSTIG</t>
        </is>
      </c>
      <c r="G623" t="n">
        <v>3.4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24758-2025</t>
        </is>
      </c>
      <c r="B624" s="1" t="n">
        <v>45799.3827662037</v>
      </c>
      <c r="C624" s="1" t="n">
        <v>45950</v>
      </c>
      <c r="D624" t="inlineStr">
        <is>
          <t>GÄVLEBORGS LÄN</t>
        </is>
      </c>
      <c r="E624" t="inlineStr">
        <is>
          <t>NORDANSTIG</t>
        </is>
      </c>
      <c r="F624" t="inlineStr">
        <is>
          <t>Holmen skog AB</t>
        </is>
      </c>
      <c r="G624" t="n">
        <v>23.2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  <c r="U624">
        <f>HYPERLINK("https://klasma.github.io/Logging_2132/knärot/A 24758-2025 karta knärot.png", "A 24758-2025")</f>
        <v/>
      </c>
      <c r="V624">
        <f>HYPERLINK("https://klasma.github.io/Logging_2132/klagomål/A 24758-2025 FSC-klagomål.docx", "A 24758-2025")</f>
        <v/>
      </c>
      <c r="W624">
        <f>HYPERLINK("https://klasma.github.io/Logging_2132/klagomålsmail/A 24758-2025 FSC-klagomål mail.docx", "A 24758-2025")</f>
        <v/>
      </c>
      <c r="X624">
        <f>HYPERLINK("https://klasma.github.io/Logging_2132/tillsyn/A 24758-2025 tillsynsbegäran.docx", "A 24758-2025")</f>
        <v/>
      </c>
      <c r="Y624">
        <f>HYPERLINK("https://klasma.github.io/Logging_2132/tillsynsmail/A 24758-2025 tillsynsbegäran mail.docx", "A 24758-2025")</f>
        <v/>
      </c>
    </row>
    <row r="625" ht="15" customHeight="1">
      <c r="A625" t="inlineStr">
        <is>
          <t>A 24938-2025</t>
        </is>
      </c>
      <c r="B625" s="1" t="n">
        <v>45799.55915509259</v>
      </c>
      <c r="C625" s="1" t="n">
        <v>45950</v>
      </c>
      <c r="D625" t="inlineStr">
        <is>
          <t>GÄVLEBORGS LÄN</t>
        </is>
      </c>
      <c r="E625" t="inlineStr">
        <is>
          <t>NORDANSTIG</t>
        </is>
      </c>
      <c r="F625" t="inlineStr">
        <is>
          <t>Holmen skog AB</t>
        </is>
      </c>
      <c r="G625" t="n">
        <v>30.1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62646-2023</t>
        </is>
      </c>
      <c r="B626" s="1" t="n">
        <v>45271.42679398148</v>
      </c>
      <c r="C626" s="1" t="n">
        <v>45950</v>
      </c>
      <c r="D626" t="inlineStr">
        <is>
          <t>GÄVLEBORGS LÄN</t>
        </is>
      </c>
      <c r="E626" t="inlineStr">
        <is>
          <t>NORDANSTIG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50264-2025</t>
        </is>
      </c>
      <c r="B627" s="1" t="n">
        <v>45944.34552083333</v>
      </c>
      <c r="C627" s="1" t="n">
        <v>45950</v>
      </c>
      <c r="D627" t="inlineStr">
        <is>
          <t>GÄVLEBORGS LÄN</t>
        </is>
      </c>
      <c r="E627" t="inlineStr">
        <is>
          <t>NORDANSTIG</t>
        </is>
      </c>
      <c r="G627" t="n">
        <v>5.4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25467-2025</t>
        </is>
      </c>
      <c r="B628" s="1" t="n">
        <v>45802.66018518519</v>
      </c>
      <c r="C628" s="1" t="n">
        <v>45950</v>
      </c>
      <c r="D628" t="inlineStr">
        <is>
          <t>GÄVLEBORGS LÄN</t>
        </is>
      </c>
      <c r="E628" t="inlineStr">
        <is>
          <t>NORDANSTIG</t>
        </is>
      </c>
      <c r="F628" t="inlineStr">
        <is>
          <t>Holmen skog AB</t>
        </is>
      </c>
      <c r="G628" t="n">
        <v>2.2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25468-2025</t>
        </is>
      </c>
      <c r="B629" s="1" t="n">
        <v>45802.68767361111</v>
      </c>
      <c r="C629" s="1" t="n">
        <v>45950</v>
      </c>
      <c r="D629" t="inlineStr">
        <is>
          <t>GÄVLEBORGS LÄN</t>
        </is>
      </c>
      <c r="E629" t="inlineStr">
        <is>
          <t>NORDANSTIG</t>
        </is>
      </c>
      <c r="F629" t="inlineStr">
        <is>
          <t>Holmen skog AB</t>
        </is>
      </c>
      <c r="G629" t="n">
        <v>5.5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25724-2025</t>
        </is>
      </c>
      <c r="B630" s="1" t="n">
        <v>45803.71337962963</v>
      </c>
      <c r="C630" s="1" t="n">
        <v>45950</v>
      </c>
      <c r="D630" t="inlineStr">
        <is>
          <t>GÄVLEBORGS LÄN</t>
        </is>
      </c>
      <c r="E630" t="inlineStr">
        <is>
          <t>NORDANSTIG</t>
        </is>
      </c>
      <c r="F630" t="inlineStr">
        <is>
          <t>Holmen skog AB</t>
        </is>
      </c>
      <c r="G630" t="n">
        <v>10.1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50413-2023</t>
        </is>
      </c>
      <c r="B631" s="1" t="n">
        <v>45216.66340277778</v>
      </c>
      <c r="C631" s="1" t="n">
        <v>45950</v>
      </c>
      <c r="D631" t="inlineStr">
        <is>
          <t>GÄVLEBORGS LÄN</t>
        </is>
      </c>
      <c r="E631" t="inlineStr">
        <is>
          <t>NORDANSTIG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30940-2022</t>
        </is>
      </c>
      <c r="B632" s="1" t="n">
        <v>44768.34793981481</v>
      </c>
      <c r="C632" s="1" t="n">
        <v>45950</v>
      </c>
      <c r="D632" t="inlineStr">
        <is>
          <t>GÄVLEBORGS LÄN</t>
        </is>
      </c>
      <c r="E632" t="inlineStr">
        <is>
          <t>NORDANSTIG</t>
        </is>
      </c>
      <c r="F632" t="inlineStr">
        <is>
          <t>Holmen skog AB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25080-2025</t>
        </is>
      </c>
      <c r="B633" s="1" t="n">
        <v>45799.91233796296</v>
      </c>
      <c r="C633" s="1" t="n">
        <v>45950</v>
      </c>
      <c r="D633" t="inlineStr">
        <is>
          <t>GÄVLEBORGS LÄN</t>
        </is>
      </c>
      <c r="E633" t="inlineStr">
        <is>
          <t>NORDANSTIG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25469-2025</t>
        </is>
      </c>
      <c r="B634" s="1" t="n">
        <v>45802.70565972223</v>
      </c>
      <c r="C634" s="1" t="n">
        <v>45950</v>
      </c>
      <c r="D634" t="inlineStr">
        <is>
          <t>GÄVLEBORGS LÄN</t>
        </is>
      </c>
      <c r="E634" t="inlineStr">
        <is>
          <t>NORDANSTIG</t>
        </is>
      </c>
      <c r="F634" t="inlineStr">
        <is>
          <t>Holmen skog AB</t>
        </is>
      </c>
      <c r="G634" t="n">
        <v>6.4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50824-2025</t>
        </is>
      </c>
      <c r="B635" s="1" t="n">
        <v>45946.54</v>
      </c>
      <c r="C635" s="1" t="n">
        <v>45950</v>
      </c>
      <c r="D635" t="inlineStr">
        <is>
          <t>GÄVLEBORGS LÄN</t>
        </is>
      </c>
      <c r="E635" t="inlineStr">
        <is>
          <t>NORDANSTIG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50827-2025</t>
        </is>
      </c>
      <c r="B636" s="1" t="n">
        <v>45946.54997685185</v>
      </c>
      <c r="C636" s="1" t="n">
        <v>45950</v>
      </c>
      <c r="D636" t="inlineStr">
        <is>
          <t>GÄVLEBORGS LÄN</t>
        </is>
      </c>
      <c r="E636" t="inlineStr">
        <is>
          <t>NORDANSTIG</t>
        </is>
      </c>
      <c r="G636" t="n">
        <v>6.5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46376-2024</t>
        </is>
      </c>
      <c r="B637" s="1" t="n">
        <v>45582.3827662037</v>
      </c>
      <c r="C637" s="1" t="n">
        <v>45950</v>
      </c>
      <c r="D637" t="inlineStr">
        <is>
          <t>GÄVLEBORGS LÄN</t>
        </is>
      </c>
      <c r="E637" t="inlineStr">
        <is>
          <t>NORDANSTIG</t>
        </is>
      </c>
      <c r="F637" t="inlineStr">
        <is>
          <t>Holmen skog AB</t>
        </is>
      </c>
      <c r="G637" t="n">
        <v>5.3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51014-2025</t>
        </is>
      </c>
      <c r="B638" s="1" t="n">
        <v>45947.38203703704</v>
      </c>
      <c r="C638" s="1" t="n">
        <v>45950</v>
      </c>
      <c r="D638" t="inlineStr">
        <is>
          <t>GÄVLEBORGS LÄN</t>
        </is>
      </c>
      <c r="E638" t="inlineStr">
        <is>
          <t>NORDANSTIG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56406-2024</t>
        </is>
      </c>
      <c r="B639" s="1" t="n">
        <v>45625.36425925926</v>
      </c>
      <c r="C639" s="1" t="n">
        <v>45950</v>
      </c>
      <c r="D639" t="inlineStr">
        <is>
          <t>GÄVLEBORGS LÄN</t>
        </is>
      </c>
      <c r="E639" t="inlineStr">
        <is>
          <t>NORDANSTIG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51115-2025</t>
        </is>
      </c>
      <c r="B640" s="1" t="n">
        <v>45947.52074074074</v>
      </c>
      <c r="C640" s="1" t="n">
        <v>45950</v>
      </c>
      <c r="D640" t="inlineStr">
        <is>
          <t>GÄVLEBORGS LÄN</t>
        </is>
      </c>
      <c r="E640" t="inlineStr">
        <is>
          <t>NORDANSTIG</t>
        </is>
      </c>
      <c r="F640" t="inlineStr">
        <is>
          <t>Holmen skog AB</t>
        </is>
      </c>
      <c r="G640" t="n">
        <v>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25665-2023</t>
        </is>
      </c>
      <c r="B641" s="1" t="n">
        <v>45089</v>
      </c>
      <c r="C641" s="1" t="n">
        <v>45950</v>
      </c>
      <c r="D641" t="inlineStr">
        <is>
          <t>GÄVLEBORGS LÄN</t>
        </is>
      </c>
      <c r="E641" t="inlineStr">
        <is>
          <t>NORDANSTIG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8040-2024</t>
        </is>
      </c>
      <c r="B642" s="1" t="n">
        <v>45350</v>
      </c>
      <c r="C642" s="1" t="n">
        <v>45950</v>
      </c>
      <c r="D642" t="inlineStr">
        <is>
          <t>GÄVLEBORGS LÄN</t>
        </is>
      </c>
      <c r="E642" t="inlineStr">
        <is>
          <t>NORDANSTIG</t>
        </is>
      </c>
      <c r="F642" t="inlineStr">
        <is>
          <t>SCA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4142-2023</t>
        </is>
      </c>
      <c r="B643" s="1" t="n">
        <v>44953</v>
      </c>
      <c r="C643" s="1" t="n">
        <v>45950</v>
      </c>
      <c r="D643" t="inlineStr">
        <is>
          <t>GÄVLEBORGS LÄN</t>
        </is>
      </c>
      <c r="E643" t="inlineStr">
        <is>
          <t>NORDANSTIG</t>
        </is>
      </c>
      <c r="F643" t="inlineStr">
        <is>
          <t>Holmen skog AB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14754-2025</t>
        </is>
      </c>
      <c r="B644" s="1" t="n">
        <v>45742.66208333334</v>
      </c>
      <c r="C644" s="1" t="n">
        <v>45950</v>
      </c>
      <c r="D644" t="inlineStr">
        <is>
          <t>GÄVLEBORGS LÄN</t>
        </is>
      </c>
      <c r="E644" t="inlineStr">
        <is>
          <t>NORDANSTIG</t>
        </is>
      </c>
      <c r="F644" t="inlineStr">
        <is>
          <t>Holmen skog AB</t>
        </is>
      </c>
      <c r="G644" t="n">
        <v>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26120-2025</t>
        </is>
      </c>
      <c r="B645" s="1" t="n">
        <v>45805.38447916666</v>
      </c>
      <c r="C645" s="1" t="n">
        <v>45950</v>
      </c>
      <c r="D645" t="inlineStr">
        <is>
          <t>GÄVLEBORGS LÄN</t>
        </is>
      </c>
      <c r="E645" t="inlineStr">
        <is>
          <t>NORDANSTIG</t>
        </is>
      </c>
      <c r="F645" t="inlineStr">
        <is>
          <t>Holmen skog AB</t>
        </is>
      </c>
      <c r="G645" t="n">
        <v>15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22695-2025</t>
        </is>
      </c>
      <c r="B646" s="1" t="n">
        <v>45789.54197916666</v>
      </c>
      <c r="C646" s="1" t="n">
        <v>45950</v>
      </c>
      <c r="D646" t="inlineStr">
        <is>
          <t>GÄVLEBORGS LÄN</t>
        </is>
      </c>
      <c r="E646" t="inlineStr">
        <is>
          <t>NORDANSTIG</t>
        </is>
      </c>
      <c r="F646" t="inlineStr">
        <is>
          <t>Holmen skog AB</t>
        </is>
      </c>
      <c r="G646" t="n">
        <v>9.6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25724-2024</t>
        </is>
      </c>
      <c r="B647" s="1" t="n">
        <v>45463.95799768518</v>
      </c>
      <c r="C647" s="1" t="n">
        <v>45950</v>
      </c>
      <c r="D647" t="inlineStr">
        <is>
          <t>GÄVLEBORGS LÄN</t>
        </is>
      </c>
      <c r="E647" t="inlineStr">
        <is>
          <t>NORDANSTIG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42200-2025</t>
        </is>
      </c>
      <c r="B648" s="1" t="n">
        <v>45904.48844907407</v>
      </c>
      <c r="C648" s="1" t="n">
        <v>45950</v>
      </c>
      <c r="D648" t="inlineStr">
        <is>
          <t>GÄVLEBORGS LÄN</t>
        </is>
      </c>
      <c r="E648" t="inlineStr">
        <is>
          <t>NORDANSTIG</t>
        </is>
      </c>
      <c r="G648" t="n">
        <v>6.6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50818-2025</t>
        </is>
      </c>
      <c r="B649" s="1" t="n">
        <v>45946.53197916667</v>
      </c>
      <c r="C649" s="1" t="n">
        <v>45950</v>
      </c>
      <c r="D649" t="inlineStr">
        <is>
          <t>GÄVLEBORGS LÄN</t>
        </is>
      </c>
      <c r="E649" t="inlineStr">
        <is>
          <t>NORDANSTIG</t>
        </is>
      </c>
      <c r="G649" t="n">
        <v>4.8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1873-2025</t>
        </is>
      </c>
      <c r="B650" s="1" t="n">
        <v>45671.61848379629</v>
      </c>
      <c r="C650" s="1" t="n">
        <v>45950</v>
      </c>
      <c r="D650" t="inlineStr">
        <is>
          <t>GÄVLEBORGS LÄN</t>
        </is>
      </c>
      <c r="E650" t="inlineStr">
        <is>
          <t>NORDANSTIG</t>
        </is>
      </c>
      <c r="F650" t="inlineStr">
        <is>
          <t>Holmen skog AB</t>
        </is>
      </c>
      <c r="G650" t="n">
        <v>9.199999999999999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22547-2022</t>
        </is>
      </c>
      <c r="B651" s="1" t="n">
        <v>44713</v>
      </c>
      <c r="C651" s="1" t="n">
        <v>45950</v>
      </c>
      <c r="D651" t="inlineStr">
        <is>
          <t>GÄVLEBORGS LÄN</t>
        </is>
      </c>
      <c r="E651" t="inlineStr">
        <is>
          <t>NORDANSTIG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2705-2025</t>
        </is>
      </c>
      <c r="B652" s="1" t="n">
        <v>45677.41510416667</v>
      </c>
      <c r="C652" s="1" t="n">
        <v>45950</v>
      </c>
      <c r="D652" t="inlineStr">
        <is>
          <t>GÄVLEBORGS LÄN</t>
        </is>
      </c>
      <c r="E652" t="inlineStr">
        <is>
          <t>NORDANSTIG</t>
        </is>
      </c>
      <c r="F652" t="inlineStr">
        <is>
          <t>Holmen skog AB</t>
        </is>
      </c>
      <c r="G652" t="n">
        <v>14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51101-2025</t>
        </is>
      </c>
      <c r="B653" s="1" t="n">
        <v>45947.4889699074</v>
      </c>
      <c r="C653" s="1" t="n">
        <v>45950</v>
      </c>
      <c r="D653" t="inlineStr">
        <is>
          <t>GÄVLEBORGS LÄN</t>
        </is>
      </c>
      <c r="E653" t="inlineStr">
        <is>
          <t>NORDANSTIG</t>
        </is>
      </c>
      <c r="F653" t="inlineStr">
        <is>
          <t>Holmen skog AB</t>
        </is>
      </c>
      <c r="G653" t="n">
        <v>6.1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42210-2025</t>
        </is>
      </c>
      <c r="B654" s="1" t="n">
        <v>45904.49702546297</v>
      </c>
      <c r="C654" s="1" t="n">
        <v>45950</v>
      </c>
      <c r="D654" t="inlineStr">
        <is>
          <t>GÄVLEBORGS LÄN</t>
        </is>
      </c>
      <c r="E654" t="inlineStr">
        <is>
          <t>NORDANSTIG</t>
        </is>
      </c>
      <c r="G654" t="n">
        <v>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50842-2025</t>
        </is>
      </c>
      <c r="B655" s="1" t="n">
        <v>45946.57175925926</v>
      </c>
      <c r="C655" s="1" t="n">
        <v>45950</v>
      </c>
      <c r="D655" t="inlineStr">
        <is>
          <t>GÄVLEBORGS LÄN</t>
        </is>
      </c>
      <c r="E655" t="inlineStr">
        <is>
          <t>NORDANSTIG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30816-2022</t>
        </is>
      </c>
      <c r="B656" s="1" t="n">
        <v>44765.52364583333</v>
      </c>
      <c r="C656" s="1" t="n">
        <v>45950</v>
      </c>
      <c r="D656" t="inlineStr">
        <is>
          <t>GÄVLEBORGS LÄN</t>
        </is>
      </c>
      <c r="E656" t="inlineStr">
        <is>
          <t>NORDANSTIG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37671-2025</t>
        </is>
      </c>
      <c r="B657" s="1" t="n">
        <v>45880.52561342593</v>
      </c>
      <c r="C657" s="1" t="n">
        <v>45950</v>
      </c>
      <c r="D657" t="inlineStr">
        <is>
          <t>GÄVLEBORGS LÄN</t>
        </is>
      </c>
      <c r="E657" t="inlineStr">
        <is>
          <t>NORDANSTIG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38342-2024</t>
        </is>
      </c>
      <c r="B658" s="1" t="n">
        <v>45545.69261574074</v>
      </c>
      <c r="C658" s="1" t="n">
        <v>45950</v>
      </c>
      <c r="D658" t="inlineStr">
        <is>
          <t>GÄVLEBORGS LÄN</t>
        </is>
      </c>
      <c r="E658" t="inlineStr">
        <is>
          <t>NORDANSTIG</t>
        </is>
      </c>
      <c r="F658" t="inlineStr">
        <is>
          <t>Holmen skog AB</t>
        </is>
      </c>
      <c r="G658" t="n">
        <v>2.9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4409-2025</t>
        </is>
      </c>
      <c r="B659" s="1" t="n">
        <v>45686.44449074074</v>
      </c>
      <c r="C659" s="1" t="n">
        <v>45950</v>
      </c>
      <c r="D659" t="inlineStr">
        <is>
          <t>GÄVLEBORGS LÄN</t>
        </is>
      </c>
      <c r="E659" t="inlineStr">
        <is>
          <t>NORDANSTIG</t>
        </is>
      </c>
      <c r="F659" t="inlineStr">
        <is>
          <t>Holmen skog AB</t>
        </is>
      </c>
      <c r="G659" t="n">
        <v>5.4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52120-2022</t>
        </is>
      </c>
      <c r="B660" s="1" t="n">
        <v>44873.42377314815</v>
      </c>
      <c r="C660" s="1" t="n">
        <v>45950</v>
      </c>
      <c r="D660" t="inlineStr">
        <is>
          <t>GÄVLEBORGS LÄN</t>
        </is>
      </c>
      <c r="E660" t="inlineStr">
        <is>
          <t>NORDANSTIG</t>
        </is>
      </c>
      <c r="G660" t="n">
        <v>6.9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14051-2025</t>
        </is>
      </c>
      <c r="B661" s="1" t="n">
        <v>45740.38570601852</v>
      </c>
      <c r="C661" s="1" t="n">
        <v>45950</v>
      </c>
      <c r="D661" t="inlineStr">
        <is>
          <t>GÄVLEBORGS LÄN</t>
        </is>
      </c>
      <c r="E661" t="inlineStr">
        <is>
          <t>NORDANSTIG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61422-2024</t>
        </is>
      </c>
      <c r="B662" s="1" t="n">
        <v>45646.45193287037</v>
      </c>
      <c r="C662" s="1" t="n">
        <v>45950</v>
      </c>
      <c r="D662" t="inlineStr">
        <is>
          <t>GÄVLEBORGS LÄN</t>
        </is>
      </c>
      <c r="E662" t="inlineStr">
        <is>
          <t>NORDANSTIG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53167-2024</t>
        </is>
      </c>
      <c r="B663" s="1" t="n">
        <v>45611.65372685185</v>
      </c>
      <c r="C663" s="1" t="n">
        <v>45950</v>
      </c>
      <c r="D663" t="inlineStr">
        <is>
          <t>GÄVLEBORGS LÄN</t>
        </is>
      </c>
      <c r="E663" t="inlineStr">
        <is>
          <t>NORDANSTIG</t>
        </is>
      </c>
      <c r="F663" t="inlineStr">
        <is>
          <t>Holmen skog AB</t>
        </is>
      </c>
      <c r="G663" t="n">
        <v>3.4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1526-2024</t>
        </is>
      </c>
      <c r="B664" s="1" t="n">
        <v>45306</v>
      </c>
      <c r="C664" s="1" t="n">
        <v>45950</v>
      </c>
      <c r="D664" t="inlineStr">
        <is>
          <t>GÄVLEBORGS LÄN</t>
        </is>
      </c>
      <c r="E664" t="inlineStr">
        <is>
          <t>NORDANSTIG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472-2024</t>
        </is>
      </c>
      <c r="B665" s="1" t="n">
        <v>45297.71927083333</v>
      </c>
      <c r="C665" s="1" t="n">
        <v>45950</v>
      </c>
      <c r="D665" t="inlineStr">
        <is>
          <t>GÄVLEBORGS LÄN</t>
        </is>
      </c>
      <c r="E665" t="inlineStr">
        <is>
          <t>NORDANSTIG</t>
        </is>
      </c>
      <c r="F665" t="inlineStr">
        <is>
          <t>Holmen skog AB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20434-2024</t>
        </is>
      </c>
      <c r="B666" s="1" t="n">
        <v>45435.61346064815</v>
      </c>
      <c r="C666" s="1" t="n">
        <v>45950</v>
      </c>
      <c r="D666" t="inlineStr">
        <is>
          <t>GÄVLEBORGS LÄN</t>
        </is>
      </c>
      <c r="E666" t="inlineStr">
        <is>
          <t>NORDANSTIG</t>
        </is>
      </c>
      <c r="F666" t="inlineStr">
        <is>
          <t>Holmen skog AB</t>
        </is>
      </c>
      <c r="G666" t="n">
        <v>2.2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59297-2024</t>
        </is>
      </c>
      <c r="B667" s="1" t="n">
        <v>45637</v>
      </c>
      <c r="C667" s="1" t="n">
        <v>45950</v>
      </c>
      <c r="D667" t="inlineStr">
        <is>
          <t>GÄVLEBORGS LÄN</t>
        </is>
      </c>
      <c r="E667" t="inlineStr">
        <is>
          <t>NORDANSTIG</t>
        </is>
      </c>
      <c r="G667" t="n">
        <v>3.8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26636-2025</t>
        </is>
      </c>
      <c r="B668" s="1" t="n">
        <v>45810.3549537037</v>
      </c>
      <c r="C668" s="1" t="n">
        <v>45950</v>
      </c>
      <c r="D668" t="inlineStr">
        <is>
          <t>GÄVLEBORGS LÄN</t>
        </is>
      </c>
      <c r="E668" t="inlineStr">
        <is>
          <t>NORDANSTIG</t>
        </is>
      </c>
      <c r="F668" t="inlineStr">
        <is>
          <t>Holmen skog AB</t>
        </is>
      </c>
      <c r="G668" t="n">
        <v>42.8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43539-2023</t>
        </is>
      </c>
      <c r="B669" s="1" t="n">
        <v>45184.54789351852</v>
      </c>
      <c r="C669" s="1" t="n">
        <v>45950</v>
      </c>
      <c r="D669" t="inlineStr">
        <is>
          <t>GÄVLEBORGS LÄN</t>
        </is>
      </c>
      <c r="E669" t="inlineStr">
        <is>
          <t>NORDANSTIG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5475-2023</t>
        </is>
      </c>
      <c r="B670" s="1" t="n">
        <v>44960</v>
      </c>
      <c r="C670" s="1" t="n">
        <v>45950</v>
      </c>
      <c r="D670" t="inlineStr">
        <is>
          <t>GÄVLEBORGS LÄN</t>
        </is>
      </c>
      <c r="E670" t="inlineStr">
        <is>
          <t>NORDANSTIG</t>
        </is>
      </c>
      <c r="G670" t="n">
        <v>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21473-2023</t>
        </is>
      </c>
      <c r="B671" s="1" t="n">
        <v>45063</v>
      </c>
      <c r="C671" s="1" t="n">
        <v>45950</v>
      </c>
      <c r="D671" t="inlineStr">
        <is>
          <t>GÄVLEBORGS LÄN</t>
        </is>
      </c>
      <c r="E671" t="inlineStr">
        <is>
          <t>NORDANSTIG</t>
        </is>
      </c>
      <c r="F671" t="inlineStr">
        <is>
          <t>Holmen skog AB</t>
        </is>
      </c>
      <c r="G671" t="n">
        <v>5.7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15973-2022</t>
        </is>
      </c>
      <c r="B672" s="1" t="n">
        <v>44664.94773148148</v>
      </c>
      <c r="C672" s="1" t="n">
        <v>45950</v>
      </c>
      <c r="D672" t="inlineStr">
        <is>
          <t>GÄVLEBORGS LÄN</t>
        </is>
      </c>
      <c r="E672" t="inlineStr">
        <is>
          <t>NORDANSTIG</t>
        </is>
      </c>
      <c r="F672" t="inlineStr">
        <is>
          <t>SCA</t>
        </is>
      </c>
      <c r="G672" t="n">
        <v>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53179-2024</t>
        </is>
      </c>
      <c r="B673" s="1" t="n">
        <v>45611.66996527778</v>
      </c>
      <c r="C673" s="1" t="n">
        <v>45950</v>
      </c>
      <c r="D673" t="inlineStr">
        <is>
          <t>GÄVLEBORGS LÄN</t>
        </is>
      </c>
      <c r="E673" t="inlineStr">
        <is>
          <t>NORDANSTIG</t>
        </is>
      </c>
      <c r="F673" t="inlineStr">
        <is>
          <t>Holmen skog AB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41701-2023</t>
        </is>
      </c>
      <c r="B674" s="1" t="n">
        <v>45176.37850694444</v>
      </c>
      <c r="C674" s="1" t="n">
        <v>45950</v>
      </c>
      <c r="D674" t="inlineStr">
        <is>
          <t>GÄVLEBORGS LÄN</t>
        </is>
      </c>
      <c r="E674" t="inlineStr">
        <is>
          <t>NORDANSTIG</t>
        </is>
      </c>
      <c r="F674" t="inlineStr">
        <is>
          <t>Holmen skog AB</t>
        </is>
      </c>
      <c r="G674" t="n">
        <v>5.6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26833-2021</t>
        </is>
      </c>
      <c r="B675" s="1" t="n">
        <v>44349.57659722222</v>
      </c>
      <c r="C675" s="1" t="n">
        <v>45950</v>
      </c>
      <c r="D675" t="inlineStr">
        <is>
          <t>GÄVLEBORGS LÄN</t>
        </is>
      </c>
      <c r="E675" t="inlineStr">
        <is>
          <t>NORDANSTIG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60520-2023</t>
        </is>
      </c>
      <c r="B676" s="1" t="n">
        <v>45259.65444444444</v>
      </c>
      <c r="C676" s="1" t="n">
        <v>45950</v>
      </c>
      <c r="D676" t="inlineStr">
        <is>
          <t>GÄVLEBORGS LÄN</t>
        </is>
      </c>
      <c r="E676" t="inlineStr">
        <is>
          <t>NORDANSTIG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2149-2024</t>
        </is>
      </c>
      <c r="B677" s="1" t="n">
        <v>45309.57211805556</v>
      </c>
      <c r="C677" s="1" t="n">
        <v>45950</v>
      </c>
      <c r="D677" t="inlineStr">
        <is>
          <t>GÄVLEBORGS LÄN</t>
        </is>
      </c>
      <c r="E677" t="inlineStr">
        <is>
          <t>NORDANSTIG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49455-2024</t>
        </is>
      </c>
      <c r="B678" s="1" t="n">
        <v>45596.27561342593</v>
      </c>
      <c r="C678" s="1" t="n">
        <v>45950</v>
      </c>
      <c r="D678" t="inlineStr">
        <is>
          <t>GÄVLEBORGS LÄN</t>
        </is>
      </c>
      <c r="E678" t="inlineStr">
        <is>
          <t>NORDANSTIG</t>
        </is>
      </c>
      <c r="G678" t="n">
        <v>1.8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27224-2025</t>
        </is>
      </c>
      <c r="B679" s="1" t="n">
        <v>45812.42760416667</v>
      </c>
      <c r="C679" s="1" t="n">
        <v>45950</v>
      </c>
      <c r="D679" t="inlineStr">
        <is>
          <t>GÄVLEBORGS LÄN</t>
        </is>
      </c>
      <c r="E679" t="inlineStr">
        <is>
          <t>NORDANSTIG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28680-2023</t>
        </is>
      </c>
      <c r="B680" s="1" t="n">
        <v>45103.67951388889</v>
      </c>
      <c r="C680" s="1" t="n">
        <v>45950</v>
      </c>
      <c r="D680" t="inlineStr">
        <is>
          <t>GÄVLEBORGS LÄN</t>
        </is>
      </c>
      <c r="E680" t="inlineStr">
        <is>
          <t>NORDANSTIG</t>
        </is>
      </c>
      <c r="F680" t="inlineStr">
        <is>
          <t>Holmen skog AB</t>
        </is>
      </c>
      <c r="G680" t="n">
        <v>3.3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61418-2024</t>
        </is>
      </c>
      <c r="B681" s="1" t="n">
        <v>45646.44805555556</v>
      </c>
      <c r="C681" s="1" t="n">
        <v>45950</v>
      </c>
      <c r="D681" t="inlineStr">
        <is>
          <t>GÄVLEBORGS LÄN</t>
        </is>
      </c>
      <c r="E681" t="inlineStr">
        <is>
          <t>NORDANSTIG</t>
        </is>
      </c>
      <c r="G681" t="n">
        <v>2.6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17843-2023</t>
        </is>
      </c>
      <c r="B682" s="1" t="n">
        <v>45037</v>
      </c>
      <c r="C682" s="1" t="n">
        <v>45950</v>
      </c>
      <c r="D682" t="inlineStr">
        <is>
          <t>GÄVLEBORGS LÄN</t>
        </is>
      </c>
      <c r="E682" t="inlineStr">
        <is>
          <t>NORDANSTIG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36025-2023</t>
        </is>
      </c>
      <c r="B683" s="1" t="n">
        <v>45149.37282407407</v>
      </c>
      <c r="C683" s="1" t="n">
        <v>45950</v>
      </c>
      <c r="D683" t="inlineStr">
        <is>
          <t>GÄVLEBORGS LÄN</t>
        </is>
      </c>
      <c r="E683" t="inlineStr">
        <is>
          <t>NORDANSTIG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2946-2025</t>
        </is>
      </c>
      <c r="B684" s="1" t="n">
        <v>45678.42084490741</v>
      </c>
      <c r="C684" s="1" t="n">
        <v>45950</v>
      </c>
      <c r="D684" t="inlineStr">
        <is>
          <t>GÄVLEBORGS LÄN</t>
        </is>
      </c>
      <c r="E684" t="inlineStr">
        <is>
          <t>NORDANSTIG</t>
        </is>
      </c>
      <c r="F684" t="inlineStr">
        <is>
          <t>Holmen skog AB</t>
        </is>
      </c>
      <c r="G684" t="n">
        <v>9.6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41616-2023</t>
        </is>
      </c>
      <c r="B685" s="1" t="n">
        <v>45175.67030092593</v>
      </c>
      <c r="C685" s="1" t="n">
        <v>45950</v>
      </c>
      <c r="D685" t="inlineStr">
        <is>
          <t>GÄVLEBORGS LÄN</t>
        </is>
      </c>
      <c r="E685" t="inlineStr">
        <is>
          <t>NORDANSTIG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27447-2025</t>
        </is>
      </c>
      <c r="B686" s="1" t="n">
        <v>45813.32945601852</v>
      </c>
      <c r="C686" s="1" t="n">
        <v>45950</v>
      </c>
      <c r="D686" t="inlineStr">
        <is>
          <t>GÄVLEBORGS LÄN</t>
        </is>
      </c>
      <c r="E686" t="inlineStr">
        <is>
          <t>NORDANSTIG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27203-2025</t>
        </is>
      </c>
      <c r="B687" s="1" t="n">
        <v>45812.39972222222</v>
      </c>
      <c r="C687" s="1" t="n">
        <v>45950</v>
      </c>
      <c r="D687" t="inlineStr">
        <is>
          <t>GÄVLEBORGS LÄN</t>
        </is>
      </c>
      <c r="E687" t="inlineStr">
        <is>
          <t>NORDANSTIG</t>
        </is>
      </c>
      <c r="F687" t="inlineStr">
        <is>
          <t>Holmen skog AB</t>
        </is>
      </c>
      <c r="G687" t="n">
        <v>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39207-2023</t>
        </is>
      </c>
      <c r="B688" s="1" t="n">
        <v>45166.41370370371</v>
      </c>
      <c r="C688" s="1" t="n">
        <v>45950</v>
      </c>
      <c r="D688" t="inlineStr">
        <is>
          <t>GÄVLEBORGS LÄN</t>
        </is>
      </c>
      <c r="E688" t="inlineStr">
        <is>
          <t>NORDANSTIG</t>
        </is>
      </c>
      <c r="F688" t="inlineStr">
        <is>
          <t>Holmen skog AB</t>
        </is>
      </c>
      <c r="G688" t="n">
        <v>3.8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1483-2022</t>
        </is>
      </c>
      <c r="B689" s="1" t="n">
        <v>44573.52768518519</v>
      </c>
      <c r="C689" s="1" t="n">
        <v>45950</v>
      </c>
      <c r="D689" t="inlineStr">
        <is>
          <t>GÄVLEBORGS LÄN</t>
        </is>
      </c>
      <c r="E689" t="inlineStr">
        <is>
          <t>NORDANSTIG</t>
        </is>
      </c>
      <c r="G689" t="n">
        <v>7.8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2986-2023</t>
        </is>
      </c>
      <c r="B690" s="1" t="n">
        <v>44945</v>
      </c>
      <c r="C690" s="1" t="n">
        <v>45950</v>
      </c>
      <c r="D690" t="inlineStr">
        <is>
          <t>GÄVLEBORGS LÄN</t>
        </is>
      </c>
      <c r="E690" t="inlineStr">
        <is>
          <t>NORDANSTIG</t>
        </is>
      </c>
      <c r="F690" t="inlineStr">
        <is>
          <t>Holmen skog AB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57976-2022</t>
        </is>
      </c>
      <c r="B691" s="1" t="n">
        <v>44900.4591087963</v>
      </c>
      <c r="C691" s="1" t="n">
        <v>45950</v>
      </c>
      <c r="D691" t="inlineStr">
        <is>
          <t>GÄVLEBORGS LÄN</t>
        </is>
      </c>
      <c r="E691" t="inlineStr">
        <is>
          <t>NORDANSTIG</t>
        </is>
      </c>
      <c r="F691" t="inlineStr">
        <is>
          <t>Holmen skog AB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57983-2022</t>
        </is>
      </c>
      <c r="B692" s="1" t="n">
        <v>44900</v>
      </c>
      <c r="C692" s="1" t="n">
        <v>45950</v>
      </c>
      <c r="D692" t="inlineStr">
        <is>
          <t>GÄVLEBORGS LÄN</t>
        </is>
      </c>
      <c r="E692" t="inlineStr">
        <is>
          <t>NORDANSTIG</t>
        </is>
      </c>
      <c r="F692" t="inlineStr">
        <is>
          <t>Holmen skog AB</t>
        </is>
      </c>
      <c r="G692" t="n">
        <v>1.2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30842-2024</t>
        </is>
      </c>
      <c r="B693" s="1" t="n">
        <v>45497.57481481481</v>
      </c>
      <c r="C693" s="1" t="n">
        <v>45950</v>
      </c>
      <c r="D693" t="inlineStr">
        <is>
          <t>GÄVLEBORGS LÄN</t>
        </is>
      </c>
      <c r="E693" t="inlineStr">
        <is>
          <t>NORDANSTIG</t>
        </is>
      </c>
      <c r="F693" t="inlineStr">
        <is>
          <t>Holmen skog AB</t>
        </is>
      </c>
      <c r="G693" t="n">
        <v>6.9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21187-2022</t>
        </is>
      </c>
      <c r="B694" s="1" t="n">
        <v>44704.92609953704</v>
      </c>
      <c r="C694" s="1" t="n">
        <v>45950</v>
      </c>
      <c r="D694" t="inlineStr">
        <is>
          <t>GÄVLEBORGS LÄN</t>
        </is>
      </c>
      <c r="E694" t="inlineStr">
        <is>
          <t>NORDANSTIG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51806-2024</t>
        </is>
      </c>
      <c r="B695" s="1" t="n">
        <v>45607.47730324074</v>
      </c>
      <c r="C695" s="1" t="n">
        <v>45950</v>
      </c>
      <c r="D695" t="inlineStr">
        <is>
          <t>GÄVLEBORGS LÄN</t>
        </is>
      </c>
      <c r="E695" t="inlineStr">
        <is>
          <t>NORDANSTIG</t>
        </is>
      </c>
      <c r="F695" t="inlineStr">
        <is>
          <t>Holmen skog AB</t>
        </is>
      </c>
      <c r="G695" t="n">
        <v>10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51821-2024</t>
        </is>
      </c>
      <c r="B696" s="1" t="n">
        <v>45607.49569444444</v>
      </c>
      <c r="C696" s="1" t="n">
        <v>45950</v>
      </c>
      <c r="D696" t="inlineStr">
        <is>
          <t>GÄVLEBORGS LÄN</t>
        </is>
      </c>
      <c r="E696" t="inlineStr">
        <is>
          <t>NORDANSTIG</t>
        </is>
      </c>
      <c r="F696" t="inlineStr">
        <is>
          <t>Holmen skog AB</t>
        </is>
      </c>
      <c r="G696" t="n">
        <v>5.7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54156-2024</t>
        </is>
      </c>
      <c r="B697" s="1" t="n">
        <v>45616</v>
      </c>
      <c r="C697" s="1" t="n">
        <v>45950</v>
      </c>
      <c r="D697" t="inlineStr">
        <is>
          <t>GÄVLEBORGS LÄN</t>
        </is>
      </c>
      <c r="E697" t="inlineStr">
        <is>
          <t>NORDANSTIG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411-2025</t>
        </is>
      </c>
      <c r="B698" s="1" t="n">
        <v>45663</v>
      </c>
      <c r="C698" s="1" t="n">
        <v>45950</v>
      </c>
      <c r="D698" t="inlineStr">
        <is>
          <t>GÄVLEBORGS LÄN</t>
        </is>
      </c>
      <c r="E698" t="inlineStr">
        <is>
          <t>NORDANSTIG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51998-2023</t>
        </is>
      </c>
      <c r="B699" s="1" t="n">
        <v>45223</v>
      </c>
      <c r="C699" s="1" t="n">
        <v>45950</v>
      </c>
      <c r="D699" t="inlineStr">
        <is>
          <t>GÄVLEBORGS LÄN</t>
        </is>
      </c>
      <c r="E699" t="inlineStr">
        <is>
          <t>NORDANSTIG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48212-2024</t>
        </is>
      </c>
      <c r="B700" s="1" t="n">
        <v>45590.34556712963</v>
      </c>
      <c r="C700" s="1" t="n">
        <v>45950</v>
      </c>
      <c r="D700" t="inlineStr">
        <is>
          <t>GÄVLEBORGS LÄN</t>
        </is>
      </c>
      <c r="E700" t="inlineStr">
        <is>
          <t>NORDANSTIG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27841-2025</t>
        </is>
      </c>
      <c r="B701" s="1" t="n">
        <v>45817.37618055556</v>
      </c>
      <c r="C701" s="1" t="n">
        <v>45950</v>
      </c>
      <c r="D701" t="inlineStr">
        <is>
          <t>GÄVLEBORGS LÄN</t>
        </is>
      </c>
      <c r="E701" t="inlineStr">
        <is>
          <t>NORDANSTIG</t>
        </is>
      </c>
      <c r="F701" t="inlineStr">
        <is>
          <t>Holmen skog AB</t>
        </is>
      </c>
      <c r="G701" t="n">
        <v>14.2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27804-2025</t>
        </is>
      </c>
      <c r="B702" s="1" t="n">
        <v>45817.29372685185</v>
      </c>
      <c r="C702" s="1" t="n">
        <v>45950</v>
      </c>
      <c r="D702" t="inlineStr">
        <is>
          <t>GÄVLEBORGS LÄN</t>
        </is>
      </c>
      <c r="E702" t="inlineStr">
        <is>
          <t>NORDANSTIG</t>
        </is>
      </c>
      <c r="F702" t="inlineStr">
        <is>
          <t>Holmen skog AB</t>
        </is>
      </c>
      <c r="G702" t="n">
        <v>1.2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27894-2025</t>
        </is>
      </c>
      <c r="B703" s="1" t="n">
        <v>45817.4644212963</v>
      </c>
      <c r="C703" s="1" t="n">
        <v>45950</v>
      </c>
      <c r="D703" t="inlineStr">
        <is>
          <t>GÄVLEBORGS LÄN</t>
        </is>
      </c>
      <c r="E703" t="inlineStr">
        <is>
          <t>NORDANSTIG</t>
        </is>
      </c>
      <c r="F703" t="inlineStr">
        <is>
          <t>Holmen skog AB</t>
        </is>
      </c>
      <c r="G703" t="n">
        <v>8.6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30630-2022</t>
        </is>
      </c>
      <c r="B704" s="1" t="n">
        <v>44763.44563657408</v>
      </c>
      <c r="C704" s="1" t="n">
        <v>45950</v>
      </c>
      <c r="D704" t="inlineStr">
        <is>
          <t>GÄVLEBORGS LÄN</t>
        </is>
      </c>
      <c r="E704" t="inlineStr">
        <is>
          <t>NORDANSTIG</t>
        </is>
      </c>
      <c r="F704" t="inlineStr">
        <is>
          <t>Holmen skog AB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31724-2024</t>
        </is>
      </c>
      <c r="B705" s="1" t="n">
        <v>45509.33159722222</v>
      </c>
      <c r="C705" s="1" t="n">
        <v>45950</v>
      </c>
      <c r="D705" t="inlineStr">
        <is>
          <t>GÄVLEBORGS LÄN</t>
        </is>
      </c>
      <c r="E705" t="inlineStr">
        <is>
          <t>NORDANSTIG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34370-2024</t>
        </is>
      </c>
      <c r="B706" s="1" t="n">
        <v>45525.38375</v>
      </c>
      <c r="C706" s="1" t="n">
        <v>45950</v>
      </c>
      <c r="D706" t="inlineStr">
        <is>
          <t>GÄVLEBORGS LÄN</t>
        </is>
      </c>
      <c r="E706" t="inlineStr">
        <is>
          <t>NORDANSTIG</t>
        </is>
      </c>
      <c r="F706" t="inlineStr">
        <is>
          <t>Holmen skog AB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20044-2024</t>
        </is>
      </c>
      <c r="B707" s="1" t="n">
        <v>45434.36261574074</v>
      </c>
      <c r="C707" s="1" t="n">
        <v>45950</v>
      </c>
      <c r="D707" t="inlineStr">
        <is>
          <t>GÄVLEBORGS LÄN</t>
        </is>
      </c>
      <c r="E707" t="inlineStr">
        <is>
          <t>NORDANSTIG</t>
        </is>
      </c>
      <c r="F707" t="inlineStr">
        <is>
          <t>Holmen skog AB</t>
        </is>
      </c>
      <c r="G707" t="n">
        <v>9.1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71442-2021</t>
        </is>
      </c>
      <c r="B708" s="1" t="n">
        <v>44540.45574074074</v>
      </c>
      <c r="C708" s="1" t="n">
        <v>45950</v>
      </c>
      <c r="D708" t="inlineStr">
        <is>
          <t>GÄVLEBORGS LÄN</t>
        </is>
      </c>
      <c r="E708" t="inlineStr">
        <is>
          <t>NORDANSTIG</t>
        </is>
      </c>
      <c r="F708" t="inlineStr">
        <is>
          <t>Holmen skog AB</t>
        </is>
      </c>
      <c r="G708" t="n">
        <v>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28237-2025</t>
        </is>
      </c>
      <c r="B709" s="1" t="n">
        <v>45818.50258101852</v>
      </c>
      <c r="C709" s="1" t="n">
        <v>45950</v>
      </c>
      <c r="D709" t="inlineStr">
        <is>
          <t>GÄVLEBORGS LÄN</t>
        </is>
      </c>
      <c r="E709" t="inlineStr">
        <is>
          <t>NORDANSTIG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28238-2025</t>
        </is>
      </c>
      <c r="B710" s="1" t="n">
        <v>45818.50530092593</v>
      </c>
      <c r="C710" s="1" t="n">
        <v>45950</v>
      </c>
      <c r="D710" t="inlineStr">
        <is>
          <t>GÄVLEBORGS LÄN</t>
        </is>
      </c>
      <c r="E710" t="inlineStr">
        <is>
          <t>NORDANSTIG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28711-2022</t>
        </is>
      </c>
      <c r="B711" s="1" t="n">
        <v>44748</v>
      </c>
      <c r="C711" s="1" t="n">
        <v>45950</v>
      </c>
      <c r="D711" t="inlineStr">
        <is>
          <t>GÄVLEBORGS LÄN</t>
        </is>
      </c>
      <c r="E711" t="inlineStr">
        <is>
          <t>NORDANSTIG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36960-2023</t>
        </is>
      </c>
      <c r="B712" s="1" t="n">
        <v>45154</v>
      </c>
      <c r="C712" s="1" t="n">
        <v>45950</v>
      </c>
      <c r="D712" t="inlineStr">
        <is>
          <t>GÄVLEBORGS LÄN</t>
        </is>
      </c>
      <c r="E712" t="inlineStr">
        <is>
          <t>NORDANSTIG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31270-2024</t>
        </is>
      </c>
      <c r="B713" s="1" t="n">
        <v>45504.36773148148</v>
      </c>
      <c r="C713" s="1" t="n">
        <v>45950</v>
      </c>
      <c r="D713" t="inlineStr">
        <is>
          <t>GÄVLEBORGS LÄN</t>
        </is>
      </c>
      <c r="E713" t="inlineStr">
        <is>
          <t>NORDANSTIG</t>
        </is>
      </c>
      <c r="G713" t="n">
        <v>3.2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51438-2023</t>
        </is>
      </c>
      <c r="B714" s="1" t="n">
        <v>45219</v>
      </c>
      <c r="C714" s="1" t="n">
        <v>45950</v>
      </c>
      <c r="D714" t="inlineStr">
        <is>
          <t>GÄVLEBORGS LÄN</t>
        </is>
      </c>
      <c r="E714" t="inlineStr">
        <is>
          <t>NORDANSTIG</t>
        </is>
      </c>
      <c r="F714" t="inlineStr">
        <is>
          <t>SCA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18933-2023</t>
        </is>
      </c>
      <c r="B715" s="1" t="n">
        <v>45044.61585648148</v>
      </c>
      <c r="C715" s="1" t="n">
        <v>45950</v>
      </c>
      <c r="D715" t="inlineStr">
        <is>
          <t>GÄVLEBORGS LÄN</t>
        </is>
      </c>
      <c r="E715" t="inlineStr">
        <is>
          <t>NORDANSTIG</t>
        </is>
      </c>
      <c r="G715" t="n">
        <v>26.6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28236-2025</t>
        </is>
      </c>
      <c r="B716" s="1" t="n">
        <v>45818.49982638889</v>
      </c>
      <c r="C716" s="1" t="n">
        <v>45950</v>
      </c>
      <c r="D716" t="inlineStr">
        <is>
          <t>GÄVLEBORGS LÄN</t>
        </is>
      </c>
      <c r="E716" t="inlineStr">
        <is>
          <t>NORDANSTIG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28244-2025</t>
        </is>
      </c>
      <c r="B717" s="1" t="n">
        <v>45818.51094907407</v>
      </c>
      <c r="C717" s="1" t="n">
        <v>45950</v>
      </c>
      <c r="D717" t="inlineStr">
        <is>
          <t>GÄVLEBORGS LÄN</t>
        </is>
      </c>
      <c r="E717" t="inlineStr">
        <is>
          <t>NORDANSTIG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7012-2025</t>
        </is>
      </c>
      <c r="B718" s="1" t="n">
        <v>45701.60899305555</v>
      </c>
      <c r="C718" s="1" t="n">
        <v>45950</v>
      </c>
      <c r="D718" t="inlineStr">
        <is>
          <t>GÄVLEBORGS LÄN</t>
        </is>
      </c>
      <c r="E718" t="inlineStr">
        <is>
          <t>NORDANSTIG</t>
        </is>
      </c>
      <c r="F718" t="inlineStr">
        <is>
          <t>Holmen skog AB</t>
        </is>
      </c>
      <c r="G718" t="n">
        <v>6.9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6109-2023</t>
        </is>
      </c>
      <c r="B719" s="1" t="n">
        <v>44964</v>
      </c>
      <c r="C719" s="1" t="n">
        <v>45950</v>
      </c>
      <c r="D719" t="inlineStr">
        <is>
          <t>GÄVLEBORGS LÄN</t>
        </is>
      </c>
      <c r="E719" t="inlineStr">
        <is>
          <t>NORDANSTIG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5963-2025</t>
        </is>
      </c>
      <c r="B720" s="1" t="n">
        <v>45695.48805555556</v>
      </c>
      <c r="C720" s="1" t="n">
        <v>45950</v>
      </c>
      <c r="D720" t="inlineStr">
        <is>
          <t>GÄVLEBORGS LÄN</t>
        </is>
      </c>
      <c r="E720" t="inlineStr">
        <is>
          <t>NORDANSTIG</t>
        </is>
      </c>
      <c r="G720" t="n">
        <v>3.5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27161-2021</t>
        </is>
      </c>
      <c r="B721" s="1" t="n">
        <v>44350.61917824074</v>
      </c>
      <c r="C721" s="1" t="n">
        <v>45950</v>
      </c>
      <c r="D721" t="inlineStr">
        <is>
          <t>GÄVLEBORGS LÄN</t>
        </is>
      </c>
      <c r="E721" t="inlineStr">
        <is>
          <t>NORDANSTIG</t>
        </is>
      </c>
      <c r="G721" t="n">
        <v>11.5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17482-2022</t>
        </is>
      </c>
      <c r="B722" s="1" t="n">
        <v>44679.44565972222</v>
      </c>
      <c r="C722" s="1" t="n">
        <v>45950</v>
      </c>
      <c r="D722" t="inlineStr">
        <is>
          <t>GÄVLEBORGS LÄN</t>
        </is>
      </c>
      <c r="E722" t="inlineStr">
        <is>
          <t>NORDANSTIG</t>
        </is>
      </c>
      <c r="F722" t="inlineStr">
        <is>
          <t>Holmen skog AB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28241-2025</t>
        </is>
      </c>
      <c r="B723" s="1" t="n">
        <v>45818.50731481481</v>
      </c>
      <c r="C723" s="1" t="n">
        <v>45950</v>
      </c>
      <c r="D723" t="inlineStr">
        <is>
          <t>GÄVLEBORGS LÄN</t>
        </is>
      </c>
      <c r="E723" t="inlineStr">
        <is>
          <t>NORDANSTIG</t>
        </is>
      </c>
      <c r="G723" t="n">
        <v>9.800000000000001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28245-2025</t>
        </is>
      </c>
      <c r="B724" s="1" t="n">
        <v>45818.51226851852</v>
      </c>
      <c r="C724" s="1" t="n">
        <v>45950</v>
      </c>
      <c r="D724" t="inlineStr">
        <is>
          <t>GÄVLEBORGS LÄN</t>
        </is>
      </c>
      <c r="E724" t="inlineStr">
        <is>
          <t>NORDANSTIG</t>
        </is>
      </c>
      <c r="G724" t="n">
        <v>5.6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54519-2024</t>
        </is>
      </c>
      <c r="B725" s="1" t="n">
        <v>45617</v>
      </c>
      <c r="C725" s="1" t="n">
        <v>45950</v>
      </c>
      <c r="D725" t="inlineStr">
        <is>
          <t>GÄVLEBORGS LÄN</t>
        </is>
      </c>
      <c r="E725" t="inlineStr">
        <is>
          <t>NORDANSTIG</t>
        </is>
      </c>
      <c r="F725" t="inlineStr">
        <is>
          <t>Holmen skog AB</t>
        </is>
      </c>
      <c r="G725" t="n">
        <v>5.8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11087-2022</t>
        </is>
      </c>
      <c r="B726" s="1" t="n">
        <v>44628.69327546296</v>
      </c>
      <c r="C726" s="1" t="n">
        <v>45950</v>
      </c>
      <c r="D726" t="inlineStr">
        <is>
          <t>GÄVLEBORGS LÄN</t>
        </is>
      </c>
      <c r="E726" t="inlineStr">
        <is>
          <t>NORDANSTIG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44377-2024</t>
        </is>
      </c>
      <c r="B727" s="1" t="n">
        <v>45573.66002314815</v>
      </c>
      <c r="C727" s="1" t="n">
        <v>45950</v>
      </c>
      <c r="D727" t="inlineStr">
        <is>
          <t>GÄVLEBORGS LÄN</t>
        </is>
      </c>
      <c r="E727" t="inlineStr">
        <is>
          <t>NORDANSTIG</t>
        </is>
      </c>
      <c r="F727" t="inlineStr">
        <is>
          <t>Holmen skog AB</t>
        </is>
      </c>
      <c r="G727" t="n">
        <v>6.2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52006-2024</t>
        </is>
      </c>
      <c r="B728" s="1" t="n">
        <v>45607.76726851852</v>
      </c>
      <c r="C728" s="1" t="n">
        <v>45950</v>
      </c>
      <c r="D728" t="inlineStr">
        <is>
          <t>GÄVLEBORGS LÄN</t>
        </is>
      </c>
      <c r="E728" t="inlineStr">
        <is>
          <t>NORDANSTIG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29401-2025</t>
        </is>
      </c>
      <c r="B729" s="1" t="n">
        <v>45824.61436342593</v>
      </c>
      <c r="C729" s="1" t="n">
        <v>45950</v>
      </c>
      <c r="D729" t="inlineStr">
        <is>
          <t>GÄVLEBORGS LÄN</t>
        </is>
      </c>
      <c r="E729" t="inlineStr">
        <is>
          <t>NORDANSTIG</t>
        </is>
      </c>
      <c r="F729" t="inlineStr">
        <is>
          <t>Holmen skog AB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29275-2025</t>
        </is>
      </c>
      <c r="B730" s="1" t="n">
        <v>45824.41685185185</v>
      </c>
      <c r="C730" s="1" t="n">
        <v>45950</v>
      </c>
      <c r="D730" t="inlineStr">
        <is>
          <t>GÄVLEBORGS LÄN</t>
        </is>
      </c>
      <c r="E730" t="inlineStr">
        <is>
          <t>NORDANSTIG</t>
        </is>
      </c>
      <c r="F730" t="inlineStr">
        <is>
          <t>Holmen skog AB</t>
        </is>
      </c>
      <c r="G730" t="n">
        <v>5.3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29261-2025</t>
        </is>
      </c>
      <c r="B731" s="1" t="n">
        <v>45824</v>
      </c>
      <c r="C731" s="1" t="n">
        <v>45950</v>
      </c>
      <c r="D731" t="inlineStr">
        <is>
          <t>GÄVLEBORGS LÄN</t>
        </is>
      </c>
      <c r="E731" t="inlineStr">
        <is>
          <t>NORDANSTIG</t>
        </is>
      </c>
      <c r="G731" t="n">
        <v>2.1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54401-2024</t>
        </is>
      </c>
      <c r="B732" s="1" t="n">
        <v>45617.46939814815</v>
      </c>
      <c r="C732" s="1" t="n">
        <v>45950</v>
      </c>
      <c r="D732" t="inlineStr">
        <is>
          <t>GÄVLEBORGS LÄN</t>
        </is>
      </c>
      <c r="E732" t="inlineStr">
        <is>
          <t>NORDANSTIG</t>
        </is>
      </c>
      <c r="F732" t="inlineStr">
        <is>
          <t>Holmen skog AB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10042-2025</t>
        </is>
      </c>
      <c r="B733" s="1" t="n">
        <v>45719.50333333333</v>
      </c>
      <c r="C733" s="1" t="n">
        <v>45950</v>
      </c>
      <c r="D733" t="inlineStr">
        <is>
          <t>GÄVLEBORGS LÄN</t>
        </is>
      </c>
      <c r="E733" t="inlineStr">
        <is>
          <t>NORDANSTIG</t>
        </is>
      </c>
      <c r="F733" t="inlineStr">
        <is>
          <t>Holmen skog AB</t>
        </is>
      </c>
      <c r="G733" t="n">
        <v>6.6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29741-2025</t>
        </is>
      </c>
      <c r="B734" s="1" t="n">
        <v>45825.59167824074</v>
      </c>
      <c r="C734" s="1" t="n">
        <v>45950</v>
      </c>
      <c r="D734" t="inlineStr">
        <is>
          <t>GÄVLEBORGS LÄN</t>
        </is>
      </c>
      <c r="E734" t="inlineStr">
        <is>
          <t>NORDANSTIG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12266-2025</t>
        </is>
      </c>
      <c r="B735" s="1" t="n">
        <v>45729.63112268518</v>
      </c>
      <c r="C735" s="1" t="n">
        <v>45950</v>
      </c>
      <c r="D735" t="inlineStr">
        <is>
          <t>GÄVLEBORGS LÄN</t>
        </is>
      </c>
      <c r="E735" t="inlineStr">
        <is>
          <t>NORDANSTIG</t>
        </is>
      </c>
      <c r="F735" t="inlineStr">
        <is>
          <t>Holmen skog AB</t>
        </is>
      </c>
      <c r="G735" t="n">
        <v>3.1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30022-2025</t>
        </is>
      </c>
      <c r="B736" s="1" t="n">
        <v>45826.5583449074</v>
      </c>
      <c r="C736" s="1" t="n">
        <v>45950</v>
      </c>
      <c r="D736" t="inlineStr">
        <is>
          <t>GÄVLEBORGS LÄN</t>
        </is>
      </c>
      <c r="E736" t="inlineStr">
        <is>
          <t>NORDANSTIG</t>
        </is>
      </c>
      <c r="F736" t="inlineStr">
        <is>
          <t>Holmen skog AB</t>
        </is>
      </c>
      <c r="G736" t="n">
        <v>4.2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30448-2025</t>
        </is>
      </c>
      <c r="B737" s="1" t="n">
        <v>45827.65844907407</v>
      </c>
      <c r="C737" s="1" t="n">
        <v>45950</v>
      </c>
      <c r="D737" t="inlineStr">
        <is>
          <t>GÄVLEBORGS LÄN</t>
        </is>
      </c>
      <c r="E737" t="inlineStr">
        <is>
          <t>NORDANSTIG</t>
        </is>
      </c>
      <c r="F737" t="inlineStr">
        <is>
          <t>Holmen skog AB</t>
        </is>
      </c>
      <c r="G737" t="n">
        <v>7.7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30400-2025</t>
        </is>
      </c>
      <c r="B738" s="1" t="n">
        <v>45827.58907407407</v>
      </c>
      <c r="C738" s="1" t="n">
        <v>45950</v>
      </c>
      <c r="D738" t="inlineStr">
        <is>
          <t>GÄVLEBORGS LÄN</t>
        </is>
      </c>
      <c r="E738" t="inlineStr">
        <is>
          <t>NORDANSTIG</t>
        </is>
      </c>
      <c r="F738" t="inlineStr">
        <is>
          <t>Holmen skog AB</t>
        </is>
      </c>
      <c r="G738" t="n">
        <v>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26728-2022</t>
        </is>
      </c>
      <c r="B739" s="1" t="n">
        <v>44739.92518518519</v>
      </c>
      <c r="C739" s="1" t="n">
        <v>45950</v>
      </c>
      <c r="D739" t="inlineStr">
        <is>
          <t>GÄVLEBORGS LÄN</t>
        </is>
      </c>
      <c r="E739" t="inlineStr">
        <is>
          <t>NORDANSTIG</t>
        </is>
      </c>
      <c r="G739" t="n">
        <v>6.5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30291-2025</t>
        </is>
      </c>
      <c r="B740" s="1" t="n">
        <v>45827.47054398148</v>
      </c>
      <c r="C740" s="1" t="n">
        <v>45950</v>
      </c>
      <c r="D740" t="inlineStr">
        <is>
          <t>GÄVLEBORGS LÄN</t>
        </is>
      </c>
      <c r="E740" t="inlineStr">
        <is>
          <t>NORDANSTIG</t>
        </is>
      </c>
      <c r="F740" t="inlineStr">
        <is>
          <t>Holmen skog AB</t>
        </is>
      </c>
      <c r="G740" t="n">
        <v>11.2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29878-2025</t>
        </is>
      </c>
      <c r="B741" s="1" t="n">
        <v>45826.3631712963</v>
      </c>
      <c r="C741" s="1" t="n">
        <v>45950</v>
      </c>
      <c r="D741" t="inlineStr">
        <is>
          <t>GÄVLEBORGS LÄN</t>
        </is>
      </c>
      <c r="E741" t="inlineStr">
        <is>
          <t>NORDANSTIG</t>
        </is>
      </c>
      <c r="F741" t="inlineStr">
        <is>
          <t>Holmen skog AB</t>
        </is>
      </c>
      <c r="G741" t="n">
        <v>4.2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44500-2024</t>
        </is>
      </c>
      <c r="B742" s="1" t="n">
        <v>45574.39741898148</v>
      </c>
      <c r="C742" s="1" t="n">
        <v>45950</v>
      </c>
      <c r="D742" t="inlineStr">
        <is>
          <t>GÄVLEBORGS LÄN</t>
        </is>
      </c>
      <c r="E742" t="inlineStr">
        <is>
          <t>NORDANSTIG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41074-2023</t>
        </is>
      </c>
      <c r="B743" s="1" t="n">
        <v>45173</v>
      </c>
      <c r="C743" s="1" t="n">
        <v>45950</v>
      </c>
      <c r="D743" t="inlineStr">
        <is>
          <t>GÄVLEBORGS LÄN</t>
        </is>
      </c>
      <c r="E743" t="inlineStr">
        <is>
          <t>NORDANSTIG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30445-2025</t>
        </is>
      </c>
      <c r="B744" s="1" t="n">
        <v>45827.64987268519</v>
      </c>
      <c r="C744" s="1" t="n">
        <v>45950</v>
      </c>
      <c r="D744" t="inlineStr">
        <is>
          <t>GÄVLEBORGS LÄN</t>
        </is>
      </c>
      <c r="E744" t="inlineStr">
        <is>
          <t>NORDANSTIG</t>
        </is>
      </c>
      <c r="F744" t="inlineStr">
        <is>
          <t>Holmen skog AB</t>
        </is>
      </c>
      <c r="G744" t="n">
        <v>7.8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60675-2024</t>
        </is>
      </c>
      <c r="B745" s="1" t="n">
        <v>45644.45839120371</v>
      </c>
      <c r="C745" s="1" t="n">
        <v>45950</v>
      </c>
      <c r="D745" t="inlineStr">
        <is>
          <t>GÄVLEBORGS LÄN</t>
        </is>
      </c>
      <c r="E745" t="inlineStr">
        <is>
          <t>NORDANSTIG</t>
        </is>
      </c>
      <c r="F745" t="inlineStr">
        <is>
          <t>Holmen skog AB</t>
        </is>
      </c>
      <c r="G745" t="n">
        <v>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50336-2023</t>
        </is>
      </c>
      <c r="B746" s="1" t="n">
        <v>45216.56440972222</v>
      </c>
      <c r="C746" s="1" t="n">
        <v>45950</v>
      </c>
      <c r="D746" t="inlineStr">
        <is>
          <t>GÄVLEBORGS LÄN</t>
        </is>
      </c>
      <c r="E746" t="inlineStr">
        <is>
          <t>NORDANSTIG</t>
        </is>
      </c>
      <c r="F746" t="inlineStr">
        <is>
          <t>Holmen skog AB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1802-2023</t>
        </is>
      </c>
      <c r="B747" s="1" t="n">
        <v>44938.64047453704</v>
      </c>
      <c r="C747" s="1" t="n">
        <v>45950</v>
      </c>
      <c r="D747" t="inlineStr">
        <is>
          <t>GÄVLEBORGS LÄN</t>
        </is>
      </c>
      <c r="E747" t="inlineStr">
        <is>
          <t>NORDANSTIG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43893-2023</t>
        </is>
      </c>
      <c r="B748" s="1" t="n">
        <v>45187.66037037037</v>
      </c>
      <c r="C748" s="1" t="n">
        <v>45950</v>
      </c>
      <c r="D748" t="inlineStr">
        <is>
          <t>GÄVLEBORGS LÄN</t>
        </is>
      </c>
      <c r="E748" t="inlineStr">
        <is>
          <t>NORDANSTIG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30870-2025</t>
        </is>
      </c>
      <c r="B749" s="1" t="n">
        <v>45832.33273148148</v>
      </c>
      <c r="C749" s="1" t="n">
        <v>45950</v>
      </c>
      <c r="D749" t="inlineStr">
        <is>
          <t>GÄVLEBORGS LÄN</t>
        </is>
      </c>
      <c r="E749" t="inlineStr">
        <is>
          <t>NORDANSTIG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21153-2023</t>
        </is>
      </c>
      <c r="B750" s="1" t="n">
        <v>45062.40555555555</v>
      </c>
      <c r="C750" s="1" t="n">
        <v>45950</v>
      </c>
      <c r="D750" t="inlineStr">
        <is>
          <t>GÄVLEBORGS LÄN</t>
        </is>
      </c>
      <c r="E750" t="inlineStr">
        <is>
          <t>NORDANSTIG</t>
        </is>
      </c>
      <c r="G750" t="n">
        <v>1.1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31197-2025</t>
        </is>
      </c>
      <c r="B751" s="1" t="n">
        <v>45832.69053240741</v>
      </c>
      <c r="C751" s="1" t="n">
        <v>45950</v>
      </c>
      <c r="D751" t="inlineStr">
        <is>
          <t>GÄVLEBORGS LÄN</t>
        </is>
      </c>
      <c r="E751" t="inlineStr">
        <is>
          <t>NORDANSTIG</t>
        </is>
      </c>
      <c r="F751" t="inlineStr">
        <is>
          <t>Holmen skog AB</t>
        </is>
      </c>
      <c r="G751" t="n">
        <v>1.9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31031-2025</t>
        </is>
      </c>
      <c r="B752" s="1" t="n">
        <v>45832.53875</v>
      </c>
      <c r="C752" s="1" t="n">
        <v>45950</v>
      </c>
      <c r="D752" t="inlineStr">
        <is>
          <t>GÄVLEBORGS LÄN</t>
        </is>
      </c>
      <c r="E752" t="inlineStr">
        <is>
          <t>NORDANSTIG</t>
        </is>
      </c>
      <c r="F752" t="inlineStr">
        <is>
          <t>Holmen skog AB</t>
        </is>
      </c>
      <c r="G752" t="n">
        <v>2.1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32056-2025</t>
        </is>
      </c>
      <c r="B753" s="1" t="n">
        <v>45835.44370370371</v>
      </c>
      <c r="C753" s="1" t="n">
        <v>45950</v>
      </c>
      <c r="D753" t="inlineStr">
        <is>
          <t>GÄVLEBORGS LÄN</t>
        </is>
      </c>
      <c r="E753" t="inlineStr">
        <is>
          <t>NORDANSTIG</t>
        </is>
      </c>
      <c r="F753" t="inlineStr">
        <is>
          <t>Holmen skog AB</t>
        </is>
      </c>
      <c r="G753" t="n">
        <v>3.8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31845-2025</t>
        </is>
      </c>
      <c r="B754" s="1" t="n">
        <v>45834.60199074074</v>
      </c>
      <c r="C754" s="1" t="n">
        <v>45950</v>
      </c>
      <c r="D754" t="inlineStr">
        <is>
          <t>GÄVLEBORGS LÄN</t>
        </is>
      </c>
      <c r="E754" t="inlineStr">
        <is>
          <t>NORDANSTIG</t>
        </is>
      </c>
      <c r="F754" t="inlineStr">
        <is>
          <t>Holmen skog AB</t>
        </is>
      </c>
      <c r="G754" t="n">
        <v>14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32082-2025</t>
        </is>
      </c>
      <c r="B755" s="1" t="n">
        <v>45835.45228009259</v>
      </c>
      <c r="C755" s="1" t="n">
        <v>45950</v>
      </c>
      <c r="D755" t="inlineStr">
        <is>
          <t>GÄVLEBORGS LÄN</t>
        </is>
      </c>
      <c r="E755" t="inlineStr">
        <is>
          <t>NORDANSTIG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32034-2025</t>
        </is>
      </c>
      <c r="B756" s="1" t="n">
        <v>45835.42241898148</v>
      </c>
      <c r="C756" s="1" t="n">
        <v>45950</v>
      </c>
      <c r="D756" t="inlineStr">
        <is>
          <t>GÄVLEBORGS LÄN</t>
        </is>
      </c>
      <c r="E756" t="inlineStr">
        <is>
          <t>NORDANSTIG</t>
        </is>
      </c>
      <c r="F756" t="inlineStr">
        <is>
          <t>Holmen skog AB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32105-2025</t>
        </is>
      </c>
      <c r="B757" s="1" t="n">
        <v>45835.47226851852</v>
      </c>
      <c r="C757" s="1" t="n">
        <v>45950</v>
      </c>
      <c r="D757" t="inlineStr">
        <is>
          <t>GÄVLEBORGS LÄN</t>
        </is>
      </c>
      <c r="E757" t="inlineStr">
        <is>
          <t>NORDANSTIG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4001-2023</t>
        </is>
      </c>
      <c r="B758" s="1" t="n">
        <v>44952.50115740741</v>
      </c>
      <c r="C758" s="1" t="n">
        <v>45950</v>
      </c>
      <c r="D758" t="inlineStr">
        <is>
          <t>GÄVLEBORGS LÄN</t>
        </is>
      </c>
      <c r="E758" t="inlineStr">
        <is>
          <t>NORDANSTIG</t>
        </is>
      </c>
      <c r="F758" t="inlineStr">
        <is>
          <t>Holmen skog AB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4024-2023</t>
        </is>
      </c>
      <c r="B759" s="1" t="n">
        <v>44952.55783564815</v>
      </c>
      <c r="C759" s="1" t="n">
        <v>45950</v>
      </c>
      <c r="D759" t="inlineStr">
        <is>
          <t>GÄVLEBORGS LÄN</t>
        </is>
      </c>
      <c r="E759" t="inlineStr">
        <is>
          <t>NORDANSTIG</t>
        </is>
      </c>
      <c r="F759" t="inlineStr">
        <is>
          <t>Holmen skog AB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32092-2025</t>
        </is>
      </c>
      <c r="B760" s="1" t="n">
        <v>45835.45920138889</v>
      </c>
      <c r="C760" s="1" t="n">
        <v>45950</v>
      </c>
      <c r="D760" t="inlineStr">
        <is>
          <t>GÄVLEBORGS LÄN</t>
        </is>
      </c>
      <c r="E760" t="inlineStr">
        <is>
          <t>NORDANSTIG</t>
        </is>
      </c>
      <c r="F760" t="inlineStr">
        <is>
          <t>Holmen skog AB</t>
        </is>
      </c>
      <c r="G760" t="n">
        <v>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32602-2024</t>
        </is>
      </c>
      <c r="B761" s="1" t="n">
        <v>45513.62717592593</v>
      </c>
      <c r="C761" s="1" t="n">
        <v>45950</v>
      </c>
      <c r="D761" t="inlineStr">
        <is>
          <t>GÄVLEBORGS LÄN</t>
        </is>
      </c>
      <c r="E761" t="inlineStr">
        <is>
          <t>NORDANSTIG</t>
        </is>
      </c>
      <c r="F761" t="inlineStr">
        <is>
          <t>Holmen skog AB</t>
        </is>
      </c>
      <c r="G761" t="n">
        <v>2.6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73389-2021</t>
        </is>
      </c>
      <c r="B762" s="1" t="n">
        <v>44551</v>
      </c>
      <c r="C762" s="1" t="n">
        <v>45950</v>
      </c>
      <c r="D762" t="inlineStr">
        <is>
          <t>GÄVLEBORGS LÄN</t>
        </is>
      </c>
      <c r="E762" t="inlineStr">
        <is>
          <t>NORDANSTIG</t>
        </is>
      </c>
      <c r="G762" t="n">
        <v>4.2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32505-2025</t>
        </is>
      </c>
      <c r="B763" s="1" t="n">
        <v>45838.46716435185</v>
      </c>
      <c r="C763" s="1" t="n">
        <v>45950</v>
      </c>
      <c r="D763" t="inlineStr">
        <is>
          <t>GÄVLEBORGS LÄN</t>
        </is>
      </c>
      <c r="E763" t="inlineStr">
        <is>
          <t>NORDANSTIG</t>
        </is>
      </c>
      <c r="G763" t="n">
        <v>5.8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32736-2025</t>
        </is>
      </c>
      <c r="B764" s="1" t="n">
        <v>45839</v>
      </c>
      <c r="C764" s="1" t="n">
        <v>45950</v>
      </c>
      <c r="D764" t="inlineStr">
        <is>
          <t>GÄVLEBORGS LÄN</t>
        </is>
      </c>
      <c r="E764" t="inlineStr">
        <is>
          <t>NORDANSTIG</t>
        </is>
      </c>
      <c r="F764" t="inlineStr">
        <is>
          <t>Holmen skog AB</t>
        </is>
      </c>
      <c r="G764" t="n">
        <v>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34913-2023</t>
        </is>
      </c>
      <c r="B765" s="1" t="n">
        <v>45142.46318287037</v>
      </c>
      <c r="C765" s="1" t="n">
        <v>45950</v>
      </c>
      <c r="D765" t="inlineStr">
        <is>
          <t>GÄVLEBORGS LÄN</t>
        </is>
      </c>
      <c r="E765" t="inlineStr">
        <is>
          <t>NORDANSTIG</t>
        </is>
      </c>
      <c r="F765" t="inlineStr">
        <is>
          <t>Holmen skog AB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34918-2023</t>
        </is>
      </c>
      <c r="B766" s="1" t="n">
        <v>45142.47361111111</v>
      </c>
      <c r="C766" s="1" t="n">
        <v>45950</v>
      </c>
      <c r="D766" t="inlineStr">
        <is>
          <t>GÄVLEBORGS LÄN</t>
        </is>
      </c>
      <c r="E766" t="inlineStr">
        <is>
          <t>NORDANSTIG</t>
        </is>
      </c>
      <c r="F766" t="inlineStr">
        <is>
          <t>Holmen skog AB</t>
        </is>
      </c>
      <c r="G766" t="n">
        <v>1.2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40104-2024</t>
        </is>
      </c>
      <c r="B767" s="1" t="n">
        <v>45554</v>
      </c>
      <c r="C767" s="1" t="n">
        <v>45950</v>
      </c>
      <c r="D767" t="inlineStr">
        <is>
          <t>GÄVLEBORGS LÄN</t>
        </is>
      </c>
      <c r="E767" t="inlineStr">
        <is>
          <t>NORDANSTIG</t>
        </is>
      </c>
      <c r="G767" t="n">
        <v>0.8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16640-2025</t>
        </is>
      </c>
      <c r="B768" s="1" t="n">
        <v>45754.36946759259</v>
      </c>
      <c r="C768" s="1" t="n">
        <v>45950</v>
      </c>
      <c r="D768" t="inlineStr">
        <is>
          <t>GÄVLEBORGS LÄN</t>
        </is>
      </c>
      <c r="E768" t="inlineStr">
        <is>
          <t>NORDANSTIG</t>
        </is>
      </c>
      <c r="F768" t="inlineStr">
        <is>
          <t>Holmen skog AB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32507-2025</t>
        </is>
      </c>
      <c r="B769" s="1" t="n">
        <v>45838.4712037037</v>
      </c>
      <c r="C769" s="1" t="n">
        <v>45950</v>
      </c>
      <c r="D769" t="inlineStr">
        <is>
          <t>GÄVLEBORGS LÄN</t>
        </is>
      </c>
      <c r="E769" t="inlineStr">
        <is>
          <t>NORDANSTIG</t>
        </is>
      </c>
      <c r="G769" t="n">
        <v>2.2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25273-2024</t>
        </is>
      </c>
      <c r="B770" s="1" t="n">
        <v>45462</v>
      </c>
      <c r="C770" s="1" t="n">
        <v>45950</v>
      </c>
      <c r="D770" t="inlineStr">
        <is>
          <t>GÄVLEBORGS LÄN</t>
        </is>
      </c>
      <c r="E770" t="inlineStr">
        <is>
          <t>NORDANSTIG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33097-2025</t>
        </is>
      </c>
      <c r="B771" s="1" t="n">
        <v>45840.47582175926</v>
      </c>
      <c r="C771" s="1" t="n">
        <v>45950</v>
      </c>
      <c r="D771" t="inlineStr">
        <is>
          <t>GÄVLEBORGS LÄN</t>
        </is>
      </c>
      <c r="E771" t="inlineStr">
        <is>
          <t>NORDANSTIG</t>
        </is>
      </c>
      <c r="F771" t="inlineStr">
        <is>
          <t>Holmen skog AB</t>
        </is>
      </c>
      <c r="G771" t="n">
        <v>2.1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59924-2024</t>
        </is>
      </c>
      <c r="B772" s="1" t="n">
        <v>45641</v>
      </c>
      <c r="C772" s="1" t="n">
        <v>45950</v>
      </c>
      <c r="D772" t="inlineStr">
        <is>
          <t>GÄVLEBORGS LÄN</t>
        </is>
      </c>
      <c r="E772" t="inlineStr">
        <is>
          <t>NORDANSTIG</t>
        </is>
      </c>
      <c r="G772" t="n">
        <v>4.3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59945-2024</t>
        </is>
      </c>
      <c r="B773" s="1" t="n">
        <v>45642.33392361111</v>
      </c>
      <c r="C773" s="1" t="n">
        <v>45950</v>
      </c>
      <c r="D773" t="inlineStr">
        <is>
          <t>GÄVLEBORGS LÄN</t>
        </is>
      </c>
      <c r="E773" t="inlineStr">
        <is>
          <t>NORDANSTIG</t>
        </is>
      </c>
      <c r="F773" t="inlineStr">
        <is>
          <t>Holmen skog AB</t>
        </is>
      </c>
      <c r="G773" t="n">
        <v>8.1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38185-2025</t>
        </is>
      </c>
      <c r="B774" s="1" t="n">
        <v>45882.6513425926</v>
      </c>
      <c r="C774" s="1" t="n">
        <v>45950</v>
      </c>
      <c r="D774" t="inlineStr">
        <is>
          <t>GÄVLEBORGS LÄN</t>
        </is>
      </c>
      <c r="E774" t="inlineStr">
        <is>
          <t>NORDANSTIG</t>
        </is>
      </c>
      <c r="G774" t="n">
        <v>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33532-2025</t>
        </is>
      </c>
      <c r="B775" s="1" t="n">
        <v>45841.55648148148</v>
      </c>
      <c r="C775" s="1" t="n">
        <v>45950</v>
      </c>
      <c r="D775" t="inlineStr">
        <is>
          <t>GÄVLEBORGS LÄN</t>
        </is>
      </c>
      <c r="E775" t="inlineStr">
        <is>
          <t>NORDANSTIG</t>
        </is>
      </c>
      <c r="F775" t="inlineStr">
        <is>
          <t>Holmen skog AB</t>
        </is>
      </c>
      <c r="G775" t="n">
        <v>4.8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33339-2025</t>
        </is>
      </c>
      <c r="B776" s="1" t="n">
        <v>45841.36012731482</v>
      </c>
      <c r="C776" s="1" t="n">
        <v>45950</v>
      </c>
      <c r="D776" t="inlineStr">
        <is>
          <t>GÄVLEBORGS LÄN</t>
        </is>
      </c>
      <c r="E776" t="inlineStr">
        <is>
          <t>NORDANSTIG</t>
        </is>
      </c>
      <c r="F776" t="inlineStr">
        <is>
          <t>Holmen skog AB</t>
        </is>
      </c>
      <c r="G776" t="n">
        <v>2.2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19569-2025</t>
        </is>
      </c>
      <c r="B777" s="1" t="n">
        <v>45770.53775462963</v>
      </c>
      <c r="C777" s="1" t="n">
        <v>45950</v>
      </c>
      <c r="D777" t="inlineStr">
        <is>
          <t>GÄVLEBORGS LÄN</t>
        </is>
      </c>
      <c r="E777" t="inlineStr">
        <is>
          <t>NORDANSTIG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6718-2021</t>
        </is>
      </c>
      <c r="B778" s="1" t="n">
        <v>44236</v>
      </c>
      <c r="C778" s="1" t="n">
        <v>45950</v>
      </c>
      <c r="D778" t="inlineStr">
        <is>
          <t>GÄVLEBORGS LÄN</t>
        </is>
      </c>
      <c r="E778" t="inlineStr">
        <is>
          <t>NORDANSTIG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31723-2024</t>
        </is>
      </c>
      <c r="B779" s="1" t="n">
        <v>45509.32942129629</v>
      </c>
      <c r="C779" s="1" t="n">
        <v>45950</v>
      </c>
      <c r="D779" t="inlineStr">
        <is>
          <t>GÄVLEBORGS LÄN</t>
        </is>
      </c>
      <c r="E779" t="inlineStr">
        <is>
          <t>NORDANSTIG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33355-2025</t>
        </is>
      </c>
      <c r="B780" s="1" t="n">
        <v>45841.37690972222</v>
      </c>
      <c r="C780" s="1" t="n">
        <v>45950</v>
      </c>
      <c r="D780" t="inlineStr">
        <is>
          <t>GÄVLEBORGS LÄN</t>
        </is>
      </c>
      <c r="E780" t="inlineStr">
        <is>
          <t>NORDANSTIG</t>
        </is>
      </c>
      <c r="F780" t="inlineStr">
        <is>
          <t>Holmen skog AB</t>
        </is>
      </c>
      <c r="G780" t="n">
        <v>34.6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51250-2022</t>
        </is>
      </c>
      <c r="B781" s="1" t="n">
        <v>44868.66506944445</v>
      </c>
      <c r="C781" s="1" t="n">
        <v>45950</v>
      </c>
      <c r="D781" t="inlineStr">
        <is>
          <t>GÄVLEBORGS LÄN</t>
        </is>
      </c>
      <c r="E781" t="inlineStr">
        <is>
          <t>NORDANSTIG</t>
        </is>
      </c>
      <c r="F781" t="inlineStr">
        <is>
          <t>Holmen skog AB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34240-2025</t>
        </is>
      </c>
      <c r="B782" s="1" t="n">
        <v>45845.67427083333</v>
      </c>
      <c r="C782" s="1" t="n">
        <v>45950</v>
      </c>
      <c r="D782" t="inlineStr">
        <is>
          <t>GÄVLEBORGS LÄN</t>
        </is>
      </c>
      <c r="E782" t="inlineStr">
        <is>
          <t>NORDANSTIG</t>
        </is>
      </c>
      <c r="G782" t="n">
        <v>2.3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321-2024</t>
        </is>
      </c>
      <c r="B783" s="1" t="n">
        <v>45295</v>
      </c>
      <c r="C783" s="1" t="n">
        <v>45950</v>
      </c>
      <c r="D783" t="inlineStr">
        <is>
          <t>GÄVLEBORGS LÄN</t>
        </is>
      </c>
      <c r="E783" t="inlineStr">
        <is>
          <t>NORDANSTIG</t>
        </is>
      </c>
      <c r="F783" t="inlineStr">
        <is>
          <t>Holmen skog AB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34342-2025</t>
        </is>
      </c>
      <c r="B784" s="1" t="n">
        <v>45846.46015046296</v>
      </c>
      <c r="C784" s="1" t="n">
        <v>45950</v>
      </c>
      <c r="D784" t="inlineStr">
        <is>
          <t>GÄVLEBORGS LÄN</t>
        </is>
      </c>
      <c r="E784" t="inlineStr">
        <is>
          <t>NORDANSTIG</t>
        </is>
      </c>
      <c r="F784" t="inlineStr">
        <is>
          <t>Holmen skog AB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34311-2025</t>
        </is>
      </c>
      <c r="B785" s="1" t="n">
        <v>45846.39252314815</v>
      </c>
      <c r="C785" s="1" t="n">
        <v>45950</v>
      </c>
      <c r="D785" t="inlineStr">
        <is>
          <t>GÄVLEBORGS LÄN</t>
        </is>
      </c>
      <c r="E785" t="inlineStr">
        <is>
          <t>NORDANSTIG</t>
        </is>
      </c>
      <c r="F785" t="inlineStr">
        <is>
          <t>Holmen skog AB</t>
        </is>
      </c>
      <c r="G785" t="n">
        <v>1.9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5949-2021</t>
        </is>
      </c>
      <c r="B786" s="1" t="n">
        <v>44231.61371527778</v>
      </c>
      <c r="C786" s="1" t="n">
        <v>45950</v>
      </c>
      <c r="D786" t="inlineStr">
        <is>
          <t>GÄVLEBORGS LÄN</t>
        </is>
      </c>
      <c r="E786" t="inlineStr">
        <is>
          <t>NORDANSTIG</t>
        </is>
      </c>
      <c r="F786" t="inlineStr">
        <is>
          <t>Holmen skog AB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34287-2025</t>
        </is>
      </c>
      <c r="B787" s="1" t="n">
        <v>45846.32989583333</v>
      </c>
      <c r="C787" s="1" t="n">
        <v>45950</v>
      </c>
      <c r="D787" t="inlineStr">
        <is>
          <t>GÄVLEBORGS LÄN</t>
        </is>
      </c>
      <c r="E787" t="inlineStr">
        <is>
          <t>NORDANSTIG</t>
        </is>
      </c>
      <c r="F787" t="inlineStr">
        <is>
          <t>Holmen skog AB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58870-2023</t>
        </is>
      </c>
      <c r="B788" s="1" t="n">
        <v>45252</v>
      </c>
      <c r="C788" s="1" t="n">
        <v>45950</v>
      </c>
      <c r="D788" t="inlineStr">
        <is>
          <t>GÄVLEBORGS LÄN</t>
        </is>
      </c>
      <c r="E788" t="inlineStr">
        <is>
          <t>NORDANSTIG</t>
        </is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34694-2025</t>
        </is>
      </c>
      <c r="B789" s="1" t="n">
        <v>45848.45990740741</v>
      </c>
      <c r="C789" s="1" t="n">
        <v>45950</v>
      </c>
      <c r="D789" t="inlineStr">
        <is>
          <t>GÄVLEBORGS LÄN</t>
        </is>
      </c>
      <c r="E789" t="inlineStr">
        <is>
          <t>NORDANSTIG</t>
        </is>
      </c>
      <c r="F789" t="inlineStr">
        <is>
          <t>Holmen skog AB</t>
        </is>
      </c>
      <c r="G789" t="n">
        <v>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51091-2024</t>
        </is>
      </c>
      <c r="B790" s="1" t="n">
        <v>45603.46905092592</v>
      </c>
      <c r="C790" s="1" t="n">
        <v>45950</v>
      </c>
      <c r="D790" t="inlineStr">
        <is>
          <t>GÄVLEBORGS LÄN</t>
        </is>
      </c>
      <c r="E790" t="inlineStr">
        <is>
          <t>NORDANSTIG</t>
        </is>
      </c>
      <c r="F790" t="inlineStr">
        <is>
          <t>SCA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30130-2024</t>
        </is>
      </c>
      <c r="B791" s="1" t="n">
        <v>45489</v>
      </c>
      <c r="C791" s="1" t="n">
        <v>45950</v>
      </c>
      <c r="D791" t="inlineStr">
        <is>
          <t>GÄVLEBORGS LÄN</t>
        </is>
      </c>
      <c r="E791" t="inlineStr">
        <is>
          <t>NORDANSTIG</t>
        </is>
      </c>
      <c r="F791" t="inlineStr">
        <is>
          <t>Holmen skog AB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34944-2025</t>
        </is>
      </c>
      <c r="B792" s="1" t="n">
        <v>45849.5868287037</v>
      </c>
      <c r="C792" s="1" t="n">
        <v>45950</v>
      </c>
      <c r="D792" t="inlineStr">
        <is>
          <t>GÄVLEBORGS LÄN</t>
        </is>
      </c>
      <c r="E792" t="inlineStr">
        <is>
          <t>NORDANSTIG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34728-2025</t>
        </is>
      </c>
      <c r="B793" s="1" t="n">
        <v>45848.58239583333</v>
      </c>
      <c r="C793" s="1" t="n">
        <v>45950</v>
      </c>
      <c r="D793" t="inlineStr">
        <is>
          <t>GÄVLEBORGS LÄN</t>
        </is>
      </c>
      <c r="E793" t="inlineStr">
        <is>
          <t>NORDANSTIG</t>
        </is>
      </c>
      <c r="F793" t="inlineStr">
        <is>
          <t>Holmen skog AB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34732-2025</t>
        </is>
      </c>
      <c r="B794" s="1" t="n">
        <v>45848.59746527778</v>
      </c>
      <c r="C794" s="1" t="n">
        <v>45950</v>
      </c>
      <c r="D794" t="inlineStr">
        <is>
          <t>GÄVLEBORGS LÄN</t>
        </is>
      </c>
      <c r="E794" t="inlineStr">
        <is>
          <t>NORDANSTIG</t>
        </is>
      </c>
      <c r="G794" t="n">
        <v>4.3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34788-2025</t>
        </is>
      </c>
      <c r="B795" s="1" t="n">
        <v>45848.6784837963</v>
      </c>
      <c r="C795" s="1" t="n">
        <v>45950</v>
      </c>
      <c r="D795" t="inlineStr">
        <is>
          <t>GÄVLEBORGS LÄN</t>
        </is>
      </c>
      <c r="E795" t="inlineStr">
        <is>
          <t>NORDANSTIG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25402-2024</t>
        </is>
      </c>
      <c r="B796" s="1" t="n">
        <v>45463.33690972222</v>
      </c>
      <c r="C796" s="1" t="n">
        <v>45950</v>
      </c>
      <c r="D796" t="inlineStr">
        <is>
          <t>GÄVLEBORGS LÄN</t>
        </is>
      </c>
      <c r="E796" t="inlineStr">
        <is>
          <t>NORDANSTIG</t>
        </is>
      </c>
      <c r="F796" t="inlineStr">
        <is>
          <t>Holmen skog AB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54385-2024</t>
        </is>
      </c>
      <c r="B797" s="1" t="n">
        <v>45617.44668981482</v>
      </c>
      <c r="C797" s="1" t="n">
        <v>45950</v>
      </c>
      <c r="D797" t="inlineStr">
        <is>
          <t>GÄVLEBORGS LÄN</t>
        </is>
      </c>
      <c r="E797" t="inlineStr">
        <is>
          <t>NORDANSTIG</t>
        </is>
      </c>
      <c r="F797" t="inlineStr">
        <is>
          <t>Holmen skog AB</t>
        </is>
      </c>
      <c r="G797" t="n">
        <v>2.9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52206-2022</t>
        </is>
      </c>
      <c r="B798" s="1" t="n">
        <v>44869</v>
      </c>
      <c r="C798" s="1" t="n">
        <v>45950</v>
      </c>
      <c r="D798" t="inlineStr">
        <is>
          <t>GÄVLEBORGS LÄN</t>
        </is>
      </c>
      <c r="E798" t="inlineStr">
        <is>
          <t>NORDANSTIG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4556-2025</t>
        </is>
      </c>
      <c r="B799" s="1" t="n">
        <v>45687.44737268519</v>
      </c>
      <c r="C799" s="1" t="n">
        <v>45950</v>
      </c>
      <c r="D799" t="inlineStr">
        <is>
          <t>GÄVLEBORGS LÄN</t>
        </is>
      </c>
      <c r="E799" t="inlineStr">
        <is>
          <t>NORDANSTIG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12398-2023</t>
        </is>
      </c>
      <c r="B800" s="1" t="n">
        <v>44999.49780092593</v>
      </c>
      <c r="C800" s="1" t="n">
        <v>45950</v>
      </c>
      <c r="D800" t="inlineStr">
        <is>
          <t>GÄVLEBORGS LÄN</t>
        </is>
      </c>
      <c r="E800" t="inlineStr">
        <is>
          <t>NORDANSTIG</t>
        </is>
      </c>
      <c r="G800" t="n">
        <v>1.6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6324-2023</t>
        </is>
      </c>
      <c r="B801" s="1" t="n">
        <v>44965.48253472222</v>
      </c>
      <c r="C801" s="1" t="n">
        <v>45950</v>
      </c>
      <c r="D801" t="inlineStr">
        <is>
          <t>GÄVLEBORGS LÄN</t>
        </is>
      </c>
      <c r="E801" t="inlineStr">
        <is>
          <t>NORDANSTIG</t>
        </is>
      </c>
      <c r="G801" t="n">
        <v>0.8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5968-2025</t>
        </is>
      </c>
      <c r="B802" s="1" t="n">
        <v>45695.49866898148</v>
      </c>
      <c r="C802" s="1" t="n">
        <v>45950</v>
      </c>
      <c r="D802" t="inlineStr">
        <is>
          <t>GÄVLEBORGS LÄN</t>
        </is>
      </c>
      <c r="E802" t="inlineStr">
        <is>
          <t>NORDANSTIG</t>
        </is>
      </c>
      <c r="G802" t="n">
        <v>1.3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34735-2024</t>
        </is>
      </c>
      <c r="B803" s="1" t="n">
        <v>45526.58457175926</v>
      </c>
      <c r="C803" s="1" t="n">
        <v>45950</v>
      </c>
      <c r="D803" t="inlineStr">
        <is>
          <t>GÄVLEBORGS LÄN</t>
        </is>
      </c>
      <c r="E803" t="inlineStr">
        <is>
          <t>NORDANSTIG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2105-2023</t>
        </is>
      </c>
      <c r="B804" s="1" t="n">
        <v>44939.9237037037</v>
      </c>
      <c r="C804" s="1" t="n">
        <v>45950</v>
      </c>
      <c r="D804" t="inlineStr">
        <is>
          <t>GÄVLEBORGS LÄN</t>
        </is>
      </c>
      <c r="E804" t="inlineStr">
        <is>
          <t>NORDANSTIG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59851-2024</t>
        </is>
      </c>
      <c r="B805" s="1" t="n">
        <v>45639</v>
      </c>
      <c r="C805" s="1" t="n">
        <v>45950</v>
      </c>
      <c r="D805" t="inlineStr">
        <is>
          <t>GÄVLEBORGS LÄN</t>
        </is>
      </c>
      <c r="E805" t="inlineStr">
        <is>
          <t>NORDANSTIG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35821-2025</t>
        </is>
      </c>
      <c r="B806" s="1" t="n">
        <v>45861.46443287037</v>
      </c>
      <c r="C806" s="1" t="n">
        <v>45950</v>
      </c>
      <c r="D806" t="inlineStr">
        <is>
          <t>GÄVLEBORGS LÄN</t>
        </is>
      </c>
      <c r="E806" t="inlineStr">
        <is>
          <t>NORDANSTIG</t>
        </is>
      </c>
      <c r="G806" t="n">
        <v>1.7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15464-2023</t>
        </is>
      </c>
      <c r="B807" s="1" t="n">
        <v>45020.4343287037</v>
      </c>
      <c r="C807" s="1" t="n">
        <v>45950</v>
      </c>
      <c r="D807" t="inlineStr">
        <is>
          <t>GÄVLEBORGS LÄN</t>
        </is>
      </c>
      <c r="E807" t="inlineStr">
        <is>
          <t>NORDANSTIG</t>
        </is>
      </c>
      <c r="F807" t="inlineStr">
        <is>
          <t>Holmen skog AB</t>
        </is>
      </c>
      <c r="G807" t="n">
        <v>17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35707-2025</t>
        </is>
      </c>
      <c r="B808" s="1" t="n">
        <v>45860.37251157407</v>
      </c>
      <c r="C808" s="1" t="n">
        <v>45950</v>
      </c>
      <c r="D808" t="inlineStr">
        <is>
          <t>GÄVLEBORGS LÄN</t>
        </is>
      </c>
      <c r="E808" t="inlineStr">
        <is>
          <t>NORDANSTIG</t>
        </is>
      </c>
      <c r="F808" t="inlineStr">
        <is>
          <t>Holmen skog AB</t>
        </is>
      </c>
      <c r="G808" t="n">
        <v>4.2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35733-2025</t>
        </is>
      </c>
      <c r="B809" s="1" t="n">
        <v>45860.47178240741</v>
      </c>
      <c r="C809" s="1" t="n">
        <v>45950</v>
      </c>
      <c r="D809" t="inlineStr">
        <is>
          <t>GÄVLEBORGS LÄN</t>
        </is>
      </c>
      <c r="E809" t="inlineStr">
        <is>
          <t>NORDANSTIG</t>
        </is>
      </c>
      <c r="G809" t="n">
        <v>1.9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35714-2025</t>
        </is>
      </c>
      <c r="B810" s="1" t="n">
        <v>45860.41956018518</v>
      </c>
      <c r="C810" s="1" t="n">
        <v>45950</v>
      </c>
      <c r="D810" t="inlineStr">
        <is>
          <t>GÄVLEBORGS LÄN</t>
        </is>
      </c>
      <c r="E810" t="inlineStr">
        <is>
          <t>NORDANSTIG</t>
        </is>
      </c>
      <c r="F810" t="inlineStr">
        <is>
          <t>Holmen skog AB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32925-2023</t>
        </is>
      </c>
      <c r="B811" s="1" t="n">
        <v>45125</v>
      </c>
      <c r="C811" s="1" t="n">
        <v>45950</v>
      </c>
      <c r="D811" t="inlineStr">
        <is>
          <t>GÄVLEBORGS LÄN</t>
        </is>
      </c>
      <c r="E811" t="inlineStr">
        <is>
          <t>NORDANSTIG</t>
        </is>
      </c>
      <c r="F811" t="inlineStr">
        <is>
          <t>Holmen skog AB</t>
        </is>
      </c>
      <c r="G811" t="n">
        <v>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3474-2024</t>
        </is>
      </c>
      <c r="B812" s="1" t="n">
        <v>45320</v>
      </c>
      <c r="C812" s="1" t="n">
        <v>45950</v>
      </c>
      <c r="D812" t="inlineStr">
        <is>
          <t>GÄVLEBORGS LÄN</t>
        </is>
      </c>
      <c r="E812" t="inlineStr">
        <is>
          <t>NORDANSTIG</t>
        </is>
      </c>
      <c r="F812" t="inlineStr">
        <is>
          <t>Holmen skog AB</t>
        </is>
      </c>
      <c r="G812" t="n">
        <v>5.7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35649-2025</t>
        </is>
      </c>
      <c r="B813" s="1" t="n">
        <v>45859.51931712963</v>
      </c>
      <c r="C813" s="1" t="n">
        <v>45950</v>
      </c>
      <c r="D813" t="inlineStr">
        <is>
          <t>GÄVLEBORGS LÄN</t>
        </is>
      </c>
      <c r="E813" t="inlineStr">
        <is>
          <t>NORDANSTIG</t>
        </is>
      </c>
      <c r="G813" t="n">
        <v>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35652-2025</t>
        </is>
      </c>
      <c r="B814" s="1" t="n">
        <v>45859.52591435185</v>
      </c>
      <c r="C814" s="1" t="n">
        <v>45950</v>
      </c>
      <c r="D814" t="inlineStr">
        <is>
          <t>GÄVLEBORGS LÄN</t>
        </is>
      </c>
      <c r="E814" t="inlineStr">
        <is>
          <t>NORDANSTIG</t>
        </is>
      </c>
      <c r="G814" t="n">
        <v>1.4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35725-2025</t>
        </is>
      </c>
      <c r="B815" s="1" t="n">
        <v>45860.45087962963</v>
      </c>
      <c r="C815" s="1" t="n">
        <v>45950</v>
      </c>
      <c r="D815" t="inlineStr">
        <is>
          <t>GÄVLEBORGS LÄN</t>
        </is>
      </c>
      <c r="E815" t="inlineStr">
        <is>
          <t>NORDANSTIG</t>
        </is>
      </c>
      <c r="F815" t="inlineStr">
        <is>
          <t>Holmen skog AB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35868-2025</t>
        </is>
      </c>
      <c r="B816" s="1" t="n">
        <v>45862.01456018518</v>
      </c>
      <c r="C816" s="1" t="n">
        <v>45950</v>
      </c>
      <c r="D816" t="inlineStr">
        <is>
          <t>GÄVLEBORGS LÄN</t>
        </is>
      </c>
      <c r="E816" t="inlineStr">
        <is>
          <t>NORDANSTIG</t>
        </is>
      </c>
      <c r="G816" t="n">
        <v>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62619-2023</t>
        </is>
      </c>
      <c r="B817" s="1" t="n">
        <v>45271.35469907407</v>
      </c>
      <c r="C817" s="1" t="n">
        <v>45950</v>
      </c>
      <c r="D817" t="inlineStr">
        <is>
          <t>GÄVLEBORGS LÄN</t>
        </is>
      </c>
      <c r="E817" t="inlineStr">
        <is>
          <t>NORDANSTIG</t>
        </is>
      </c>
      <c r="F817" t="inlineStr">
        <is>
          <t>Holmen skog AB</t>
        </is>
      </c>
      <c r="G817" t="n">
        <v>2.7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60285-2024</t>
        </is>
      </c>
      <c r="B818" s="1" t="n">
        <v>45642.92408564815</v>
      </c>
      <c r="C818" s="1" t="n">
        <v>45950</v>
      </c>
      <c r="D818" t="inlineStr">
        <is>
          <t>GÄVLEBORGS LÄN</t>
        </is>
      </c>
      <c r="E818" t="inlineStr">
        <is>
          <t>NORDANSTIG</t>
        </is>
      </c>
      <c r="G818" t="n">
        <v>1.3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61366-2022</t>
        </is>
      </c>
      <c r="B819" s="1" t="n">
        <v>44915</v>
      </c>
      <c r="C819" s="1" t="n">
        <v>45950</v>
      </c>
      <c r="D819" t="inlineStr">
        <is>
          <t>GÄVLEBORGS LÄN</t>
        </is>
      </c>
      <c r="E819" t="inlineStr">
        <is>
          <t>NORDANSTIG</t>
        </is>
      </c>
      <c r="G819" t="n">
        <v>2.5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58162-2024</t>
        </is>
      </c>
      <c r="B820" s="1" t="n">
        <v>45632</v>
      </c>
      <c r="C820" s="1" t="n">
        <v>45950</v>
      </c>
      <c r="D820" t="inlineStr">
        <is>
          <t>GÄVLEBORGS LÄN</t>
        </is>
      </c>
      <c r="E820" t="inlineStr">
        <is>
          <t>NORDANSTIG</t>
        </is>
      </c>
      <c r="F820" t="inlineStr">
        <is>
          <t>Kyrkan</t>
        </is>
      </c>
      <c r="G820" t="n">
        <v>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42930-2025</t>
        </is>
      </c>
      <c r="B821" s="1" t="n">
        <v>45909.30883101852</v>
      </c>
      <c r="C821" s="1" t="n">
        <v>45950</v>
      </c>
      <c r="D821" t="inlineStr">
        <is>
          <t>GÄVLEBORGS LÄN</t>
        </is>
      </c>
      <c r="E821" t="inlineStr">
        <is>
          <t>NORDANSTIG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40261-2023</t>
        </is>
      </c>
      <c r="B822" s="1" t="n">
        <v>45169.5165625</v>
      </c>
      <c r="C822" s="1" t="n">
        <v>45950</v>
      </c>
      <c r="D822" t="inlineStr">
        <is>
          <t>GÄVLEBORGS LÄN</t>
        </is>
      </c>
      <c r="E822" t="inlineStr">
        <is>
          <t>NORDANSTIG</t>
        </is>
      </c>
      <c r="F822" t="inlineStr">
        <is>
          <t>Holmen skog AB</t>
        </is>
      </c>
      <c r="G822" t="n">
        <v>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42737-2025</t>
        </is>
      </c>
      <c r="B823" s="1" t="n">
        <v>45908.42128472222</v>
      </c>
      <c r="C823" s="1" t="n">
        <v>45950</v>
      </c>
      <c r="D823" t="inlineStr">
        <is>
          <t>GÄVLEBORGS LÄN</t>
        </is>
      </c>
      <c r="E823" t="inlineStr">
        <is>
          <t>NORDANSTIG</t>
        </is>
      </c>
      <c r="F823" t="inlineStr">
        <is>
          <t>Holmen skog AB</t>
        </is>
      </c>
      <c r="G823" t="n">
        <v>6.7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43657-2023</t>
        </is>
      </c>
      <c r="B824" s="1" t="n">
        <v>45187.344375</v>
      </c>
      <c r="C824" s="1" t="n">
        <v>45950</v>
      </c>
      <c r="D824" t="inlineStr">
        <is>
          <t>GÄVLEBORGS LÄN</t>
        </is>
      </c>
      <c r="E824" t="inlineStr">
        <is>
          <t>NORDANSTIG</t>
        </is>
      </c>
      <c r="F824" t="inlineStr">
        <is>
          <t>Holmen skog AB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42887-2025</t>
        </is>
      </c>
      <c r="B825" s="1" t="n">
        <v>45908.65311342593</v>
      </c>
      <c r="C825" s="1" t="n">
        <v>45950</v>
      </c>
      <c r="D825" t="inlineStr">
        <is>
          <t>GÄVLEBORGS LÄN</t>
        </is>
      </c>
      <c r="E825" t="inlineStr">
        <is>
          <t>NORDANSTIG</t>
        </is>
      </c>
      <c r="G825" t="n">
        <v>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42891-2025</t>
        </is>
      </c>
      <c r="B826" s="1" t="n">
        <v>45908.6599074074</v>
      </c>
      <c r="C826" s="1" t="n">
        <v>45950</v>
      </c>
      <c r="D826" t="inlineStr">
        <is>
          <t>GÄVLEBORGS LÄN</t>
        </is>
      </c>
      <c r="E826" t="inlineStr">
        <is>
          <t>NORDANSTIG</t>
        </is>
      </c>
      <c r="G826" t="n">
        <v>5.5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42884-2025</t>
        </is>
      </c>
      <c r="B827" s="1" t="n">
        <v>45908.65034722222</v>
      </c>
      <c r="C827" s="1" t="n">
        <v>45950</v>
      </c>
      <c r="D827" t="inlineStr">
        <is>
          <t>GÄVLEBORGS LÄN</t>
        </is>
      </c>
      <c r="E827" t="inlineStr">
        <is>
          <t>NORDANSTIG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72820-2021</t>
        </is>
      </c>
      <c r="B828" s="1" t="n">
        <v>44547</v>
      </c>
      <c r="C828" s="1" t="n">
        <v>45950</v>
      </c>
      <c r="D828" t="inlineStr">
        <is>
          <t>GÄVLEBORGS LÄN</t>
        </is>
      </c>
      <c r="E828" t="inlineStr">
        <is>
          <t>NORDANSTIG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43507-2025</t>
        </is>
      </c>
      <c r="B829" s="1" t="n">
        <v>45911.5544212963</v>
      </c>
      <c r="C829" s="1" t="n">
        <v>45950</v>
      </c>
      <c r="D829" t="inlineStr">
        <is>
          <t>GÄVLEBORGS LÄN</t>
        </is>
      </c>
      <c r="E829" t="inlineStr">
        <is>
          <t>NORDANSTIG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13089-2025</t>
        </is>
      </c>
      <c r="B830" s="1" t="n">
        <v>45734.64541666667</v>
      </c>
      <c r="C830" s="1" t="n">
        <v>45950</v>
      </c>
      <c r="D830" t="inlineStr">
        <is>
          <t>GÄVLEBORGS LÄN</t>
        </is>
      </c>
      <c r="E830" t="inlineStr">
        <is>
          <t>NORDANSTIG</t>
        </is>
      </c>
      <c r="F830" t="inlineStr">
        <is>
          <t>Holmen skog AB</t>
        </is>
      </c>
      <c r="G830" t="n">
        <v>5.5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51930-2023</t>
        </is>
      </c>
      <c r="B831" s="1" t="n">
        <v>45223.495</v>
      </c>
      <c r="C831" s="1" t="n">
        <v>45950</v>
      </c>
      <c r="D831" t="inlineStr">
        <is>
          <t>GÄVLEBORGS LÄN</t>
        </is>
      </c>
      <c r="E831" t="inlineStr">
        <is>
          <t>NORDANSTIG</t>
        </is>
      </c>
      <c r="F831" t="inlineStr">
        <is>
          <t>Holmen skog AB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4414-2022</t>
        </is>
      </c>
      <c r="B832" s="1" t="n">
        <v>44589</v>
      </c>
      <c r="C832" s="1" t="n">
        <v>45950</v>
      </c>
      <c r="D832" t="inlineStr">
        <is>
          <t>GÄVLEBORGS LÄN</t>
        </is>
      </c>
      <c r="E832" t="inlineStr">
        <is>
          <t>NORDANSTIG</t>
        </is>
      </c>
      <c r="G832" t="n">
        <v>12.6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42980-2025</t>
        </is>
      </c>
      <c r="B833" s="1" t="n">
        <v>45909</v>
      </c>
      <c r="C833" s="1" t="n">
        <v>45950</v>
      </c>
      <c r="D833" t="inlineStr">
        <is>
          <t>GÄVLEBORGS LÄN</t>
        </is>
      </c>
      <c r="E833" t="inlineStr">
        <is>
          <t>NORDANSTIG</t>
        </is>
      </c>
      <c r="G833" t="n">
        <v>1.1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43199-2025</t>
        </is>
      </c>
      <c r="B834" s="1" t="n">
        <v>45910.43589120371</v>
      </c>
      <c r="C834" s="1" t="n">
        <v>45950</v>
      </c>
      <c r="D834" t="inlineStr">
        <is>
          <t>GÄVLEBORGS LÄN</t>
        </is>
      </c>
      <c r="E834" t="inlineStr">
        <is>
          <t>NORDANSTIG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44049-2025</t>
        </is>
      </c>
      <c r="B835" s="1" t="n">
        <v>45915.49884259259</v>
      </c>
      <c r="C835" s="1" t="n">
        <v>45950</v>
      </c>
      <c r="D835" t="inlineStr">
        <is>
          <t>GÄVLEBORGS LÄN</t>
        </is>
      </c>
      <c r="E835" t="inlineStr">
        <is>
          <t>NORDANSTIG</t>
        </is>
      </c>
      <c r="F835" t="inlineStr">
        <is>
          <t>Holmen skog AB</t>
        </is>
      </c>
      <c r="G835" t="n">
        <v>2.7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48636-2024</t>
        </is>
      </c>
      <c r="B836" s="1" t="n">
        <v>45593.47171296296</v>
      </c>
      <c r="C836" s="1" t="n">
        <v>45950</v>
      </c>
      <c r="D836" t="inlineStr">
        <is>
          <t>GÄVLEBORGS LÄN</t>
        </is>
      </c>
      <c r="E836" t="inlineStr">
        <is>
          <t>NORDANSTIG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43652-2025</t>
        </is>
      </c>
      <c r="B837" s="1" t="n">
        <v>45912.32310185185</v>
      </c>
      <c r="C837" s="1" t="n">
        <v>45950</v>
      </c>
      <c r="D837" t="inlineStr">
        <is>
          <t>GÄVLEBORGS LÄN</t>
        </is>
      </c>
      <c r="E837" t="inlineStr">
        <is>
          <t>NORDANSTIG</t>
        </is>
      </c>
      <c r="F837" t="inlineStr">
        <is>
          <t>Holmen skog AB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44052-2025</t>
        </is>
      </c>
      <c r="B838" s="1" t="n">
        <v>45915.51091435185</v>
      </c>
      <c r="C838" s="1" t="n">
        <v>45950</v>
      </c>
      <c r="D838" t="inlineStr">
        <is>
          <t>GÄVLEBORGS LÄN</t>
        </is>
      </c>
      <c r="E838" t="inlineStr">
        <is>
          <t>NORDANSTIG</t>
        </is>
      </c>
      <c r="F838" t="inlineStr">
        <is>
          <t>Holmen skog AB</t>
        </is>
      </c>
      <c r="G838" t="n">
        <v>4.3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43949-2025</t>
        </is>
      </c>
      <c r="B839" s="1" t="n">
        <v>45915.37743055556</v>
      </c>
      <c r="C839" s="1" t="n">
        <v>45950</v>
      </c>
      <c r="D839" t="inlineStr">
        <is>
          <t>GÄVLEBORGS LÄN</t>
        </is>
      </c>
      <c r="E839" t="inlineStr">
        <is>
          <t>NORDANSTIG</t>
        </is>
      </c>
      <c r="F839" t="inlineStr">
        <is>
          <t>Holmen skog AB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43977-2025</t>
        </is>
      </c>
      <c r="B840" s="1" t="n">
        <v>45915.415</v>
      </c>
      <c r="C840" s="1" t="n">
        <v>45950</v>
      </c>
      <c r="D840" t="inlineStr">
        <is>
          <t>GÄVLEBORGS LÄN</t>
        </is>
      </c>
      <c r="E840" t="inlineStr">
        <is>
          <t>NORDANSTIG</t>
        </is>
      </c>
      <c r="F840" t="inlineStr">
        <is>
          <t>Holmen skog AB</t>
        </is>
      </c>
      <c r="G840" t="n">
        <v>6.2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9884-2023</t>
        </is>
      </c>
      <c r="B841" s="1" t="n">
        <v>44985.29388888889</v>
      </c>
      <c r="C841" s="1" t="n">
        <v>45950</v>
      </c>
      <c r="D841" t="inlineStr">
        <is>
          <t>GÄVLEBORGS LÄN</t>
        </is>
      </c>
      <c r="E841" t="inlineStr">
        <is>
          <t>NORDANSTIG</t>
        </is>
      </c>
      <c r="F841" t="inlineStr">
        <is>
          <t>Holmen skog AB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72082-2021</t>
        </is>
      </c>
      <c r="B842" s="1" t="n">
        <v>44544.51834490741</v>
      </c>
      <c r="C842" s="1" t="n">
        <v>45950</v>
      </c>
      <c r="D842" t="inlineStr">
        <is>
          <t>GÄVLEBORGS LÄN</t>
        </is>
      </c>
      <c r="E842" t="inlineStr">
        <is>
          <t>NORDANSTIG</t>
        </is>
      </c>
      <c r="F842" t="inlineStr">
        <is>
          <t>Holmen skog AB</t>
        </is>
      </c>
      <c r="G842" t="n">
        <v>4.3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44068-2025</t>
        </is>
      </c>
      <c r="B843" s="1" t="n">
        <v>45915.54482638889</v>
      </c>
      <c r="C843" s="1" t="n">
        <v>45950</v>
      </c>
      <c r="D843" t="inlineStr">
        <is>
          <t>GÄVLEBORGS LÄN</t>
        </is>
      </c>
      <c r="E843" t="inlineStr">
        <is>
          <t>NORDANSTIG</t>
        </is>
      </c>
      <c r="G843" t="n">
        <v>2.4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44075-2025</t>
        </is>
      </c>
      <c r="B844" s="1" t="n">
        <v>45915.54935185185</v>
      </c>
      <c r="C844" s="1" t="n">
        <v>45950</v>
      </c>
      <c r="D844" t="inlineStr">
        <is>
          <t>GÄVLEBORGS LÄN</t>
        </is>
      </c>
      <c r="E844" t="inlineStr">
        <is>
          <t>NORDANSTIG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39041-2024</t>
        </is>
      </c>
      <c r="B845" s="1" t="n">
        <v>45548</v>
      </c>
      <c r="C845" s="1" t="n">
        <v>45950</v>
      </c>
      <c r="D845" t="inlineStr">
        <is>
          <t>GÄVLEBORGS LÄN</t>
        </is>
      </c>
      <c r="E845" t="inlineStr">
        <is>
          <t>NORDANSTIG</t>
        </is>
      </c>
      <c r="G845" t="n">
        <v>1.1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44603-2025</t>
        </is>
      </c>
      <c r="B846" s="1" t="n">
        <v>45917.44409722222</v>
      </c>
      <c r="C846" s="1" t="n">
        <v>45950</v>
      </c>
      <c r="D846" t="inlineStr">
        <is>
          <t>GÄVLEBORGS LÄN</t>
        </is>
      </c>
      <c r="E846" t="inlineStr">
        <is>
          <t>NORDANSTIG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44591-2025</t>
        </is>
      </c>
      <c r="B847" s="1" t="n">
        <v>45917.42732638889</v>
      </c>
      <c r="C847" s="1" t="n">
        <v>45950</v>
      </c>
      <c r="D847" t="inlineStr">
        <is>
          <t>GÄVLEBORGS LÄN</t>
        </is>
      </c>
      <c r="E847" t="inlineStr">
        <is>
          <t>NORDANSTIG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44599-2025</t>
        </is>
      </c>
      <c r="B848" s="1" t="n">
        <v>45917.43070601852</v>
      </c>
      <c r="C848" s="1" t="n">
        <v>45950</v>
      </c>
      <c r="D848" t="inlineStr">
        <is>
          <t>GÄVLEBORGS LÄN</t>
        </is>
      </c>
      <c r="E848" t="inlineStr">
        <is>
          <t>NORDANSTIG</t>
        </is>
      </c>
      <c r="G848" t="n">
        <v>1.8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44972-2025</t>
        </is>
      </c>
      <c r="B849" s="1" t="n">
        <v>45918.63663194444</v>
      </c>
      <c r="C849" s="1" t="n">
        <v>45950</v>
      </c>
      <c r="D849" t="inlineStr">
        <is>
          <t>GÄVLEBORGS LÄN</t>
        </is>
      </c>
      <c r="E849" t="inlineStr">
        <is>
          <t>NORDANSTIG</t>
        </is>
      </c>
      <c r="G849" t="n">
        <v>2.3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44978-2025</t>
        </is>
      </c>
      <c r="B850" s="1" t="n">
        <v>45918.64543981481</v>
      </c>
      <c r="C850" s="1" t="n">
        <v>45950</v>
      </c>
      <c r="D850" t="inlineStr">
        <is>
          <t>GÄVLEBORGS LÄN</t>
        </is>
      </c>
      <c r="E850" t="inlineStr">
        <is>
          <t>NORDANSTIG</t>
        </is>
      </c>
      <c r="G850" t="n">
        <v>2.5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45058-2025</t>
        </is>
      </c>
      <c r="B851" s="1" t="n">
        <v>45919.34226851852</v>
      </c>
      <c r="C851" s="1" t="n">
        <v>45950</v>
      </c>
      <c r="D851" t="inlineStr">
        <is>
          <t>GÄVLEBORGS LÄN</t>
        </is>
      </c>
      <c r="E851" t="inlineStr">
        <is>
          <t>NORDANSTIG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44983-2025</t>
        </is>
      </c>
      <c r="B852" s="1" t="n">
        <v>45918.65190972222</v>
      </c>
      <c r="C852" s="1" t="n">
        <v>45950</v>
      </c>
      <c r="D852" t="inlineStr">
        <is>
          <t>GÄVLEBORGS LÄN</t>
        </is>
      </c>
      <c r="E852" t="inlineStr">
        <is>
          <t>NORDANSTIG</t>
        </is>
      </c>
      <c r="G852" t="n">
        <v>2.7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37848-2025</t>
        </is>
      </c>
      <c r="B853" s="1" t="n">
        <v>45881.44760416666</v>
      </c>
      <c r="C853" s="1" t="n">
        <v>45950</v>
      </c>
      <c r="D853" t="inlineStr">
        <is>
          <t>GÄVLEBORGS LÄN</t>
        </is>
      </c>
      <c r="E853" t="inlineStr">
        <is>
          <t>NORDANSTIG</t>
        </is>
      </c>
      <c r="G853" t="n">
        <v>0.3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45788-2025</t>
        </is>
      </c>
      <c r="B854" s="1" t="n">
        <v>45923.56583333333</v>
      </c>
      <c r="C854" s="1" t="n">
        <v>45950</v>
      </c>
      <c r="D854" t="inlineStr">
        <is>
          <t>GÄVLEBORGS LÄN</t>
        </is>
      </c>
      <c r="E854" t="inlineStr">
        <is>
          <t>NORDANSTIG</t>
        </is>
      </c>
      <c r="G854" t="n">
        <v>17.2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37640-2025</t>
        </is>
      </c>
      <c r="B855" s="1" t="n">
        <v>45880.47621527778</v>
      </c>
      <c r="C855" s="1" t="n">
        <v>45950</v>
      </c>
      <c r="D855" t="inlineStr">
        <is>
          <t>GÄVLEBORGS LÄN</t>
        </is>
      </c>
      <c r="E855" t="inlineStr">
        <is>
          <t>NORDANSTIG</t>
        </is>
      </c>
      <c r="F855" t="inlineStr">
        <is>
          <t>Holmen skog AB</t>
        </is>
      </c>
      <c r="G855" t="n">
        <v>6.8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37728-2025</t>
        </is>
      </c>
      <c r="B856" s="1" t="n">
        <v>45880.62158564815</v>
      </c>
      <c r="C856" s="1" t="n">
        <v>45950</v>
      </c>
      <c r="D856" t="inlineStr">
        <is>
          <t>GÄVLEBORGS LÄN</t>
        </is>
      </c>
      <c r="E856" t="inlineStr">
        <is>
          <t>NORDANSTIG</t>
        </is>
      </c>
      <c r="F856" t="inlineStr">
        <is>
          <t>Holmen skog AB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45902-2025</t>
        </is>
      </c>
      <c r="B857" s="1" t="n">
        <v>45923.69837962963</v>
      </c>
      <c r="C857" s="1" t="n">
        <v>45950</v>
      </c>
      <c r="D857" t="inlineStr">
        <is>
          <t>GÄVLEBORGS LÄN</t>
        </is>
      </c>
      <c r="E857" t="inlineStr">
        <is>
          <t>NORDANSTIG</t>
        </is>
      </c>
      <c r="F857" t="inlineStr">
        <is>
          <t>SCA</t>
        </is>
      </c>
      <c r="G857" t="n">
        <v>1.5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55608-2023</t>
        </is>
      </c>
      <c r="B858" s="1" t="n">
        <v>45238.70842592593</v>
      </c>
      <c r="C858" s="1" t="n">
        <v>45950</v>
      </c>
      <c r="D858" t="inlineStr">
        <is>
          <t>GÄVLEBORGS LÄN</t>
        </is>
      </c>
      <c r="E858" t="inlineStr">
        <is>
          <t>NORDANSTIG</t>
        </is>
      </c>
      <c r="F858" t="inlineStr">
        <is>
          <t>Holmen skog AB</t>
        </is>
      </c>
      <c r="G858" t="n">
        <v>5.2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38295-2025</t>
        </is>
      </c>
      <c r="B859" s="1" t="n">
        <v>45883.45166666667</v>
      </c>
      <c r="C859" s="1" t="n">
        <v>45950</v>
      </c>
      <c r="D859" t="inlineStr">
        <is>
          <t>GÄVLEBORGS LÄN</t>
        </is>
      </c>
      <c r="E859" t="inlineStr">
        <is>
          <t>NORDANSTIG</t>
        </is>
      </c>
      <c r="G859" t="n">
        <v>0.3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38043-2025</t>
        </is>
      </c>
      <c r="B860" s="1" t="n">
        <v>45882.39199074074</v>
      </c>
      <c r="C860" s="1" t="n">
        <v>45950</v>
      </c>
      <c r="D860" t="inlineStr">
        <is>
          <t>GÄVLEBORGS LÄN</t>
        </is>
      </c>
      <c r="E860" t="inlineStr">
        <is>
          <t>NORDANSTIG</t>
        </is>
      </c>
      <c r="F860" t="inlineStr">
        <is>
          <t>Holmen skog AB</t>
        </is>
      </c>
      <c r="G860" t="n">
        <v>10.1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54396-2023</t>
        </is>
      </c>
      <c r="B861" s="1" t="n">
        <v>45233.3717824074</v>
      </c>
      <c r="C861" s="1" t="n">
        <v>45950</v>
      </c>
      <c r="D861" t="inlineStr">
        <is>
          <t>GÄVLEBORGS LÄN</t>
        </is>
      </c>
      <c r="E861" t="inlineStr">
        <is>
          <t>NORDANSTIG</t>
        </is>
      </c>
      <c r="F861" t="inlineStr">
        <is>
          <t>Holmen skog AB</t>
        </is>
      </c>
      <c r="G861" t="n">
        <v>9.1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37563-2025</t>
        </is>
      </c>
      <c r="B862" s="1" t="n">
        <v>45880</v>
      </c>
      <c r="C862" s="1" t="n">
        <v>45950</v>
      </c>
      <c r="D862" t="inlineStr">
        <is>
          <t>GÄVLEBORGS LÄN</t>
        </is>
      </c>
      <c r="E862" t="inlineStr">
        <is>
          <t>NORDANSTIG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46027-2025</t>
        </is>
      </c>
      <c r="B863" s="1" t="n">
        <v>45924.43771990741</v>
      </c>
      <c r="C863" s="1" t="n">
        <v>45950</v>
      </c>
      <c r="D863" t="inlineStr">
        <is>
          <t>GÄVLEBORGS LÄN</t>
        </is>
      </c>
      <c r="E863" t="inlineStr">
        <is>
          <t>NORDANSTIG</t>
        </is>
      </c>
      <c r="F863" t="inlineStr">
        <is>
          <t>Holmen skog AB</t>
        </is>
      </c>
      <c r="G863" t="n">
        <v>1.7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5843-2021</t>
        </is>
      </c>
      <c r="B864" s="1" t="n">
        <v>44231</v>
      </c>
      <c r="C864" s="1" t="n">
        <v>45950</v>
      </c>
      <c r="D864" t="inlineStr">
        <is>
          <t>GÄVLEBORGS LÄN</t>
        </is>
      </c>
      <c r="E864" t="inlineStr">
        <is>
          <t>NORDANSTIG</t>
        </is>
      </c>
      <c r="F864" t="inlineStr">
        <is>
          <t>Holmen skog AB</t>
        </is>
      </c>
      <c r="G864" t="n">
        <v>9.1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38369-2025</t>
        </is>
      </c>
      <c r="B865" s="1" t="n">
        <v>45883.55640046296</v>
      </c>
      <c r="C865" s="1" t="n">
        <v>45950</v>
      </c>
      <c r="D865" t="inlineStr">
        <is>
          <t>GÄVLEBORGS LÄN</t>
        </is>
      </c>
      <c r="E865" t="inlineStr">
        <is>
          <t>NORDANSTIG</t>
        </is>
      </c>
      <c r="G865" t="n">
        <v>5.8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38091-2025</t>
        </is>
      </c>
      <c r="B866" s="1" t="n">
        <v>45882.48813657407</v>
      </c>
      <c r="C866" s="1" t="n">
        <v>45950</v>
      </c>
      <c r="D866" t="inlineStr">
        <is>
          <t>GÄVLEBORGS LÄN</t>
        </is>
      </c>
      <c r="E866" t="inlineStr">
        <is>
          <t>NORDANSTIG</t>
        </is>
      </c>
      <c r="F866" t="inlineStr">
        <is>
          <t>Holmen skog AB</t>
        </is>
      </c>
      <c r="G866" t="n">
        <v>20.2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46000-2025</t>
        </is>
      </c>
      <c r="B867" s="1" t="n">
        <v>45924.40663194445</v>
      </c>
      <c r="C867" s="1" t="n">
        <v>45950</v>
      </c>
      <c r="D867" t="inlineStr">
        <is>
          <t>GÄVLEBORGS LÄN</t>
        </is>
      </c>
      <c r="E867" t="inlineStr">
        <is>
          <t>NORDANSTIG</t>
        </is>
      </c>
      <c r="F867" t="inlineStr">
        <is>
          <t>SCA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46002-2025</t>
        </is>
      </c>
      <c r="B868" s="1" t="n">
        <v>45924.40707175926</v>
      </c>
      <c r="C868" s="1" t="n">
        <v>45950</v>
      </c>
      <c r="D868" t="inlineStr">
        <is>
          <t>GÄVLEBORGS LÄN</t>
        </is>
      </c>
      <c r="E868" t="inlineStr">
        <is>
          <t>NORDANSTIG</t>
        </is>
      </c>
      <c r="F868" t="inlineStr">
        <is>
          <t>SCA</t>
        </is>
      </c>
      <c r="G868" t="n">
        <v>3.2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38246-2025</t>
        </is>
      </c>
      <c r="B869" s="1" t="n">
        <v>45883.36712962963</v>
      </c>
      <c r="C869" s="1" t="n">
        <v>45950</v>
      </c>
      <c r="D869" t="inlineStr">
        <is>
          <t>GÄVLEBORGS LÄN</t>
        </is>
      </c>
      <c r="E869" t="inlineStr">
        <is>
          <t>NORDANSTIG</t>
        </is>
      </c>
      <c r="G869" t="n">
        <v>0.8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45946-2025</t>
        </is>
      </c>
      <c r="B870" s="1" t="n">
        <v>45924.33208333333</v>
      </c>
      <c r="C870" s="1" t="n">
        <v>45950</v>
      </c>
      <c r="D870" t="inlineStr">
        <is>
          <t>GÄVLEBORGS LÄN</t>
        </is>
      </c>
      <c r="E870" t="inlineStr">
        <is>
          <t>NORDANSTIG</t>
        </is>
      </c>
      <c r="F870" t="inlineStr">
        <is>
          <t>Holmen skog AB</t>
        </is>
      </c>
      <c r="G870" t="n">
        <v>1.6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46262-2025</t>
        </is>
      </c>
      <c r="B871" s="1" t="n">
        <v>45925.36134259259</v>
      </c>
      <c r="C871" s="1" t="n">
        <v>45950</v>
      </c>
      <c r="D871" t="inlineStr">
        <is>
          <t>GÄVLEBORGS LÄN</t>
        </is>
      </c>
      <c r="E871" t="inlineStr">
        <is>
          <t>NORDANSTIG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>
      <c r="A872" t="inlineStr">
        <is>
          <t>A 38104-2025</t>
        </is>
      </c>
      <c r="B872" s="1" t="n">
        <v>45882.49252314815</v>
      </c>
      <c r="C872" s="1" t="n">
        <v>45950</v>
      </c>
      <c r="D872" t="inlineStr">
        <is>
          <t>GÄVLEBORGS LÄN</t>
        </is>
      </c>
      <c r="E872" t="inlineStr">
        <is>
          <t>NORDANSTIG</t>
        </is>
      </c>
      <c r="G872" t="n">
        <v>2.9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2025-10-20T11:31:55Z</dcterms:created>
  <dcterms:modified xmlns:dcterms="http://purl.org/dc/terms/" xmlns:xsi="http://www.w3.org/2001/XMLSchema-instance" xsi:type="dcterms:W3CDTF">2025-10-20T11:31:56Z</dcterms:modified>
</cp:coreProperties>
</file>