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14326-2024</t>
        </is>
      </c>
      <c r="B2" s="1" t="n">
        <v>45393</v>
      </c>
      <c r="C2" s="1" t="n">
        <v>45947</v>
      </c>
      <c r="D2" t="inlineStr">
        <is>
          <t>GÄVLEBORGS LÄN</t>
        </is>
      </c>
      <c r="E2" t="inlineStr">
        <is>
          <t>SÖDERHAMN</t>
        </is>
      </c>
      <c r="G2" t="n">
        <v>37.3</v>
      </c>
      <c r="H2" t="n">
        <v>10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10</v>
      </c>
      <c r="R2" s="2" t="inlineStr">
        <is>
          <t>Grönsångare
Rödvingetrast
Smålom
Spillkråka
Talltita
Enkelbeckasin
Grönsiska
Järnsparv
Kungsfågel
Orre</t>
        </is>
      </c>
      <c r="S2">
        <f>HYPERLINK("https://klasma.github.io/Logging_2182/artfynd/A 14326-2024 artfynd.xlsx", "A 14326-2024")</f>
        <v/>
      </c>
      <c r="T2">
        <f>HYPERLINK("https://klasma.github.io/Logging_2182/kartor/A 14326-2024 karta.png", "A 14326-2024")</f>
        <v/>
      </c>
      <c r="V2">
        <f>HYPERLINK("https://klasma.github.io/Logging_2182/klagomål/A 14326-2024 FSC-klagomål.docx", "A 14326-2024")</f>
        <v/>
      </c>
      <c r="W2">
        <f>HYPERLINK("https://klasma.github.io/Logging_2182/klagomålsmail/A 14326-2024 FSC-klagomål mail.docx", "A 14326-2024")</f>
        <v/>
      </c>
      <c r="X2">
        <f>HYPERLINK("https://klasma.github.io/Logging_2182/tillsyn/A 14326-2024 tillsynsbegäran.docx", "A 14326-2024")</f>
        <v/>
      </c>
      <c r="Y2">
        <f>HYPERLINK("https://klasma.github.io/Logging_2182/tillsynsmail/A 14326-2024 tillsynsbegäran mail.docx", "A 14326-2024")</f>
        <v/>
      </c>
      <c r="Z2">
        <f>HYPERLINK("https://klasma.github.io/Logging_2182/fåglar/A 14326-2024 prioriterade fågelarter.docx", "A 14326-2024")</f>
        <v/>
      </c>
    </row>
    <row r="3" ht="15" customHeight="1">
      <c r="A3" t="inlineStr">
        <is>
          <t>A 15765-2025</t>
        </is>
      </c>
      <c r="B3" s="1" t="n">
        <v>45748.58319444444</v>
      </c>
      <c r="C3" s="1" t="n">
        <v>45947</v>
      </c>
      <c r="D3" t="inlineStr">
        <is>
          <t>GÄVLEBORGS LÄN</t>
        </is>
      </c>
      <c r="E3" t="inlineStr">
        <is>
          <t>SÖDERHAMN</t>
        </is>
      </c>
      <c r="G3" t="n">
        <v>37.6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Knärot
Kortskaftad ärgspik
Sårläka
Vårärt
Nattviol
Blåsippa</t>
        </is>
      </c>
      <c r="S3">
        <f>HYPERLINK("https://klasma.github.io/Logging_2182/artfynd/A 15765-2025 artfynd.xlsx", "A 15765-2025")</f>
        <v/>
      </c>
      <c r="T3">
        <f>HYPERLINK("https://klasma.github.io/Logging_2182/kartor/A 15765-2025 karta.png", "A 15765-2025")</f>
        <v/>
      </c>
      <c r="U3">
        <f>HYPERLINK("https://klasma.github.io/Logging_2182/knärot/A 15765-2025 karta knärot.png", "A 15765-2025")</f>
        <v/>
      </c>
      <c r="V3">
        <f>HYPERLINK("https://klasma.github.io/Logging_2182/klagomål/A 15765-2025 FSC-klagomål.docx", "A 15765-2025")</f>
        <v/>
      </c>
      <c r="W3">
        <f>HYPERLINK("https://klasma.github.io/Logging_2182/klagomålsmail/A 15765-2025 FSC-klagomål mail.docx", "A 15765-2025")</f>
        <v/>
      </c>
      <c r="X3">
        <f>HYPERLINK("https://klasma.github.io/Logging_2182/tillsyn/A 15765-2025 tillsynsbegäran.docx", "A 15765-2025")</f>
        <v/>
      </c>
      <c r="Y3">
        <f>HYPERLINK("https://klasma.github.io/Logging_2182/tillsynsmail/A 15765-2025 tillsynsbegäran mail.docx", "A 15765-2025")</f>
        <v/>
      </c>
    </row>
    <row r="4" ht="15" customHeight="1">
      <c r="A4" t="inlineStr">
        <is>
          <t>A 18274-2023</t>
        </is>
      </c>
      <c r="B4" s="1" t="n">
        <v>45041.52760416667</v>
      </c>
      <c r="C4" s="1" t="n">
        <v>45947</v>
      </c>
      <c r="D4" t="inlineStr">
        <is>
          <t>GÄVLEBORGS LÄN</t>
        </is>
      </c>
      <c r="E4" t="inlineStr">
        <is>
          <t>SÖDERHAMN</t>
        </is>
      </c>
      <c r="F4" t="inlineStr">
        <is>
          <t>Bergvik skog väst AB</t>
        </is>
      </c>
      <c r="G4" t="n">
        <v>10.6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Mindre hackspett
Rödvingetrast
Talltita
Ärtsångare
Grönsiska
Kungsfågel</t>
        </is>
      </c>
      <c r="S4">
        <f>HYPERLINK("https://klasma.github.io/Logging_2182/artfynd/A 18274-2023 artfynd.xlsx", "A 18274-2023")</f>
        <v/>
      </c>
      <c r="T4">
        <f>HYPERLINK("https://klasma.github.io/Logging_2182/kartor/A 18274-2023 karta.png", "A 18274-2023")</f>
        <v/>
      </c>
      <c r="V4">
        <f>HYPERLINK("https://klasma.github.io/Logging_2182/klagomål/A 18274-2023 FSC-klagomål.docx", "A 18274-2023")</f>
        <v/>
      </c>
      <c r="W4">
        <f>HYPERLINK("https://klasma.github.io/Logging_2182/klagomålsmail/A 18274-2023 FSC-klagomål mail.docx", "A 18274-2023")</f>
        <v/>
      </c>
      <c r="X4">
        <f>HYPERLINK("https://klasma.github.io/Logging_2182/tillsyn/A 18274-2023 tillsynsbegäran.docx", "A 18274-2023")</f>
        <v/>
      </c>
      <c r="Y4">
        <f>HYPERLINK("https://klasma.github.io/Logging_2182/tillsynsmail/A 18274-2023 tillsynsbegäran mail.docx", "A 18274-2023")</f>
        <v/>
      </c>
      <c r="Z4">
        <f>HYPERLINK("https://klasma.github.io/Logging_2182/fåglar/A 18274-2023 prioriterade fågelarter.docx", "A 18274-2023")</f>
        <v/>
      </c>
    </row>
    <row r="5" ht="15" customHeight="1">
      <c r="A5" t="inlineStr">
        <is>
          <t>A 21488-2022</t>
        </is>
      </c>
      <c r="B5" s="1" t="n">
        <v>44706.44454861111</v>
      </c>
      <c r="C5" s="1" t="n">
        <v>45947</v>
      </c>
      <c r="D5" t="inlineStr">
        <is>
          <t>GÄVLEBORGS LÄN</t>
        </is>
      </c>
      <c r="E5" t="inlineStr">
        <is>
          <t>SÖDERHAMN</t>
        </is>
      </c>
      <c r="F5" t="inlineStr">
        <is>
          <t>Bergvik skog väst AB</t>
        </is>
      </c>
      <c r="G5" t="n">
        <v>6</v>
      </c>
      <c r="H5" t="n">
        <v>5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Talltita
Grönsiska
Järnsparv
Kungsfågel
Fläcknycklar</t>
        </is>
      </c>
      <c r="S5">
        <f>HYPERLINK("https://klasma.github.io/Logging_2182/artfynd/A 21488-2022 artfynd.xlsx", "A 21488-2022")</f>
        <v/>
      </c>
      <c r="T5">
        <f>HYPERLINK("https://klasma.github.io/Logging_2182/kartor/A 21488-2022 karta.png", "A 21488-2022")</f>
        <v/>
      </c>
      <c r="V5">
        <f>HYPERLINK("https://klasma.github.io/Logging_2182/klagomål/A 21488-2022 FSC-klagomål.docx", "A 21488-2022")</f>
        <v/>
      </c>
      <c r="W5">
        <f>HYPERLINK("https://klasma.github.io/Logging_2182/klagomålsmail/A 21488-2022 FSC-klagomål mail.docx", "A 21488-2022")</f>
        <v/>
      </c>
      <c r="X5">
        <f>HYPERLINK("https://klasma.github.io/Logging_2182/tillsyn/A 21488-2022 tillsynsbegäran.docx", "A 21488-2022")</f>
        <v/>
      </c>
      <c r="Y5">
        <f>HYPERLINK("https://klasma.github.io/Logging_2182/tillsynsmail/A 21488-2022 tillsynsbegäran mail.docx", "A 21488-2022")</f>
        <v/>
      </c>
      <c r="Z5">
        <f>HYPERLINK("https://klasma.github.io/Logging_2182/fåglar/A 21488-2022 prioriterade fågelarter.docx", "A 21488-2022")</f>
        <v/>
      </c>
    </row>
    <row r="6" ht="15" customHeight="1">
      <c r="A6" t="inlineStr">
        <is>
          <t>A 24606-2025</t>
        </is>
      </c>
      <c r="B6" s="1" t="n">
        <v>45798.57554398148</v>
      </c>
      <c r="C6" s="1" t="n">
        <v>45947</v>
      </c>
      <c r="D6" t="inlineStr">
        <is>
          <t>GÄVLEBORGS LÄN</t>
        </is>
      </c>
      <c r="E6" t="inlineStr">
        <is>
          <t>SÖDERHAMN</t>
        </is>
      </c>
      <c r="G6" t="n">
        <v>2.2</v>
      </c>
      <c r="H6" t="n">
        <v>1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3</v>
      </c>
      <c r="R6" s="2" t="inlineStr">
        <is>
          <t>Knärot
Rosenticka
Ullticka</t>
        </is>
      </c>
      <c r="S6">
        <f>HYPERLINK("https://klasma.github.io/Logging_2182/artfynd/A 24606-2025 artfynd.xlsx", "A 24606-2025")</f>
        <v/>
      </c>
      <c r="T6">
        <f>HYPERLINK("https://klasma.github.io/Logging_2182/kartor/A 24606-2025 karta.png", "A 24606-2025")</f>
        <v/>
      </c>
      <c r="U6">
        <f>HYPERLINK("https://klasma.github.io/Logging_2182/knärot/A 24606-2025 karta knärot.png", "A 24606-2025")</f>
        <v/>
      </c>
      <c r="V6">
        <f>HYPERLINK("https://klasma.github.io/Logging_2182/klagomål/A 24606-2025 FSC-klagomål.docx", "A 24606-2025")</f>
        <v/>
      </c>
      <c r="W6">
        <f>HYPERLINK("https://klasma.github.io/Logging_2182/klagomålsmail/A 24606-2025 FSC-klagomål mail.docx", "A 24606-2025")</f>
        <v/>
      </c>
      <c r="X6">
        <f>HYPERLINK("https://klasma.github.io/Logging_2182/tillsyn/A 24606-2025 tillsynsbegäran.docx", "A 24606-2025")</f>
        <v/>
      </c>
      <c r="Y6">
        <f>HYPERLINK("https://klasma.github.io/Logging_2182/tillsynsmail/A 24606-2025 tillsynsbegäran mail.docx", "A 24606-2025")</f>
        <v/>
      </c>
    </row>
    <row r="7" ht="15" customHeight="1">
      <c r="A7" t="inlineStr">
        <is>
          <t>A 67300-2021</t>
        </is>
      </c>
      <c r="B7" s="1" t="n">
        <v>44523.6453125</v>
      </c>
      <c r="C7" s="1" t="n">
        <v>45947</v>
      </c>
      <c r="D7" t="inlineStr">
        <is>
          <t>GÄVLEBORGS LÄN</t>
        </is>
      </c>
      <c r="E7" t="inlineStr">
        <is>
          <t>SÖDERHAMN</t>
        </is>
      </c>
      <c r="G7" t="n">
        <v>9.5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Garnlav
Fläcknycklar</t>
        </is>
      </c>
      <c r="S7">
        <f>HYPERLINK("https://klasma.github.io/Logging_2182/artfynd/A 67300-2021 artfynd.xlsx", "A 67300-2021")</f>
        <v/>
      </c>
      <c r="T7">
        <f>HYPERLINK("https://klasma.github.io/Logging_2182/kartor/A 67300-2021 karta.png", "A 67300-2021")</f>
        <v/>
      </c>
      <c r="V7">
        <f>HYPERLINK("https://klasma.github.io/Logging_2182/klagomål/A 67300-2021 FSC-klagomål.docx", "A 67300-2021")</f>
        <v/>
      </c>
      <c r="W7">
        <f>HYPERLINK("https://klasma.github.io/Logging_2182/klagomålsmail/A 67300-2021 FSC-klagomål mail.docx", "A 67300-2021")</f>
        <v/>
      </c>
      <c r="X7">
        <f>HYPERLINK("https://klasma.github.io/Logging_2182/tillsyn/A 67300-2021 tillsynsbegäran.docx", "A 67300-2021")</f>
        <v/>
      </c>
      <c r="Y7">
        <f>HYPERLINK("https://klasma.github.io/Logging_2182/tillsynsmail/A 67300-2021 tillsynsbegäran mail.docx", "A 67300-2021")</f>
        <v/>
      </c>
    </row>
    <row r="8" ht="15" customHeight="1">
      <c r="A8" t="inlineStr">
        <is>
          <t>A 24608-2025</t>
        </is>
      </c>
      <c r="B8" s="1" t="n">
        <v>45798.57803240741</v>
      </c>
      <c r="C8" s="1" t="n">
        <v>45947</v>
      </c>
      <c r="D8" t="inlineStr">
        <is>
          <t>GÄVLEBORGS LÄN</t>
        </is>
      </c>
      <c r="E8" t="inlineStr">
        <is>
          <t>SÖDERHAMN</t>
        </is>
      </c>
      <c r="G8" t="n">
        <v>1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Rosenticka
Ullticka</t>
        </is>
      </c>
      <c r="S8">
        <f>HYPERLINK("https://klasma.github.io/Logging_2182/artfynd/A 24608-2025 artfynd.xlsx", "A 24608-2025")</f>
        <v/>
      </c>
      <c r="T8">
        <f>HYPERLINK("https://klasma.github.io/Logging_2182/kartor/A 24608-2025 karta.png", "A 24608-2025")</f>
        <v/>
      </c>
      <c r="U8">
        <f>HYPERLINK("https://klasma.github.io/Logging_2182/knärot/A 24608-2025 karta knärot.png", "A 24608-2025")</f>
        <v/>
      </c>
      <c r="V8">
        <f>HYPERLINK("https://klasma.github.io/Logging_2182/klagomål/A 24608-2025 FSC-klagomål.docx", "A 24608-2025")</f>
        <v/>
      </c>
      <c r="W8">
        <f>HYPERLINK("https://klasma.github.io/Logging_2182/klagomålsmail/A 24608-2025 FSC-klagomål mail.docx", "A 24608-2025")</f>
        <v/>
      </c>
      <c r="X8">
        <f>HYPERLINK("https://klasma.github.io/Logging_2182/tillsyn/A 24608-2025 tillsynsbegäran.docx", "A 24608-2025")</f>
        <v/>
      </c>
      <c r="Y8">
        <f>HYPERLINK("https://klasma.github.io/Logging_2182/tillsynsmail/A 24608-2025 tillsynsbegäran mail.docx", "A 24608-2025")</f>
        <v/>
      </c>
    </row>
    <row r="9" ht="15" customHeight="1">
      <c r="A9" t="inlineStr">
        <is>
          <t>A 18546-2024</t>
        </is>
      </c>
      <c r="B9" s="1" t="n">
        <v>45425.6449537037</v>
      </c>
      <c r="C9" s="1" t="n">
        <v>45947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1.7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HYPERLINK("https://klasma.github.io/Logging_2182/artfynd/A 18546-2024 artfynd.xlsx", "A 18546-2024")</f>
        <v/>
      </c>
      <c r="T9">
        <f>HYPERLINK("https://klasma.github.io/Logging_2182/kartor/A 18546-2024 karta.png", "A 18546-2024")</f>
        <v/>
      </c>
      <c r="V9">
        <f>HYPERLINK("https://klasma.github.io/Logging_2182/klagomål/A 18546-2024 FSC-klagomål.docx", "A 18546-2024")</f>
        <v/>
      </c>
      <c r="W9">
        <f>HYPERLINK("https://klasma.github.io/Logging_2182/klagomålsmail/A 18546-2024 FSC-klagomål mail.docx", "A 18546-2024")</f>
        <v/>
      </c>
      <c r="X9">
        <f>HYPERLINK("https://klasma.github.io/Logging_2182/tillsyn/A 18546-2024 tillsynsbegäran.docx", "A 18546-2024")</f>
        <v/>
      </c>
      <c r="Y9">
        <f>HYPERLINK("https://klasma.github.io/Logging_2182/tillsynsmail/A 18546-2024 tillsynsbegäran mail.docx", "A 18546-2024")</f>
        <v/>
      </c>
      <c r="Z9">
        <f>HYPERLINK("https://klasma.github.io/Logging_2182/fåglar/A 18546-2024 prioriterade fågelarter.docx", "A 18546-2024")</f>
        <v/>
      </c>
    </row>
    <row r="10" ht="15" customHeight="1">
      <c r="A10" t="inlineStr">
        <is>
          <t>A 53562-2024</t>
        </is>
      </c>
      <c r="B10" s="1" t="n">
        <v>45614.65710648148</v>
      </c>
      <c r="C10" s="1" t="n">
        <v>45947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3.6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Havsörn
Fläcknycklar</t>
        </is>
      </c>
      <c r="S10">
        <f>HYPERLINK("https://klasma.github.io/Logging_2182/artfynd/A 53562-2024 artfynd.xlsx", "A 53562-2024")</f>
        <v/>
      </c>
      <c r="T10">
        <f>HYPERLINK("https://klasma.github.io/Logging_2182/kartor/A 53562-2024 karta.png", "A 53562-2024")</f>
        <v/>
      </c>
      <c r="V10">
        <f>HYPERLINK("https://klasma.github.io/Logging_2182/klagomål/A 53562-2024 FSC-klagomål.docx", "A 53562-2024")</f>
        <v/>
      </c>
      <c r="W10">
        <f>HYPERLINK("https://klasma.github.io/Logging_2182/klagomålsmail/A 53562-2024 FSC-klagomål mail.docx", "A 53562-2024")</f>
        <v/>
      </c>
      <c r="X10">
        <f>HYPERLINK("https://klasma.github.io/Logging_2182/tillsyn/A 53562-2024 tillsynsbegäran.docx", "A 53562-2024")</f>
        <v/>
      </c>
      <c r="Y10">
        <f>HYPERLINK("https://klasma.github.io/Logging_2182/tillsynsmail/A 53562-2024 tillsynsbegäran mail.docx", "A 53562-2024")</f>
        <v/>
      </c>
      <c r="Z10">
        <f>HYPERLINK("https://klasma.github.io/Logging_2182/fåglar/A 53562-2024 prioriterade fågelarter.docx", "A 53562-2024")</f>
        <v/>
      </c>
    </row>
    <row r="11" ht="15" customHeight="1">
      <c r="A11" t="inlineStr">
        <is>
          <t>A 49122-2023</t>
        </is>
      </c>
      <c r="B11" s="1" t="n">
        <v>45205</v>
      </c>
      <c r="C11" s="1" t="n">
        <v>45947</v>
      </c>
      <c r="D11" t="inlineStr">
        <is>
          <t>GÄVLEBORGS LÄN</t>
        </is>
      </c>
      <c r="E11" t="inlineStr">
        <is>
          <t>SÖDERHAMN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Dofttaggsvamp</t>
        </is>
      </c>
      <c r="S11">
        <f>HYPERLINK("https://klasma.github.io/Logging_2182/artfynd/A 49122-2023 artfynd.xlsx", "A 49122-2023")</f>
        <v/>
      </c>
      <c r="T11">
        <f>HYPERLINK("https://klasma.github.io/Logging_2182/kartor/A 49122-2023 karta.png", "A 49122-2023")</f>
        <v/>
      </c>
      <c r="V11">
        <f>HYPERLINK("https://klasma.github.io/Logging_2182/klagomål/A 49122-2023 FSC-klagomål.docx", "A 49122-2023")</f>
        <v/>
      </c>
      <c r="W11">
        <f>HYPERLINK("https://klasma.github.io/Logging_2182/klagomålsmail/A 49122-2023 FSC-klagomål mail.docx", "A 49122-2023")</f>
        <v/>
      </c>
      <c r="X11">
        <f>HYPERLINK("https://klasma.github.io/Logging_2182/tillsyn/A 49122-2023 tillsynsbegäran.docx", "A 49122-2023")</f>
        <v/>
      </c>
      <c r="Y11">
        <f>HYPERLINK("https://klasma.github.io/Logging_2182/tillsynsmail/A 49122-2023 tillsynsbegäran mail.docx", "A 49122-2023")</f>
        <v/>
      </c>
    </row>
    <row r="12" ht="15" customHeight="1">
      <c r="A12" t="inlineStr">
        <is>
          <t>A 58261-2024</t>
        </is>
      </c>
      <c r="B12" s="1" t="n">
        <v>45632.56211805555</v>
      </c>
      <c r="C12" s="1" t="n">
        <v>45947</v>
      </c>
      <c r="D12" t="inlineStr">
        <is>
          <t>GÄVLEBORGS LÄN</t>
        </is>
      </c>
      <c r="E12" t="inlineStr">
        <is>
          <t>SÖDERHAMN</t>
        </is>
      </c>
      <c r="F12" t="inlineStr">
        <is>
          <t>Bergvik skog väst AB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HYPERLINK("https://klasma.github.io/Logging_2182/artfynd/A 58261-2024 artfynd.xlsx", "A 58261-2024")</f>
        <v/>
      </c>
      <c r="T12">
        <f>HYPERLINK("https://klasma.github.io/Logging_2182/kartor/A 58261-2024 karta.png", "A 58261-2024")</f>
        <v/>
      </c>
      <c r="V12">
        <f>HYPERLINK("https://klasma.github.io/Logging_2182/klagomål/A 58261-2024 FSC-klagomål.docx", "A 58261-2024")</f>
        <v/>
      </c>
      <c r="W12">
        <f>HYPERLINK("https://klasma.github.io/Logging_2182/klagomålsmail/A 58261-2024 FSC-klagomål mail.docx", "A 58261-2024")</f>
        <v/>
      </c>
      <c r="X12">
        <f>HYPERLINK("https://klasma.github.io/Logging_2182/tillsyn/A 58261-2024 tillsynsbegäran.docx", "A 58261-2024")</f>
        <v/>
      </c>
      <c r="Y12">
        <f>HYPERLINK("https://klasma.github.io/Logging_2182/tillsynsmail/A 58261-2024 tillsynsbegäran mail.docx", "A 58261-2024")</f>
        <v/>
      </c>
    </row>
    <row r="13" ht="15" customHeight="1">
      <c r="A13" t="inlineStr">
        <is>
          <t>A 41258-2022</t>
        </is>
      </c>
      <c r="B13" s="1" t="n">
        <v>44826</v>
      </c>
      <c r="C13" s="1" t="n">
        <v>45947</v>
      </c>
      <c r="D13" t="inlineStr">
        <is>
          <t>GÄVLEBORGS LÄN</t>
        </is>
      </c>
      <c r="E13" t="inlineStr">
        <is>
          <t>SÖDERHAMN</t>
        </is>
      </c>
      <c r="G13" t="n">
        <v>0.8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Rosenticka</t>
        </is>
      </c>
      <c r="S13">
        <f>HYPERLINK("https://klasma.github.io/Logging_2182/artfynd/A 41258-2022 artfynd.xlsx", "A 41258-2022")</f>
        <v/>
      </c>
      <c r="T13">
        <f>HYPERLINK("https://klasma.github.io/Logging_2182/kartor/A 41258-2022 karta.png", "A 41258-2022")</f>
        <v/>
      </c>
      <c r="V13">
        <f>HYPERLINK("https://klasma.github.io/Logging_2182/klagomål/A 41258-2022 FSC-klagomål.docx", "A 41258-2022")</f>
        <v/>
      </c>
      <c r="W13">
        <f>HYPERLINK("https://klasma.github.io/Logging_2182/klagomålsmail/A 41258-2022 FSC-klagomål mail.docx", "A 41258-2022")</f>
        <v/>
      </c>
      <c r="X13">
        <f>HYPERLINK("https://klasma.github.io/Logging_2182/tillsyn/A 41258-2022 tillsynsbegäran.docx", "A 41258-2022")</f>
        <v/>
      </c>
      <c r="Y13">
        <f>HYPERLINK("https://klasma.github.io/Logging_2182/tillsynsmail/A 41258-2022 tillsynsbegäran mail.docx", "A 41258-2022")</f>
        <v/>
      </c>
    </row>
    <row r="14" ht="15" customHeight="1">
      <c r="A14" t="inlineStr">
        <is>
          <t>A 25237-2022</t>
        </is>
      </c>
      <c r="B14" s="1" t="n">
        <v>44729</v>
      </c>
      <c r="C14" s="1" t="n">
        <v>45947</v>
      </c>
      <c r="D14" t="inlineStr">
        <is>
          <t>GÄVLEBORGS LÄN</t>
        </is>
      </c>
      <c r="E14" t="inlineStr">
        <is>
          <t>SÖDERHAMN</t>
        </is>
      </c>
      <c r="F14" t="inlineStr">
        <is>
          <t>Bergvik skog väst AB</t>
        </is>
      </c>
      <c r="G14" t="n">
        <v>18.6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HYPERLINK("https://klasma.github.io/Logging_2182/artfynd/A 25237-2022 artfynd.xlsx", "A 25237-2022")</f>
        <v/>
      </c>
      <c r="T14">
        <f>HYPERLINK("https://klasma.github.io/Logging_2182/kartor/A 25237-2022 karta.png", "A 25237-2022")</f>
        <v/>
      </c>
      <c r="V14">
        <f>HYPERLINK("https://klasma.github.io/Logging_2182/klagomål/A 25237-2022 FSC-klagomål.docx", "A 25237-2022")</f>
        <v/>
      </c>
      <c r="W14">
        <f>HYPERLINK("https://klasma.github.io/Logging_2182/klagomålsmail/A 25237-2022 FSC-klagomål mail.docx", "A 25237-2022")</f>
        <v/>
      </c>
      <c r="X14">
        <f>HYPERLINK("https://klasma.github.io/Logging_2182/tillsyn/A 25237-2022 tillsynsbegäran.docx", "A 25237-2022")</f>
        <v/>
      </c>
      <c r="Y14">
        <f>HYPERLINK("https://klasma.github.io/Logging_2182/tillsynsmail/A 25237-2022 tillsynsbegäran mail.docx", "A 25237-2022")</f>
        <v/>
      </c>
      <c r="Z14">
        <f>HYPERLINK("https://klasma.github.io/Logging_2182/fåglar/A 25237-2022 prioriterade fågelarter.docx", "A 25237-2022")</f>
        <v/>
      </c>
    </row>
    <row r="15" ht="15" customHeight="1">
      <c r="A15" t="inlineStr">
        <is>
          <t>A 57441-2024</t>
        </is>
      </c>
      <c r="B15" s="1" t="n">
        <v>45629.87905092593</v>
      </c>
      <c r="C15" s="1" t="n">
        <v>45947</v>
      </c>
      <c r="D15" t="inlineStr">
        <is>
          <t>GÄVLEBORGS LÄN</t>
        </is>
      </c>
      <c r="E15" t="inlineStr">
        <is>
          <t>SÖDERHAMN</t>
        </is>
      </c>
      <c r="G15" t="n">
        <v>0.6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Ullticka</t>
        </is>
      </c>
      <c r="S15">
        <f>HYPERLINK("https://klasma.github.io/Logging_2182/artfynd/A 57441-2024 artfynd.xlsx", "A 57441-2024")</f>
        <v/>
      </c>
      <c r="T15">
        <f>HYPERLINK("https://klasma.github.io/Logging_2182/kartor/A 57441-2024 karta.png", "A 57441-2024")</f>
        <v/>
      </c>
      <c r="V15">
        <f>HYPERLINK("https://klasma.github.io/Logging_2182/klagomål/A 57441-2024 FSC-klagomål.docx", "A 57441-2024")</f>
        <v/>
      </c>
      <c r="W15">
        <f>HYPERLINK("https://klasma.github.io/Logging_2182/klagomålsmail/A 57441-2024 FSC-klagomål mail.docx", "A 57441-2024")</f>
        <v/>
      </c>
      <c r="X15">
        <f>HYPERLINK("https://klasma.github.io/Logging_2182/tillsyn/A 57441-2024 tillsynsbegäran.docx", "A 57441-2024")</f>
        <v/>
      </c>
      <c r="Y15">
        <f>HYPERLINK("https://klasma.github.io/Logging_2182/tillsynsmail/A 57441-2024 tillsynsbegäran mail.docx", "A 57441-2024")</f>
        <v/>
      </c>
    </row>
    <row r="16" ht="15" customHeight="1">
      <c r="A16" t="inlineStr">
        <is>
          <t>A 43682-2024</t>
        </is>
      </c>
      <c r="B16" s="1" t="n">
        <v>45569</v>
      </c>
      <c r="C16" s="1" t="n">
        <v>45947</v>
      </c>
      <c r="D16" t="inlineStr">
        <is>
          <t>GÄVLEBORGS LÄN</t>
        </is>
      </c>
      <c r="E16" t="inlineStr">
        <is>
          <t>SÖDERHAMN</t>
        </is>
      </c>
      <c r="G16" t="n">
        <v>3.8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HYPERLINK("https://klasma.github.io/Logging_2182/artfynd/A 43682-2024 artfynd.xlsx", "A 43682-2024")</f>
        <v/>
      </c>
      <c r="T16">
        <f>HYPERLINK("https://klasma.github.io/Logging_2182/kartor/A 43682-2024 karta.png", "A 43682-2024")</f>
        <v/>
      </c>
      <c r="V16">
        <f>HYPERLINK("https://klasma.github.io/Logging_2182/klagomål/A 43682-2024 FSC-klagomål.docx", "A 43682-2024")</f>
        <v/>
      </c>
      <c r="W16">
        <f>HYPERLINK("https://klasma.github.io/Logging_2182/klagomålsmail/A 43682-2024 FSC-klagomål mail.docx", "A 43682-2024")</f>
        <v/>
      </c>
      <c r="X16">
        <f>HYPERLINK("https://klasma.github.io/Logging_2182/tillsyn/A 43682-2024 tillsynsbegäran.docx", "A 43682-2024")</f>
        <v/>
      </c>
      <c r="Y16">
        <f>HYPERLINK("https://klasma.github.io/Logging_2182/tillsynsmail/A 43682-2024 tillsynsbegäran mail.docx", "A 43682-2024")</f>
        <v/>
      </c>
    </row>
    <row r="17" ht="15" customHeight="1">
      <c r="A17" t="inlineStr">
        <is>
          <t>A 61313-2020</t>
        </is>
      </c>
      <c r="B17" s="1" t="n">
        <v>44155</v>
      </c>
      <c r="C17" s="1" t="n">
        <v>45947</v>
      </c>
      <c r="D17" t="inlineStr">
        <is>
          <t>GÄVLEBORGS LÄN</t>
        </is>
      </c>
      <c r="E17" t="inlineStr">
        <is>
          <t>SÖDERHAMN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5035-2021</t>
        </is>
      </c>
      <c r="B18" s="1" t="n">
        <v>44228</v>
      </c>
      <c r="C18" s="1" t="n">
        <v>45947</v>
      </c>
      <c r="D18" t="inlineStr">
        <is>
          <t>GÄVLEBORGS LÄN</t>
        </is>
      </c>
      <c r="E18" t="inlineStr">
        <is>
          <t>SÖDERHAMN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4040-2021</t>
        </is>
      </c>
      <c r="B19" s="1" t="n">
        <v>44218</v>
      </c>
      <c r="C19" s="1" t="n">
        <v>45947</v>
      </c>
      <c r="D19" t="inlineStr">
        <is>
          <t>GÄVLEBORGS LÄN</t>
        </is>
      </c>
      <c r="E19" t="inlineStr">
        <is>
          <t>SÖDERHAMN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64152-2021</t>
        </is>
      </c>
      <c r="B20" s="1" t="n">
        <v>44510.54027777778</v>
      </c>
      <c r="C20" s="1" t="n">
        <v>45947</v>
      </c>
      <c r="D20" t="inlineStr">
        <is>
          <t>GÄVLEBORGS LÄN</t>
        </is>
      </c>
      <c r="E20" t="inlineStr">
        <is>
          <t>SÖDERHAMN</t>
        </is>
      </c>
      <c r="F20" t="inlineStr">
        <is>
          <t>Bergvik skog väst AB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32750-2022</t>
        </is>
      </c>
      <c r="B21" s="1" t="n">
        <v>44783.76981481481</v>
      </c>
      <c r="C21" s="1" t="n">
        <v>45947</v>
      </c>
      <c r="D21" t="inlineStr">
        <is>
          <t>GÄVLEBORGS LÄN</t>
        </is>
      </c>
      <c r="E21" t="inlineStr">
        <is>
          <t>SÖDERHAMN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580-2021</t>
        </is>
      </c>
      <c r="B22" s="1" t="n">
        <v>44201</v>
      </c>
      <c r="C22" s="1" t="n">
        <v>45947</v>
      </c>
      <c r="D22" t="inlineStr">
        <is>
          <t>GÄVLEBORGS LÄN</t>
        </is>
      </c>
      <c r="E22" t="inlineStr">
        <is>
          <t>SÖDERHAMN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55269-2020</t>
        </is>
      </c>
      <c r="B23" s="1" t="n">
        <v>44130</v>
      </c>
      <c r="C23" s="1" t="n">
        <v>45947</v>
      </c>
      <c r="D23" t="inlineStr">
        <is>
          <t>GÄVLEBORGS LÄN</t>
        </is>
      </c>
      <c r="E23" t="inlineStr">
        <is>
          <t>SÖDERHAMN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16307-2021</t>
        </is>
      </c>
      <c r="B24" s="1" t="n">
        <v>44292.69246527777</v>
      </c>
      <c r="C24" s="1" t="n">
        <v>45947</v>
      </c>
      <c r="D24" t="inlineStr">
        <is>
          <t>GÄVLEBORGS LÄN</t>
        </is>
      </c>
      <c r="E24" t="inlineStr">
        <is>
          <t>SÖDERHAMN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3418-2021</t>
        </is>
      </c>
      <c r="B25" s="1" t="n">
        <v>44218</v>
      </c>
      <c r="C25" s="1" t="n">
        <v>45947</v>
      </c>
      <c r="D25" t="inlineStr">
        <is>
          <t>GÄVLEBORGS LÄN</t>
        </is>
      </c>
      <c r="E25" t="inlineStr">
        <is>
          <t>SÖDERHAMN</t>
        </is>
      </c>
      <c r="G25" t="n">
        <v>8.300000000000001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63423-2021</t>
        </is>
      </c>
      <c r="B26" s="1" t="n">
        <v>44508.56807870371</v>
      </c>
      <c r="C26" s="1" t="n">
        <v>45947</v>
      </c>
      <c r="D26" t="inlineStr">
        <is>
          <t>GÄVLEBORGS LÄN</t>
        </is>
      </c>
      <c r="E26" t="inlineStr">
        <is>
          <t>SÖDERHAMN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65031-2020</t>
        </is>
      </c>
      <c r="B27" s="1" t="n">
        <v>44172</v>
      </c>
      <c r="C27" s="1" t="n">
        <v>45947</v>
      </c>
      <c r="D27" t="inlineStr">
        <is>
          <t>GÄVLEBORGS LÄN</t>
        </is>
      </c>
      <c r="E27" t="inlineStr">
        <is>
          <t>SÖDERHAMN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4047-2021</t>
        </is>
      </c>
      <c r="B28" s="1" t="n">
        <v>44218</v>
      </c>
      <c r="C28" s="1" t="n">
        <v>45947</v>
      </c>
      <c r="D28" t="inlineStr">
        <is>
          <t>GÄVLEBORGS LÄN</t>
        </is>
      </c>
      <c r="E28" t="inlineStr">
        <is>
          <t>SÖDERHAMN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16312-2021</t>
        </is>
      </c>
      <c r="B29" s="1" t="n">
        <v>44292</v>
      </c>
      <c r="C29" s="1" t="n">
        <v>45947</v>
      </c>
      <c r="D29" t="inlineStr">
        <is>
          <t>GÄVLEBORGS LÄN</t>
        </is>
      </c>
      <c r="E29" t="inlineStr">
        <is>
          <t>SÖDERHAMN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18503-2022</t>
        </is>
      </c>
      <c r="B30" s="1" t="n">
        <v>44686</v>
      </c>
      <c r="C30" s="1" t="n">
        <v>45947</v>
      </c>
      <c r="D30" t="inlineStr">
        <is>
          <t>GÄVLEBORGS LÄN</t>
        </is>
      </c>
      <c r="E30" t="inlineStr">
        <is>
          <t>SÖDERHAMN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40273-2021</t>
        </is>
      </c>
      <c r="B31" s="1" t="n">
        <v>44419</v>
      </c>
      <c r="C31" s="1" t="n">
        <v>45947</v>
      </c>
      <c r="D31" t="inlineStr">
        <is>
          <t>GÄVLEBORGS LÄN</t>
        </is>
      </c>
      <c r="E31" t="inlineStr">
        <is>
          <t>SÖDERHAMN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12469-2021</t>
        </is>
      </c>
      <c r="B32" s="1" t="n">
        <v>44267</v>
      </c>
      <c r="C32" s="1" t="n">
        <v>45947</v>
      </c>
      <c r="D32" t="inlineStr">
        <is>
          <t>GÄVLEBORGS LÄN</t>
        </is>
      </c>
      <c r="E32" t="inlineStr">
        <is>
          <t>SÖDERHAMN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22354-2021</t>
        </is>
      </c>
      <c r="B33" s="1" t="n">
        <v>44326.55663194445</v>
      </c>
      <c r="C33" s="1" t="n">
        <v>45947</v>
      </c>
      <c r="D33" t="inlineStr">
        <is>
          <t>GÄVLEBORGS LÄN</t>
        </is>
      </c>
      <c r="E33" t="inlineStr">
        <is>
          <t>SÖDERHAMN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67634-2021</t>
        </is>
      </c>
      <c r="B34" s="1" t="n">
        <v>44524.6865625</v>
      </c>
      <c r="C34" s="1" t="n">
        <v>45947</v>
      </c>
      <c r="D34" t="inlineStr">
        <is>
          <t>GÄVLEBORGS LÄN</t>
        </is>
      </c>
      <c r="E34" t="inlineStr">
        <is>
          <t>SÖDERHAMN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12358-2022</t>
        </is>
      </c>
      <c r="B35" s="1" t="n">
        <v>44637</v>
      </c>
      <c r="C35" s="1" t="n">
        <v>45947</v>
      </c>
      <c r="D35" t="inlineStr">
        <is>
          <t>GÄVLEBORGS LÄN</t>
        </is>
      </c>
      <c r="E35" t="inlineStr">
        <is>
          <t>SÖDERHAMN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11826-2021</t>
        </is>
      </c>
      <c r="B36" s="1" t="n">
        <v>44265.5718287037</v>
      </c>
      <c r="C36" s="1" t="n">
        <v>45947</v>
      </c>
      <c r="D36" t="inlineStr">
        <is>
          <t>GÄVLEBORGS LÄN</t>
        </is>
      </c>
      <c r="E36" t="inlineStr">
        <is>
          <t>SÖDERHAMN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43875-2022</t>
        </is>
      </c>
      <c r="B37" s="1" t="n">
        <v>44837</v>
      </c>
      <c r="C37" s="1" t="n">
        <v>45947</v>
      </c>
      <c r="D37" t="inlineStr">
        <is>
          <t>GÄVLEBORGS LÄN</t>
        </is>
      </c>
      <c r="E37" t="inlineStr">
        <is>
          <t>SÖDERHAMN</t>
        </is>
      </c>
      <c r="G37" t="n">
        <v>15.1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41037-2022</t>
        </is>
      </c>
      <c r="B38" s="1" t="n">
        <v>44824</v>
      </c>
      <c r="C38" s="1" t="n">
        <v>45947</v>
      </c>
      <c r="D38" t="inlineStr">
        <is>
          <t>GÄVLEBORGS LÄN</t>
        </is>
      </c>
      <c r="E38" t="inlineStr">
        <is>
          <t>SÖDERHAMN</t>
        </is>
      </c>
      <c r="F38" t="inlineStr">
        <is>
          <t>Kommuner</t>
        </is>
      </c>
      <c r="G38" t="n">
        <v>21.6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9261-2022</t>
        </is>
      </c>
      <c r="B39" s="1" t="n">
        <v>44616</v>
      </c>
      <c r="C39" s="1" t="n">
        <v>45947</v>
      </c>
      <c r="D39" t="inlineStr">
        <is>
          <t>GÄVLEBORGS LÄN</t>
        </is>
      </c>
      <c r="E39" t="inlineStr">
        <is>
          <t>SÖDERHAMN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26939-2022</t>
        </is>
      </c>
      <c r="B40" s="1" t="n">
        <v>44740</v>
      </c>
      <c r="C40" s="1" t="n">
        <v>45947</v>
      </c>
      <c r="D40" t="inlineStr">
        <is>
          <t>GÄVLEBORGS LÄN</t>
        </is>
      </c>
      <c r="E40" t="inlineStr">
        <is>
          <t>SÖDERHAMN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40468-2022</t>
        </is>
      </c>
      <c r="B41" s="1" t="n">
        <v>44823.53434027778</v>
      </c>
      <c r="C41" s="1" t="n">
        <v>45947</v>
      </c>
      <c r="D41" t="inlineStr">
        <is>
          <t>GÄVLEBORGS LÄN</t>
        </is>
      </c>
      <c r="E41" t="inlineStr">
        <is>
          <t>SÖDERHAMN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26940-2022</t>
        </is>
      </c>
      <c r="B42" s="1" t="n">
        <v>44740</v>
      </c>
      <c r="C42" s="1" t="n">
        <v>45947</v>
      </c>
      <c r="D42" t="inlineStr">
        <is>
          <t>GÄVLEBORGS LÄN</t>
        </is>
      </c>
      <c r="E42" t="inlineStr">
        <is>
          <t>SÖDERHAMN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2450-2021</t>
        </is>
      </c>
      <c r="B43" s="1" t="n">
        <v>44214</v>
      </c>
      <c r="C43" s="1" t="n">
        <v>45947</v>
      </c>
      <c r="D43" t="inlineStr">
        <is>
          <t>GÄVLEBORGS LÄN</t>
        </is>
      </c>
      <c r="E43" t="inlineStr">
        <is>
          <t>SÖDERHAMN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237-2021</t>
        </is>
      </c>
      <c r="B44" s="1" t="n">
        <v>44200</v>
      </c>
      <c r="C44" s="1" t="n">
        <v>45947</v>
      </c>
      <c r="D44" t="inlineStr">
        <is>
          <t>GÄVLEBORGS LÄN</t>
        </is>
      </c>
      <c r="E44" t="inlineStr">
        <is>
          <t>SÖDERHAMN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16305-2021</t>
        </is>
      </c>
      <c r="B45" s="1" t="n">
        <v>44292</v>
      </c>
      <c r="C45" s="1" t="n">
        <v>45947</v>
      </c>
      <c r="D45" t="inlineStr">
        <is>
          <t>GÄVLEBORGS LÄN</t>
        </is>
      </c>
      <c r="E45" t="inlineStr">
        <is>
          <t>SÖDERHAMN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62538-2021</t>
        </is>
      </c>
      <c r="B46" s="1" t="n">
        <v>44503.61028935185</v>
      </c>
      <c r="C46" s="1" t="n">
        <v>45947</v>
      </c>
      <c r="D46" t="inlineStr">
        <is>
          <t>GÄVLEBORGS LÄN</t>
        </is>
      </c>
      <c r="E46" t="inlineStr">
        <is>
          <t>SÖDERHAMN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58198-2021</t>
        </is>
      </c>
      <c r="B47" s="1" t="n">
        <v>44487</v>
      </c>
      <c r="C47" s="1" t="n">
        <v>45947</v>
      </c>
      <c r="D47" t="inlineStr">
        <is>
          <t>GÄVLEBORGS LÄN</t>
        </is>
      </c>
      <c r="E47" t="inlineStr">
        <is>
          <t>SÖDERHAMN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46975-2021</t>
        </is>
      </c>
      <c r="B48" s="1" t="n">
        <v>44446.55512731482</v>
      </c>
      <c r="C48" s="1" t="n">
        <v>45947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46302-2022</t>
        </is>
      </c>
      <c r="B49" s="1" t="n">
        <v>44847</v>
      </c>
      <c r="C49" s="1" t="n">
        <v>45947</v>
      </c>
      <c r="D49" t="inlineStr">
        <is>
          <t>GÄVLEBORGS LÄN</t>
        </is>
      </c>
      <c r="E49" t="inlineStr">
        <is>
          <t>SÖDERHAMN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59270-2020</t>
        </is>
      </c>
      <c r="B50" s="1" t="n">
        <v>44147</v>
      </c>
      <c r="C50" s="1" t="n">
        <v>45947</v>
      </c>
      <c r="D50" t="inlineStr">
        <is>
          <t>GÄVLEBORGS LÄN</t>
        </is>
      </c>
      <c r="E50" t="inlineStr">
        <is>
          <t>SÖDERHAMN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40575-2022</t>
        </is>
      </c>
      <c r="B51" s="1" t="n">
        <v>44823</v>
      </c>
      <c r="C51" s="1" t="n">
        <v>45947</v>
      </c>
      <c r="D51" t="inlineStr">
        <is>
          <t>GÄVLEBORGS LÄN</t>
        </is>
      </c>
      <c r="E51" t="inlineStr">
        <is>
          <t>SÖDERHAMN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45494-2022</t>
        </is>
      </c>
      <c r="B52" s="1" t="n">
        <v>44841</v>
      </c>
      <c r="C52" s="1" t="n">
        <v>45947</v>
      </c>
      <c r="D52" t="inlineStr">
        <is>
          <t>GÄVLEBORGS LÄN</t>
        </is>
      </c>
      <c r="E52" t="inlineStr">
        <is>
          <t>SÖDERHAMN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62146-2020</t>
        </is>
      </c>
      <c r="B53" s="1" t="n">
        <v>44159</v>
      </c>
      <c r="C53" s="1" t="n">
        <v>45947</v>
      </c>
      <c r="D53" t="inlineStr">
        <is>
          <t>GÄVLEBORGS LÄN</t>
        </is>
      </c>
      <c r="E53" t="inlineStr">
        <is>
          <t>SÖDERHAMN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3401-2021</t>
        </is>
      </c>
      <c r="B54" s="1" t="n">
        <v>44218</v>
      </c>
      <c r="C54" s="1" t="n">
        <v>45947</v>
      </c>
      <c r="D54" t="inlineStr">
        <is>
          <t>GÄVLEBORGS LÄN</t>
        </is>
      </c>
      <c r="E54" t="inlineStr">
        <is>
          <t>SÖDERHAMN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62044-2020</t>
        </is>
      </c>
      <c r="B55" s="1" t="n">
        <v>44158</v>
      </c>
      <c r="C55" s="1" t="n">
        <v>45947</v>
      </c>
      <c r="D55" t="inlineStr">
        <is>
          <t>GÄVLEBORGS LÄN</t>
        </is>
      </c>
      <c r="E55" t="inlineStr">
        <is>
          <t>SÖDERHAMN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16532-2021</t>
        </is>
      </c>
      <c r="B56" s="1" t="n">
        <v>44293.66891203704</v>
      </c>
      <c r="C56" s="1" t="n">
        <v>45947</v>
      </c>
      <c r="D56" t="inlineStr">
        <is>
          <t>GÄVLEBORGS LÄN</t>
        </is>
      </c>
      <c r="E56" t="inlineStr">
        <is>
          <t>SÖDERHAMN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50876-2022</t>
        </is>
      </c>
      <c r="B57" s="1" t="n">
        <v>44867.57646990741</v>
      </c>
      <c r="C57" s="1" t="n">
        <v>45947</v>
      </c>
      <c r="D57" t="inlineStr">
        <is>
          <t>GÄVLEBORGS LÄN</t>
        </is>
      </c>
      <c r="E57" t="inlineStr">
        <is>
          <t>SÖDERHAMN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72645-2021</t>
        </is>
      </c>
      <c r="B58" s="1" t="n">
        <v>44546</v>
      </c>
      <c r="C58" s="1" t="n">
        <v>45947</v>
      </c>
      <c r="D58" t="inlineStr">
        <is>
          <t>GÄVLEBORGS LÄN</t>
        </is>
      </c>
      <c r="E58" t="inlineStr">
        <is>
          <t>SÖDERHAMN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11821-2021</t>
        </is>
      </c>
      <c r="B59" s="1" t="n">
        <v>44265.56106481481</v>
      </c>
      <c r="C59" s="1" t="n">
        <v>45947</v>
      </c>
      <c r="D59" t="inlineStr">
        <is>
          <t>GÄVLEBORGS LÄN</t>
        </is>
      </c>
      <c r="E59" t="inlineStr">
        <is>
          <t>SÖDERHAMN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22019-2022</t>
        </is>
      </c>
      <c r="B60" s="1" t="n">
        <v>44711</v>
      </c>
      <c r="C60" s="1" t="n">
        <v>45947</v>
      </c>
      <c r="D60" t="inlineStr">
        <is>
          <t>GÄVLEBORGS LÄN</t>
        </is>
      </c>
      <c r="E60" t="inlineStr">
        <is>
          <t>SÖDERHAMN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18112-2021</t>
        </is>
      </c>
      <c r="B61" s="1" t="n">
        <v>44302</v>
      </c>
      <c r="C61" s="1" t="n">
        <v>45947</v>
      </c>
      <c r="D61" t="inlineStr">
        <is>
          <t>GÄVLEBORGS LÄN</t>
        </is>
      </c>
      <c r="E61" t="inlineStr">
        <is>
          <t>SÖDERHAMN</t>
        </is>
      </c>
      <c r="F61" t="inlineStr">
        <is>
          <t>Kyrkan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28649-2022</t>
        </is>
      </c>
      <c r="B62" s="1" t="n">
        <v>44748</v>
      </c>
      <c r="C62" s="1" t="n">
        <v>45947</v>
      </c>
      <c r="D62" t="inlineStr">
        <is>
          <t>GÄVLEBORGS LÄN</t>
        </is>
      </c>
      <c r="E62" t="inlineStr">
        <is>
          <t>SÖDERHAMN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59216-2021</t>
        </is>
      </c>
      <c r="B63" s="1" t="n">
        <v>44490.61769675926</v>
      </c>
      <c r="C63" s="1" t="n">
        <v>45947</v>
      </c>
      <c r="D63" t="inlineStr">
        <is>
          <t>GÄVLEBORGS LÄN</t>
        </is>
      </c>
      <c r="E63" t="inlineStr">
        <is>
          <t>SÖDERHAMN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73447-2021</t>
        </is>
      </c>
      <c r="B64" s="1" t="n">
        <v>44551.56446759259</v>
      </c>
      <c r="C64" s="1" t="n">
        <v>45947</v>
      </c>
      <c r="D64" t="inlineStr">
        <is>
          <t>GÄVLEBORGS LÄN</t>
        </is>
      </c>
      <c r="E64" t="inlineStr">
        <is>
          <t>SÖDERHAMN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43490-2022</t>
        </is>
      </c>
      <c r="B65" s="1" t="n">
        <v>44837.31979166667</v>
      </c>
      <c r="C65" s="1" t="n">
        <v>45947</v>
      </c>
      <c r="D65" t="inlineStr">
        <is>
          <t>GÄVLEBORGS LÄN</t>
        </is>
      </c>
      <c r="E65" t="inlineStr">
        <is>
          <t>SÖDERHAMN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20171-2022</t>
        </is>
      </c>
      <c r="B66" s="1" t="n">
        <v>44698</v>
      </c>
      <c r="C66" s="1" t="n">
        <v>45947</v>
      </c>
      <c r="D66" t="inlineStr">
        <is>
          <t>GÄVLEBORGS LÄN</t>
        </is>
      </c>
      <c r="E66" t="inlineStr">
        <is>
          <t>SÖDERHAMN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24597-2021</t>
        </is>
      </c>
      <c r="B67" s="1" t="n">
        <v>44340.32287037037</v>
      </c>
      <c r="C67" s="1" t="n">
        <v>45947</v>
      </c>
      <c r="D67" t="inlineStr">
        <is>
          <t>GÄVLEBORGS LÄN</t>
        </is>
      </c>
      <c r="E67" t="inlineStr">
        <is>
          <t>SÖDERHAMN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3427-2021</t>
        </is>
      </c>
      <c r="B68" s="1" t="n">
        <v>44218</v>
      </c>
      <c r="C68" s="1" t="n">
        <v>45947</v>
      </c>
      <c r="D68" t="inlineStr">
        <is>
          <t>GÄVLEBORGS LÄN</t>
        </is>
      </c>
      <c r="E68" t="inlineStr">
        <is>
          <t>SÖDERHAMN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4035-2021</t>
        </is>
      </c>
      <c r="B69" s="1" t="n">
        <v>44218</v>
      </c>
      <c r="C69" s="1" t="n">
        <v>45947</v>
      </c>
      <c r="D69" t="inlineStr">
        <is>
          <t>GÄVLEBORGS LÄN</t>
        </is>
      </c>
      <c r="E69" t="inlineStr">
        <is>
          <t>SÖDERHAMN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65221-2020</t>
        </is>
      </c>
      <c r="B70" s="1" t="n">
        <v>44172</v>
      </c>
      <c r="C70" s="1" t="n">
        <v>45947</v>
      </c>
      <c r="D70" t="inlineStr">
        <is>
          <t>GÄVLEBORGS LÄN</t>
        </is>
      </c>
      <c r="E70" t="inlineStr">
        <is>
          <t>SÖDERHAMN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15725-2022</t>
        </is>
      </c>
      <c r="B71" s="1" t="n">
        <v>44663.49115740741</v>
      </c>
      <c r="C71" s="1" t="n">
        <v>45947</v>
      </c>
      <c r="D71" t="inlineStr">
        <is>
          <t>GÄVLEBORGS LÄN</t>
        </is>
      </c>
      <c r="E71" t="inlineStr">
        <is>
          <t>SÖDERHAMN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15748-2022</t>
        </is>
      </c>
      <c r="B72" s="1" t="n">
        <v>44663.55478009259</v>
      </c>
      <c r="C72" s="1" t="n">
        <v>45947</v>
      </c>
      <c r="D72" t="inlineStr">
        <is>
          <t>GÄVLEBORGS LÄN</t>
        </is>
      </c>
      <c r="E72" t="inlineStr">
        <is>
          <t>SÖDERHAMN</t>
        </is>
      </c>
      <c r="G72" t="n">
        <v>10.3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59271-2020</t>
        </is>
      </c>
      <c r="B73" s="1" t="n">
        <v>44147.68422453704</v>
      </c>
      <c r="C73" s="1" t="n">
        <v>45947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20272-2022</t>
        </is>
      </c>
      <c r="B74" s="1" t="n">
        <v>44698.68241898148</v>
      </c>
      <c r="C74" s="1" t="n">
        <v>45947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32749-2022</t>
        </is>
      </c>
      <c r="B75" s="1" t="n">
        <v>44783.73983796296</v>
      </c>
      <c r="C75" s="1" t="n">
        <v>45947</v>
      </c>
      <c r="D75" t="inlineStr">
        <is>
          <t>GÄVLEBORGS LÄN</t>
        </is>
      </c>
      <c r="E75" t="inlineStr">
        <is>
          <t>SÖDERHAMN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40462-2022</t>
        </is>
      </c>
      <c r="B76" s="1" t="n">
        <v>44823</v>
      </c>
      <c r="C76" s="1" t="n">
        <v>45947</v>
      </c>
      <c r="D76" t="inlineStr">
        <is>
          <t>GÄVLEBORGS LÄN</t>
        </is>
      </c>
      <c r="E76" t="inlineStr">
        <is>
          <t>SÖDERHAMN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41246-2022</t>
        </is>
      </c>
      <c r="B77" s="1" t="n">
        <v>44826</v>
      </c>
      <c r="C77" s="1" t="n">
        <v>45947</v>
      </c>
      <c r="D77" t="inlineStr">
        <is>
          <t>GÄVLEBORGS LÄN</t>
        </is>
      </c>
      <c r="E77" t="inlineStr">
        <is>
          <t>SÖDERHAMN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66458-2020</t>
        </is>
      </c>
      <c r="B78" s="1" t="n">
        <v>44176.70523148148</v>
      </c>
      <c r="C78" s="1" t="n">
        <v>45947</v>
      </c>
      <c r="D78" t="inlineStr">
        <is>
          <t>GÄVLEBORGS LÄN</t>
        </is>
      </c>
      <c r="E78" t="inlineStr">
        <is>
          <t>SÖDERHAMN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39913-2021</t>
        </is>
      </c>
      <c r="B79" s="1" t="n">
        <v>44417</v>
      </c>
      <c r="C79" s="1" t="n">
        <v>45947</v>
      </c>
      <c r="D79" t="inlineStr">
        <is>
          <t>GÄVLEBORGS LÄN</t>
        </is>
      </c>
      <c r="E79" t="inlineStr">
        <is>
          <t>SÖDERHAMN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43936-2022</t>
        </is>
      </c>
      <c r="B80" s="1" t="n">
        <v>44838</v>
      </c>
      <c r="C80" s="1" t="n">
        <v>45947</v>
      </c>
      <c r="D80" t="inlineStr">
        <is>
          <t>GÄVLEBORGS LÄN</t>
        </is>
      </c>
      <c r="E80" t="inlineStr">
        <is>
          <t>SÖDERHAMN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4045-2021</t>
        </is>
      </c>
      <c r="B81" s="1" t="n">
        <v>44218</v>
      </c>
      <c r="C81" s="1" t="n">
        <v>45947</v>
      </c>
      <c r="D81" t="inlineStr">
        <is>
          <t>GÄVLEBORGS LÄN</t>
        </is>
      </c>
      <c r="E81" t="inlineStr">
        <is>
          <t>SÖDERHAMN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35251-2021</t>
        </is>
      </c>
      <c r="B82" s="1" t="n">
        <v>44384</v>
      </c>
      <c r="C82" s="1" t="n">
        <v>45947</v>
      </c>
      <c r="D82" t="inlineStr">
        <is>
          <t>GÄVLEBORGS LÄN</t>
        </is>
      </c>
      <c r="E82" t="inlineStr">
        <is>
          <t>SÖDERHAMN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40148-2022</t>
        </is>
      </c>
      <c r="B83" s="1" t="n">
        <v>44820.55082175926</v>
      </c>
      <c r="C83" s="1" t="n">
        <v>45947</v>
      </c>
      <c r="D83" t="inlineStr">
        <is>
          <t>GÄVLEBORGS LÄN</t>
        </is>
      </c>
      <c r="E83" t="inlineStr">
        <is>
          <t>SÖDERHAMN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54967-2020</t>
        </is>
      </c>
      <c r="B84" s="1" t="n">
        <v>44123</v>
      </c>
      <c r="C84" s="1" t="n">
        <v>45947</v>
      </c>
      <c r="D84" t="inlineStr">
        <is>
          <t>GÄVLEBORGS LÄN</t>
        </is>
      </c>
      <c r="E84" t="inlineStr">
        <is>
          <t>SÖDERHAMN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20286-2023</t>
        </is>
      </c>
      <c r="B85" s="1" t="n">
        <v>45056</v>
      </c>
      <c r="C85" s="1" t="n">
        <v>45947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53917-2024</t>
        </is>
      </c>
      <c r="B86" s="1" t="n">
        <v>45615.75956018519</v>
      </c>
      <c r="C86" s="1" t="n">
        <v>45947</v>
      </c>
      <c r="D86" t="inlineStr">
        <is>
          <t>GÄVLEBORGS LÄN</t>
        </is>
      </c>
      <c r="E86" t="inlineStr">
        <is>
          <t>SÖDERHAMN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47676-2024</t>
        </is>
      </c>
      <c r="B87" s="1" t="n">
        <v>45588.40865740741</v>
      </c>
      <c r="C87" s="1" t="n">
        <v>45947</v>
      </c>
      <c r="D87" t="inlineStr">
        <is>
          <t>GÄVLEBORGS LÄN</t>
        </is>
      </c>
      <c r="E87" t="inlineStr">
        <is>
          <t>SÖDERHAMN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36680-2021</t>
        </is>
      </c>
      <c r="B88" s="1" t="n">
        <v>44392</v>
      </c>
      <c r="C88" s="1" t="n">
        <v>45947</v>
      </c>
      <c r="D88" t="inlineStr">
        <is>
          <t>GÄVLEBORGS LÄN</t>
        </is>
      </c>
      <c r="E88" t="inlineStr">
        <is>
          <t>SÖDERHAMN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48313-2024</t>
        </is>
      </c>
      <c r="B89" s="1" t="n">
        <v>45590.48979166667</v>
      </c>
      <c r="C89" s="1" t="n">
        <v>45947</v>
      </c>
      <c r="D89" t="inlineStr">
        <is>
          <t>GÄVLEBORGS LÄN</t>
        </is>
      </c>
      <c r="E89" t="inlineStr">
        <is>
          <t>SÖDERHAMN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30407-2023</t>
        </is>
      </c>
      <c r="B90" s="1" t="n">
        <v>45111</v>
      </c>
      <c r="C90" s="1" t="n">
        <v>45947</v>
      </c>
      <c r="D90" t="inlineStr">
        <is>
          <t>GÄVLEBORGS LÄN</t>
        </is>
      </c>
      <c r="E90" t="inlineStr">
        <is>
          <t>SÖDERHAMN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57753-2023</t>
        </is>
      </c>
      <c r="B91" s="1" t="n">
        <v>45246.78600694444</v>
      </c>
      <c r="C91" s="1" t="n">
        <v>45947</v>
      </c>
      <c r="D91" t="inlineStr">
        <is>
          <t>GÄVLEBORGS LÄN</t>
        </is>
      </c>
      <c r="E91" t="inlineStr">
        <is>
          <t>SÖDERHAMN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40097-2024</t>
        </is>
      </c>
      <c r="B92" s="1" t="n">
        <v>45554.41347222222</v>
      </c>
      <c r="C92" s="1" t="n">
        <v>45947</v>
      </c>
      <c r="D92" t="inlineStr">
        <is>
          <t>GÄVLEBORGS LÄN</t>
        </is>
      </c>
      <c r="E92" t="inlineStr">
        <is>
          <t>SÖDERHAMN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27050-2024</t>
        </is>
      </c>
      <c r="B93" s="1" t="n">
        <v>45471.44736111111</v>
      </c>
      <c r="C93" s="1" t="n">
        <v>45947</v>
      </c>
      <c r="D93" t="inlineStr">
        <is>
          <t>GÄVLEBORGS LÄN</t>
        </is>
      </c>
      <c r="E93" t="inlineStr">
        <is>
          <t>SÖDERHAMN</t>
        </is>
      </c>
      <c r="F93" t="inlineStr">
        <is>
          <t>Kommuner</t>
        </is>
      </c>
      <c r="G93" t="n">
        <v>10.8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3121-2021</t>
        </is>
      </c>
      <c r="B94" s="1" t="n">
        <v>44217</v>
      </c>
      <c r="C94" s="1" t="n">
        <v>45947</v>
      </c>
      <c r="D94" t="inlineStr">
        <is>
          <t>GÄVLEBORGS LÄN</t>
        </is>
      </c>
      <c r="E94" t="inlineStr">
        <is>
          <t>SÖDERHAMN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58799-2024</t>
        </is>
      </c>
      <c r="B95" s="1" t="n">
        <v>45636.32105324074</v>
      </c>
      <c r="C95" s="1" t="n">
        <v>45947</v>
      </c>
      <c r="D95" t="inlineStr">
        <is>
          <t>GÄVLEBORGS LÄN</t>
        </is>
      </c>
      <c r="E95" t="inlineStr">
        <is>
          <t>SÖDERHAMN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58077-2024</t>
        </is>
      </c>
      <c r="B96" s="1" t="n">
        <v>45632.31140046296</v>
      </c>
      <c r="C96" s="1" t="n">
        <v>45947</v>
      </c>
      <c r="D96" t="inlineStr">
        <is>
          <t>GÄVLEBORGS LÄN</t>
        </is>
      </c>
      <c r="E96" t="inlineStr">
        <is>
          <t>SÖDERHAMN</t>
        </is>
      </c>
      <c r="F96" t="inlineStr">
        <is>
          <t>Bergvik skog väst AB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59611-2021</t>
        </is>
      </c>
      <c r="B97" s="1" t="n">
        <v>44491.69429398148</v>
      </c>
      <c r="C97" s="1" t="n">
        <v>45947</v>
      </c>
      <c r="D97" t="inlineStr">
        <is>
          <t>GÄVLEBORGS LÄN</t>
        </is>
      </c>
      <c r="E97" t="inlineStr">
        <is>
          <t>SÖDERHAMN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63632-2023</t>
        </is>
      </c>
      <c r="B98" s="1" t="n">
        <v>45275.56056712963</v>
      </c>
      <c r="C98" s="1" t="n">
        <v>45947</v>
      </c>
      <c r="D98" t="inlineStr">
        <is>
          <t>GÄVLEBORGS LÄN</t>
        </is>
      </c>
      <c r="E98" t="inlineStr">
        <is>
          <t>SÖDERHAMN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57694-2022</t>
        </is>
      </c>
      <c r="B99" s="1" t="n">
        <v>44897.49520833333</v>
      </c>
      <c r="C99" s="1" t="n">
        <v>45947</v>
      </c>
      <c r="D99" t="inlineStr">
        <is>
          <t>GÄVLEBORGS LÄN</t>
        </is>
      </c>
      <c r="E99" t="inlineStr">
        <is>
          <t>SÖDERHAMN</t>
        </is>
      </c>
      <c r="G99" t="n">
        <v>8.1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49944-2024</t>
        </is>
      </c>
      <c r="B100" s="1" t="n">
        <v>45597.60057870371</v>
      </c>
      <c r="C100" s="1" t="n">
        <v>45947</v>
      </c>
      <c r="D100" t="inlineStr">
        <is>
          <t>GÄVLEBORGS LÄN</t>
        </is>
      </c>
      <c r="E100" t="inlineStr">
        <is>
          <t>SÖDERHAMN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58180-2024</t>
        </is>
      </c>
      <c r="B101" s="1" t="n">
        <v>45632.46930555555</v>
      </c>
      <c r="C101" s="1" t="n">
        <v>45947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37916-2024</t>
        </is>
      </c>
      <c r="B102" s="1" t="n">
        <v>45544.46974537037</v>
      </c>
      <c r="C102" s="1" t="n">
        <v>45947</v>
      </c>
      <c r="D102" t="inlineStr">
        <is>
          <t>GÄVLEBORGS LÄN</t>
        </is>
      </c>
      <c r="E102" t="inlineStr">
        <is>
          <t>SÖDERHAMN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36059-2023</t>
        </is>
      </c>
      <c r="B103" s="1" t="n">
        <v>45149.45503472222</v>
      </c>
      <c r="C103" s="1" t="n">
        <v>45947</v>
      </c>
      <c r="D103" t="inlineStr">
        <is>
          <t>GÄVLEBORGS LÄN</t>
        </is>
      </c>
      <c r="E103" t="inlineStr">
        <is>
          <t>SÖDERHAMN</t>
        </is>
      </c>
      <c r="G103" t="n">
        <v>6.2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59772-2024</t>
        </is>
      </c>
      <c r="B104" s="1" t="n">
        <v>45639.56792824074</v>
      </c>
      <c r="C104" s="1" t="n">
        <v>45947</v>
      </c>
      <c r="D104" t="inlineStr">
        <is>
          <t>GÄVLEBORGS LÄN</t>
        </is>
      </c>
      <c r="E104" t="inlineStr">
        <is>
          <t>SÖDERHAMN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31927-2021</t>
        </is>
      </c>
      <c r="B105" s="1" t="n">
        <v>44370.49378472222</v>
      </c>
      <c r="C105" s="1" t="n">
        <v>45947</v>
      </c>
      <c r="D105" t="inlineStr">
        <is>
          <t>GÄVLEBORGS LÄN</t>
        </is>
      </c>
      <c r="E105" t="inlineStr">
        <is>
          <t>SÖDERHAMN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49765-2024</t>
        </is>
      </c>
      <c r="B106" s="1" t="n">
        <v>45597.34137731481</v>
      </c>
      <c r="C106" s="1" t="n">
        <v>45947</v>
      </c>
      <c r="D106" t="inlineStr">
        <is>
          <t>GÄVLEBORGS LÄN</t>
        </is>
      </c>
      <c r="E106" t="inlineStr">
        <is>
          <t>SÖDERHAMN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14029-2023</t>
        </is>
      </c>
      <c r="B107" s="1" t="n">
        <v>45008.61673611111</v>
      </c>
      <c r="C107" s="1" t="n">
        <v>45947</v>
      </c>
      <c r="D107" t="inlineStr">
        <is>
          <t>GÄVLEBORGS LÄN</t>
        </is>
      </c>
      <c r="E107" t="inlineStr">
        <is>
          <t>SÖDERHAMN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58082-2024</t>
        </is>
      </c>
      <c r="B108" s="1" t="n">
        <v>45632.33841435185</v>
      </c>
      <c r="C108" s="1" t="n">
        <v>45947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5.5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58093-2024</t>
        </is>
      </c>
      <c r="B109" s="1" t="n">
        <v>45632.35192129629</v>
      </c>
      <c r="C109" s="1" t="n">
        <v>45947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50059-2023</t>
        </is>
      </c>
      <c r="B110" s="1" t="n">
        <v>45215</v>
      </c>
      <c r="C110" s="1" t="n">
        <v>45947</v>
      </c>
      <c r="D110" t="inlineStr">
        <is>
          <t>GÄVLEBORGS LÄN</t>
        </is>
      </c>
      <c r="E110" t="inlineStr">
        <is>
          <t>SÖDERHAMN</t>
        </is>
      </c>
      <c r="G110" t="n">
        <v>11.2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13221-2025</t>
        </is>
      </c>
      <c r="B111" s="1" t="n">
        <v>45735</v>
      </c>
      <c r="C111" s="1" t="n">
        <v>45947</v>
      </c>
      <c r="D111" t="inlineStr">
        <is>
          <t>GÄVLEBORGS LÄN</t>
        </is>
      </c>
      <c r="E111" t="inlineStr">
        <is>
          <t>SÖDERHAMN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7799-2025</t>
        </is>
      </c>
      <c r="B112" s="1" t="n">
        <v>45706.60534722222</v>
      </c>
      <c r="C112" s="1" t="n">
        <v>45947</v>
      </c>
      <c r="D112" t="inlineStr">
        <is>
          <t>GÄVLEBORGS LÄN</t>
        </is>
      </c>
      <c r="E112" t="inlineStr">
        <is>
          <t>SÖDERHAMN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15417-2025</t>
        </is>
      </c>
      <c r="B113" s="1" t="n">
        <v>45747.45960648148</v>
      </c>
      <c r="C113" s="1" t="n">
        <v>45947</v>
      </c>
      <c r="D113" t="inlineStr">
        <is>
          <t>GÄVLEBORGS LÄN</t>
        </is>
      </c>
      <c r="E113" t="inlineStr">
        <is>
          <t>SÖDERHAMN</t>
        </is>
      </c>
      <c r="G113" t="n">
        <v>11.2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49305-2023</t>
        </is>
      </c>
      <c r="B114" s="1" t="n">
        <v>45210</v>
      </c>
      <c r="C114" s="1" t="n">
        <v>45947</v>
      </c>
      <c r="D114" t="inlineStr">
        <is>
          <t>GÄVLEBORGS LÄN</t>
        </is>
      </c>
      <c r="E114" t="inlineStr">
        <is>
          <t>SÖDERHAMN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49306-2023</t>
        </is>
      </c>
      <c r="B115" s="1" t="n">
        <v>45210</v>
      </c>
      <c r="C115" s="1" t="n">
        <v>45947</v>
      </c>
      <c r="D115" t="inlineStr">
        <is>
          <t>GÄVLEBORGS LÄN</t>
        </is>
      </c>
      <c r="E115" t="inlineStr">
        <is>
          <t>SÖDERHAMN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6175-2025</t>
        </is>
      </c>
      <c r="B116" s="1" t="n">
        <v>45698.44600694445</v>
      </c>
      <c r="C116" s="1" t="n">
        <v>45947</v>
      </c>
      <c r="D116" t="inlineStr">
        <is>
          <t>GÄVLEBORGS LÄN</t>
        </is>
      </c>
      <c r="E116" t="inlineStr">
        <is>
          <t>SÖDERHAMN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42549-2024</t>
        </is>
      </c>
      <c r="B117" s="1" t="n">
        <v>45565.60444444444</v>
      </c>
      <c r="C117" s="1" t="n">
        <v>45947</v>
      </c>
      <c r="D117" t="inlineStr">
        <is>
          <t>GÄVLEBORGS LÄN</t>
        </is>
      </c>
      <c r="E117" t="inlineStr">
        <is>
          <t>SÖDERHAMN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4557-2024</t>
        </is>
      </c>
      <c r="B118" s="1" t="n">
        <v>45327</v>
      </c>
      <c r="C118" s="1" t="n">
        <v>45947</v>
      </c>
      <c r="D118" t="inlineStr">
        <is>
          <t>GÄVLEBORGS LÄN</t>
        </is>
      </c>
      <c r="E118" t="inlineStr">
        <is>
          <t>SÖDERHAMN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23261-2025</t>
        </is>
      </c>
      <c r="B119" s="1" t="n">
        <v>45791.55123842593</v>
      </c>
      <c r="C119" s="1" t="n">
        <v>45947</v>
      </c>
      <c r="D119" t="inlineStr">
        <is>
          <t>GÄVLEBORGS LÄN</t>
        </is>
      </c>
      <c r="E119" t="inlineStr">
        <is>
          <t>SÖDERHAMN</t>
        </is>
      </c>
      <c r="F119" t="inlineStr">
        <is>
          <t>Bergvik skog väst AB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56468-2020</t>
        </is>
      </c>
      <c r="B120" s="1" t="n">
        <v>44133</v>
      </c>
      <c r="C120" s="1" t="n">
        <v>45947</v>
      </c>
      <c r="D120" t="inlineStr">
        <is>
          <t>GÄVLEBORGS LÄN</t>
        </is>
      </c>
      <c r="E120" t="inlineStr">
        <is>
          <t>SÖDERHAMN</t>
        </is>
      </c>
      <c r="G120" t="n">
        <v>12.8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23265-2025</t>
        </is>
      </c>
      <c r="B121" s="1" t="n">
        <v>45791.5553125</v>
      </c>
      <c r="C121" s="1" t="n">
        <v>45947</v>
      </c>
      <c r="D121" t="inlineStr">
        <is>
          <t>GÄVLEBORGS LÄN</t>
        </is>
      </c>
      <c r="E121" t="inlineStr">
        <is>
          <t>SÖDERHAMN</t>
        </is>
      </c>
      <c r="F121" t="inlineStr">
        <is>
          <t>Bergvik skog väst AB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38079-2024</t>
        </is>
      </c>
      <c r="B122" s="1" t="n">
        <v>45545</v>
      </c>
      <c r="C122" s="1" t="n">
        <v>45947</v>
      </c>
      <c r="D122" t="inlineStr">
        <is>
          <t>GÄVLEBORGS LÄN</t>
        </is>
      </c>
      <c r="E122" t="inlineStr">
        <is>
          <t>SÖDERHAMN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57814-2022</t>
        </is>
      </c>
      <c r="B123" s="1" t="n">
        <v>44897.91680555556</v>
      </c>
      <c r="C123" s="1" t="n">
        <v>45947</v>
      </c>
      <c r="D123" t="inlineStr">
        <is>
          <t>GÄVLEBORGS LÄN</t>
        </is>
      </c>
      <c r="E123" t="inlineStr">
        <is>
          <t>SÖDERHAMN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43395-2023</t>
        </is>
      </c>
      <c r="B124" s="1" t="n">
        <v>45183.92149305555</v>
      </c>
      <c r="C124" s="1" t="n">
        <v>45947</v>
      </c>
      <c r="D124" t="inlineStr">
        <is>
          <t>GÄVLEBORGS LÄN</t>
        </is>
      </c>
      <c r="E124" t="inlineStr">
        <is>
          <t>SÖDERHAMN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48102-2022</t>
        </is>
      </c>
      <c r="B125" s="1" t="n">
        <v>44856.47353009259</v>
      </c>
      <c r="C125" s="1" t="n">
        <v>45947</v>
      </c>
      <c r="D125" t="inlineStr">
        <is>
          <t>GÄVLEBORGS LÄN</t>
        </is>
      </c>
      <c r="E125" t="inlineStr">
        <is>
          <t>SÖDERHAMN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23332-2025</t>
        </is>
      </c>
      <c r="B126" s="1" t="n">
        <v>45791.64822916667</v>
      </c>
      <c r="C126" s="1" t="n">
        <v>45947</v>
      </c>
      <c r="D126" t="inlineStr">
        <is>
          <t>GÄVLEBORGS LÄN</t>
        </is>
      </c>
      <c r="E126" t="inlineStr">
        <is>
          <t>SÖDERHAMN</t>
        </is>
      </c>
      <c r="F126" t="inlineStr">
        <is>
          <t>Bergvik skog väst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20312-2025</t>
        </is>
      </c>
      <c r="B127" s="1" t="n">
        <v>45775.30450231482</v>
      </c>
      <c r="C127" s="1" t="n">
        <v>45947</v>
      </c>
      <c r="D127" t="inlineStr">
        <is>
          <t>GÄVLEBORGS LÄN</t>
        </is>
      </c>
      <c r="E127" t="inlineStr">
        <is>
          <t>SÖDERHAMN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23599-2025</t>
        </is>
      </c>
      <c r="B128" s="1" t="n">
        <v>45792.6493287037</v>
      </c>
      <c r="C128" s="1" t="n">
        <v>45947</v>
      </c>
      <c r="D128" t="inlineStr">
        <is>
          <t>GÄVLEBORGS LÄN</t>
        </is>
      </c>
      <c r="E128" t="inlineStr">
        <is>
          <t>SÖDERHAMN</t>
        </is>
      </c>
      <c r="F128" t="inlineStr">
        <is>
          <t>Bergvik skog väst AB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23189-2025</t>
        </is>
      </c>
      <c r="B129" s="1" t="n">
        <v>45791.44717592592</v>
      </c>
      <c r="C129" s="1" t="n">
        <v>45947</v>
      </c>
      <c r="D129" t="inlineStr">
        <is>
          <t>GÄVLEBORGS LÄN</t>
        </is>
      </c>
      <c r="E129" t="inlineStr">
        <is>
          <t>SÖDERHAMN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6792-2024</t>
        </is>
      </c>
      <c r="B130" s="1" t="n">
        <v>45342</v>
      </c>
      <c r="C130" s="1" t="n">
        <v>45947</v>
      </c>
      <c r="D130" t="inlineStr">
        <is>
          <t>GÄVLEBORGS LÄN</t>
        </is>
      </c>
      <c r="E130" t="inlineStr">
        <is>
          <t>SÖDERHAMN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23125-2021</t>
        </is>
      </c>
      <c r="B131" s="1" t="n">
        <v>44330.69190972222</v>
      </c>
      <c r="C131" s="1" t="n">
        <v>45947</v>
      </c>
      <c r="D131" t="inlineStr">
        <is>
          <t>GÄVLEBORGS LÄN</t>
        </is>
      </c>
      <c r="E131" t="inlineStr">
        <is>
          <t>SÖDERHAMN</t>
        </is>
      </c>
      <c r="G131" t="n">
        <v>9.5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39137-2023</t>
        </is>
      </c>
      <c r="B132" s="1" t="n">
        <v>45165.88039351852</v>
      </c>
      <c r="C132" s="1" t="n">
        <v>45947</v>
      </c>
      <c r="D132" t="inlineStr">
        <is>
          <t>GÄVLEBORGS LÄN</t>
        </is>
      </c>
      <c r="E132" t="inlineStr">
        <is>
          <t>SÖDERHAMN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16731-2025</t>
        </is>
      </c>
      <c r="B133" s="1" t="n">
        <v>45754.53108796296</v>
      </c>
      <c r="C133" s="1" t="n">
        <v>45947</v>
      </c>
      <c r="D133" t="inlineStr">
        <is>
          <t>GÄVLEBORGS LÄN</t>
        </is>
      </c>
      <c r="E133" t="inlineStr">
        <is>
          <t>SÖDERHAMN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28070-2024</t>
        </is>
      </c>
      <c r="B134" s="1" t="n">
        <v>45476</v>
      </c>
      <c r="C134" s="1" t="n">
        <v>45947</v>
      </c>
      <c r="D134" t="inlineStr">
        <is>
          <t>GÄVLEBORGS LÄN</t>
        </is>
      </c>
      <c r="E134" t="inlineStr">
        <is>
          <t>SÖDERHAMN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5366-2024</t>
        </is>
      </c>
      <c r="B135" s="1" t="n">
        <v>45331.4727662037</v>
      </c>
      <c r="C135" s="1" t="n">
        <v>45947</v>
      </c>
      <c r="D135" t="inlineStr">
        <is>
          <t>GÄVLEBORGS LÄN</t>
        </is>
      </c>
      <c r="E135" t="inlineStr">
        <is>
          <t>SÖDERHAMN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23307-2025</t>
        </is>
      </c>
      <c r="B136" s="1" t="n">
        <v>45791.60163194445</v>
      </c>
      <c r="C136" s="1" t="n">
        <v>45947</v>
      </c>
      <c r="D136" t="inlineStr">
        <is>
          <t>GÄVLEBORGS LÄN</t>
        </is>
      </c>
      <c r="E136" t="inlineStr">
        <is>
          <t>SÖDERHAMN</t>
        </is>
      </c>
      <c r="F136" t="inlineStr">
        <is>
          <t>Bergvik skog väst AB</t>
        </is>
      </c>
      <c r="G136" t="n">
        <v>13.5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38355-2022</t>
        </is>
      </c>
      <c r="B137" s="1" t="n">
        <v>44812</v>
      </c>
      <c r="C137" s="1" t="n">
        <v>45947</v>
      </c>
      <c r="D137" t="inlineStr">
        <is>
          <t>GÄVLEBORGS LÄN</t>
        </is>
      </c>
      <c r="E137" t="inlineStr">
        <is>
          <t>SÖDERHAMN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42902-2024</t>
        </is>
      </c>
      <c r="B138" s="1" t="n">
        <v>45566.87280092593</v>
      </c>
      <c r="C138" s="1" t="n">
        <v>45947</v>
      </c>
      <c r="D138" t="inlineStr">
        <is>
          <t>GÄVLEBORGS LÄN</t>
        </is>
      </c>
      <c r="E138" t="inlineStr">
        <is>
          <t>SÖDERHAMN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31935-2024</t>
        </is>
      </c>
      <c r="B139" s="1" t="n">
        <v>45510.41490740741</v>
      </c>
      <c r="C139" s="1" t="n">
        <v>45947</v>
      </c>
      <c r="D139" t="inlineStr">
        <is>
          <t>GÄVLEBORGS LÄN</t>
        </is>
      </c>
      <c r="E139" t="inlineStr">
        <is>
          <t>SÖDERHAMN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23822-2025</t>
        </is>
      </c>
      <c r="B140" s="1" t="n">
        <v>45793.58898148148</v>
      </c>
      <c r="C140" s="1" t="n">
        <v>45947</v>
      </c>
      <c r="D140" t="inlineStr">
        <is>
          <t>GÄVLEBORGS LÄN</t>
        </is>
      </c>
      <c r="E140" t="inlineStr">
        <is>
          <t>SÖDERHAMN</t>
        </is>
      </c>
      <c r="F140" t="inlineStr">
        <is>
          <t>Bergvik skog väst AB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34978-2024</t>
        </is>
      </c>
      <c r="B141" s="1" t="n">
        <v>45527.54472222222</v>
      </c>
      <c r="C141" s="1" t="n">
        <v>45947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21789-2024</t>
        </is>
      </c>
      <c r="B142" s="1" t="n">
        <v>45442.64026620371</v>
      </c>
      <c r="C142" s="1" t="n">
        <v>45947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49935-2024</t>
        </is>
      </c>
      <c r="B143" s="1" t="n">
        <v>45597.58377314815</v>
      </c>
      <c r="C143" s="1" t="n">
        <v>45947</v>
      </c>
      <c r="D143" t="inlineStr">
        <is>
          <t>GÄVLEBORGS LÄN</t>
        </is>
      </c>
      <c r="E143" t="inlineStr">
        <is>
          <t>SÖDERHAMN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49942-2024</t>
        </is>
      </c>
      <c r="B144" s="1" t="n">
        <v>45597.5980324074</v>
      </c>
      <c r="C144" s="1" t="n">
        <v>45947</v>
      </c>
      <c r="D144" t="inlineStr">
        <is>
          <t>GÄVLEBORGS LÄN</t>
        </is>
      </c>
      <c r="E144" t="inlineStr">
        <is>
          <t>SÖDERHAMN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51492-2023</t>
        </is>
      </c>
      <c r="B145" s="1" t="n">
        <v>45222.33164351852</v>
      </c>
      <c r="C145" s="1" t="n">
        <v>45947</v>
      </c>
      <c r="D145" t="inlineStr">
        <is>
          <t>GÄVLEBORGS LÄN</t>
        </is>
      </c>
      <c r="E145" t="inlineStr">
        <is>
          <t>SÖDERHAMN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51553-2024</t>
        </is>
      </c>
      <c r="B146" s="1" t="n">
        <v>45604.60453703703</v>
      </c>
      <c r="C146" s="1" t="n">
        <v>45947</v>
      </c>
      <c r="D146" t="inlineStr">
        <is>
          <t>GÄVLEBORGS LÄN</t>
        </is>
      </c>
      <c r="E146" t="inlineStr">
        <is>
          <t>SÖDERHAMN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20166-2022</t>
        </is>
      </c>
      <c r="B147" s="1" t="n">
        <v>44698</v>
      </c>
      <c r="C147" s="1" t="n">
        <v>45947</v>
      </c>
      <c r="D147" t="inlineStr">
        <is>
          <t>GÄVLEBORGS LÄN</t>
        </is>
      </c>
      <c r="E147" t="inlineStr">
        <is>
          <t>SÖDERHAMN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59773-2024</t>
        </is>
      </c>
      <c r="B148" s="1" t="n">
        <v>45639</v>
      </c>
      <c r="C148" s="1" t="n">
        <v>45947</v>
      </c>
      <c r="D148" t="inlineStr">
        <is>
          <t>GÄVLEBORGS LÄN</t>
        </is>
      </c>
      <c r="E148" t="inlineStr">
        <is>
          <t>SÖDERHAMN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8276-2025</t>
        </is>
      </c>
      <c r="B149" s="1" t="n">
        <v>45708.54879629629</v>
      </c>
      <c r="C149" s="1" t="n">
        <v>45947</v>
      </c>
      <c r="D149" t="inlineStr">
        <is>
          <t>GÄVLEBORGS LÄN</t>
        </is>
      </c>
      <c r="E149" t="inlineStr">
        <is>
          <t>SÖDERHAMN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43191-2024</t>
        </is>
      </c>
      <c r="B150" s="1" t="n">
        <v>45567.67518518519</v>
      </c>
      <c r="C150" s="1" t="n">
        <v>45947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18505-2024</t>
        </is>
      </c>
      <c r="B151" s="1" t="n">
        <v>45425</v>
      </c>
      <c r="C151" s="1" t="n">
        <v>45947</v>
      </c>
      <c r="D151" t="inlineStr">
        <is>
          <t>GÄVLEBORGS LÄN</t>
        </is>
      </c>
      <c r="E151" t="inlineStr">
        <is>
          <t>SÖDERHAMN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30558-2024</t>
        </is>
      </c>
      <c r="B152" s="1" t="n">
        <v>45492.92803240741</v>
      </c>
      <c r="C152" s="1" t="n">
        <v>45947</v>
      </c>
      <c r="D152" t="inlineStr">
        <is>
          <t>GÄVLEBORGS LÄN</t>
        </is>
      </c>
      <c r="E152" t="inlineStr">
        <is>
          <t>SÖDERHAMN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30559-2024</t>
        </is>
      </c>
      <c r="B153" s="1" t="n">
        <v>45492</v>
      </c>
      <c r="C153" s="1" t="n">
        <v>45947</v>
      </c>
      <c r="D153" t="inlineStr">
        <is>
          <t>GÄVLEBORGS LÄN</t>
        </is>
      </c>
      <c r="E153" t="inlineStr">
        <is>
          <t>SÖDERHAMN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30359-2024</t>
        </is>
      </c>
      <c r="B154" s="1" t="n">
        <v>45491.34340277778</v>
      </c>
      <c r="C154" s="1" t="n">
        <v>45947</v>
      </c>
      <c r="D154" t="inlineStr">
        <is>
          <t>GÄVLEBORGS LÄN</t>
        </is>
      </c>
      <c r="E154" t="inlineStr">
        <is>
          <t>SÖDERHAMN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15929-2021</t>
        </is>
      </c>
      <c r="B155" s="1" t="n">
        <v>44287</v>
      </c>
      <c r="C155" s="1" t="n">
        <v>45947</v>
      </c>
      <c r="D155" t="inlineStr">
        <is>
          <t>GÄVLEBORGS LÄN</t>
        </is>
      </c>
      <c r="E155" t="inlineStr">
        <is>
          <t>SÖDERHAMN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59235-2020</t>
        </is>
      </c>
      <c r="B156" s="1" t="n">
        <v>44147</v>
      </c>
      <c r="C156" s="1" t="n">
        <v>45947</v>
      </c>
      <c r="D156" t="inlineStr">
        <is>
          <t>GÄVLEBORGS LÄN</t>
        </is>
      </c>
      <c r="E156" t="inlineStr">
        <is>
          <t>SÖDERHAMN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721-2025</t>
        </is>
      </c>
      <c r="B157" s="1" t="n">
        <v>45665</v>
      </c>
      <c r="C157" s="1" t="n">
        <v>45947</v>
      </c>
      <c r="D157" t="inlineStr">
        <is>
          <t>GÄVLEBORGS LÄN</t>
        </is>
      </c>
      <c r="E157" t="inlineStr">
        <is>
          <t>SÖDERHAMN</t>
        </is>
      </c>
      <c r="F157" t="inlineStr">
        <is>
          <t>Bergvik skog väst AB</t>
        </is>
      </c>
      <c r="G157" t="n">
        <v>15.2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16191-2025</t>
        </is>
      </c>
      <c r="B158" s="1" t="n">
        <v>45750.59752314815</v>
      </c>
      <c r="C158" s="1" t="n">
        <v>45947</v>
      </c>
      <c r="D158" t="inlineStr">
        <is>
          <t>GÄVLEBORGS LÄN</t>
        </is>
      </c>
      <c r="E158" t="inlineStr">
        <is>
          <t>SÖDERHAMN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16196-2025</t>
        </is>
      </c>
      <c r="B159" s="1" t="n">
        <v>45750.60038194444</v>
      </c>
      <c r="C159" s="1" t="n">
        <v>45947</v>
      </c>
      <c r="D159" t="inlineStr">
        <is>
          <t>GÄVLEBORGS LÄN</t>
        </is>
      </c>
      <c r="E159" t="inlineStr">
        <is>
          <t>SÖDERHAMN</t>
        </is>
      </c>
      <c r="F159" t="inlineStr">
        <is>
          <t>Kommuner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60292-2024</t>
        </is>
      </c>
      <c r="B160" s="1" t="n">
        <v>45643.28773148148</v>
      </c>
      <c r="C160" s="1" t="n">
        <v>45947</v>
      </c>
      <c r="D160" t="inlineStr">
        <is>
          <t>GÄVLEBORGS LÄN</t>
        </is>
      </c>
      <c r="E160" t="inlineStr">
        <is>
          <t>SÖDERHAMN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24610-2025</t>
        </is>
      </c>
      <c r="B161" s="1" t="n">
        <v>45798.58113425926</v>
      </c>
      <c r="C161" s="1" t="n">
        <v>45947</v>
      </c>
      <c r="D161" t="inlineStr">
        <is>
          <t>GÄVLEBORGS LÄN</t>
        </is>
      </c>
      <c r="E161" t="inlineStr">
        <is>
          <t>SÖDERHAMN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24417-2025</t>
        </is>
      </c>
      <c r="B162" s="1" t="n">
        <v>45797.67623842593</v>
      </c>
      <c r="C162" s="1" t="n">
        <v>45947</v>
      </c>
      <c r="D162" t="inlineStr">
        <is>
          <t>GÄVLEBORGS LÄN</t>
        </is>
      </c>
      <c r="E162" t="inlineStr">
        <is>
          <t>SÖDERHAMN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19617-2024</t>
        </is>
      </c>
      <c r="B163" s="1" t="n">
        <v>45432.32243055556</v>
      </c>
      <c r="C163" s="1" t="n">
        <v>45947</v>
      </c>
      <c r="D163" t="inlineStr">
        <is>
          <t>GÄVLEBORGS LÄN</t>
        </is>
      </c>
      <c r="E163" t="inlineStr">
        <is>
          <t>SÖDERHAMN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15630-2025</t>
        </is>
      </c>
      <c r="B164" s="1" t="n">
        <v>45748.36497685185</v>
      </c>
      <c r="C164" s="1" t="n">
        <v>45947</v>
      </c>
      <c r="D164" t="inlineStr">
        <is>
          <t>GÄVLEBORGS LÄN</t>
        </is>
      </c>
      <c r="E164" t="inlineStr">
        <is>
          <t>SÖDERHAMN</t>
        </is>
      </c>
      <c r="F164" t="inlineStr">
        <is>
          <t>Kommuner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16197-2025</t>
        </is>
      </c>
      <c r="B165" s="1" t="n">
        <v>45750.60393518519</v>
      </c>
      <c r="C165" s="1" t="n">
        <v>45947</v>
      </c>
      <c r="D165" t="inlineStr">
        <is>
          <t>GÄVLEBORGS LÄN</t>
        </is>
      </c>
      <c r="E165" t="inlineStr">
        <is>
          <t>SÖDERHAMN</t>
        </is>
      </c>
      <c r="F165" t="inlineStr">
        <is>
          <t>Kommuner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19851-2024</t>
        </is>
      </c>
      <c r="B166" s="1" t="n">
        <v>45433.39725694444</v>
      </c>
      <c r="C166" s="1" t="n">
        <v>45947</v>
      </c>
      <c r="D166" t="inlineStr">
        <is>
          <t>GÄVLEBORGS LÄN</t>
        </is>
      </c>
      <c r="E166" t="inlineStr">
        <is>
          <t>SÖDERHAMN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24307-2025</t>
        </is>
      </c>
      <c r="B167" s="1" t="n">
        <v>45797.49787037037</v>
      </c>
      <c r="C167" s="1" t="n">
        <v>45947</v>
      </c>
      <c r="D167" t="inlineStr">
        <is>
          <t>GÄVLEBORGS LÄN</t>
        </is>
      </c>
      <c r="E167" t="inlineStr">
        <is>
          <t>SÖDERHAMN</t>
        </is>
      </c>
      <c r="F167" t="inlineStr">
        <is>
          <t>Bergvik skog väst AB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11653-2024</t>
        </is>
      </c>
      <c r="B168" s="1" t="n">
        <v>45373.53380787037</v>
      </c>
      <c r="C168" s="1" t="n">
        <v>45947</v>
      </c>
      <c r="D168" t="inlineStr">
        <is>
          <t>GÄVLEBORGS LÄN</t>
        </is>
      </c>
      <c r="E168" t="inlineStr">
        <is>
          <t>SÖDERHAMN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19113-2024</t>
        </is>
      </c>
      <c r="B169" s="1" t="n">
        <v>45428.37322916667</v>
      </c>
      <c r="C169" s="1" t="n">
        <v>45947</v>
      </c>
      <c r="D169" t="inlineStr">
        <is>
          <t>GÄVLEBORGS LÄN</t>
        </is>
      </c>
      <c r="E169" t="inlineStr">
        <is>
          <t>SÖDERHAMN</t>
        </is>
      </c>
      <c r="F169" t="inlineStr">
        <is>
          <t>Bergvik skog väst AB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31676-2022</t>
        </is>
      </c>
      <c r="B170" s="1" t="n">
        <v>44776</v>
      </c>
      <c r="C170" s="1" t="n">
        <v>45947</v>
      </c>
      <c r="D170" t="inlineStr">
        <is>
          <t>GÄVLEBORGS LÄN</t>
        </is>
      </c>
      <c r="E170" t="inlineStr">
        <is>
          <t>SÖDERHAMN</t>
        </is>
      </c>
      <c r="F170" t="inlineStr">
        <is>
          <t>Bergvik skog väst AB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25900-2024</t>
        </is>
      </c>
      <c r="B171" s="1" t="n">
        <v>45467.55809027778</v>
      </c>
      <c r="C171" s="1" t="n">
        <v>45947</v>
      </c>
      <c r="D171" t="inlineStr">
        <is>
          <t>GÄVLEBORGS LÄN</t>
        </is>
      </c>
      <c r="E171" t="inlineStr">
        <is>
          <t>SÖDERHAMN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40577-2022</t>
        </is>
      </c>
      <c r="B172" s="1" t="n">
        <v>44823.69696759259</v>
      </c>
      <c r="C172" s="1" t="n">
        <v>45947</v>
      </c>
      <c r="D172" t="inlineStr">
        <is>
          <t>GÄVLEBORGS LÄN</t>
        </is>
      </c>
      <c r="E172" t="inlineStr">
        <is>
          <t>SÖDERHAMN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24206-2025</t>
        </is>
      </c>
      <c r="B173" s="1" t="n">
        <v>45797</v>
      </c>
      <c r="C173" s="1" t="n">
        <v>45947</v>
      </c>
      <c r="D173" t="inlineStr">
        <is>
          <t>GÄVLEBORGS LÄN</t>
        </is>
      </c>
      <c r="E173" t="inlineStr">
        <is>
          <t>SÖDERHAMN</t>
        </is>
      </c>
      <c r="F173" t="inlineStr">
        <is>
          <t>Bergvik skog väst AB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24305-2025</t>
        </is>
      </c>
      <c r="B174" s="1" t="n">
        <v>45797.49285879629</v>
      </c>
      <c r="C174" s="1" t="n">
        <v>45947</v>
      </c>
      <c r="D174" t="inlineStr">
        <is>
          <t>GÄVLEBORGS LÄN</t>
        </is>
      </c>
      <c r="E174" t="inlineStr">
        <is>
          <t>SÖDERHAMN</t>
        </is>
      </c>
      <c r="F174" t="inlineStr">
        <is>
          <t>Bergvik skog väst AB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19789-2025</t>
        </is>
      </c>
      <c r="B175" s="1" t="n">
        <v>45771.44474537037</v>
      </c>
      <c r="C175" s="1" t="n">
        <v>45947</v>
      </c>
      <c r="D175" t="inlineStr">
        <is>
          <t>GÄVLEBORGS LÄN</t>
        </is>
      </c>
      <c r="E175" t="inlineStr">
        <is>
          <t>SÖDERHAMN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52091-2023</t>
        </is>
      </c>
      <c r="B176" s="1" t="n">
        <v>45223.78762731481</v>
      </c>
      <c r="C176" s="1" t="n">
        <v>45947</v>
      </c>
      <c r="D176" t="inlineStr">
        <is>
          <t>GÄVLEBORGS LÄN</t>
        </is>
      </c>
      <c r="E176" t="inlineStr">
        <is>
          <t>SÖDERHAMN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3031-2022</t>
        </is>
      </c>
      <c r="B177" s="1" t="n">
        <v>44582.27614583333</v>
      </c>
      <c r="C177" s="1" t="n">
        <v>45947</v>
      </c>
      <c r="D177" t="inlineStr">
        <is>
          <t>GÄVLEBORGS LÄN</t>
        </is>
      </c>
      <c r="E177" t="inlineStr">
        <is>
          <t>SÖDERHAMN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15682-2025</t>
        </is>
      </c>
      <c r="B178" s="1" t="n">
        <v>45748.45584490741</v>
      </c>
      <c r="C178" s="1" t="n">
        <v>45947</v>
      </c>
      <c r="D178" t="inlineStr">
        <is>
          <t>GÄVLEBORGS LÄN</t>
        </is>
      </c>
      <c r="E178" t="inlineStr">
        <is>
          <t>SÖDERHAMN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1458-2023</t>
        </is>
      </c>
      <c r="B179" s="1" t="n">
        <v>44937</v>
      </c>
      <c r="C179" s="1" t="n">
        <v>45947</v>
      </c>
      <c r="D179" t="inlineStr">
        <is>
          <t>GÄVLEBORGS LÄN</t>
        </is>
      </c>
      <c r="E179" t="inlineStr">
        <is>
          <t>SÖDERHAMN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25036-2025</t>
        </is>
      </c>
      <c r="B180" s="1" t="n">
        <v>45799.65690972222</v>
      </c>
      <c r="C180" s="1" t="n">
        <v>45947</v>
      </c>
      <c r="D180" t="inlineStr">
        <is>
          <t>GÄVLEBORGS LÄN</t>
        </is>
      </c>
      <c r="E180" t="inlineStr">
        <is>
          <t>SÖDERHAMN</t>
        </is>
      </c>
      <c r="F180" t="inlineStr">
        <is>
          <t>Bergvik skog väst AB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17456-2025</t>
        </is>
      </c>
      <c r="B181" s="1" t="n">
        <v>45757</v>
      </c>
      <c r="C181" s="1" t="n">
        <v>45947</v>
      </c>
      <c r="D181" t="inlineStr">
        <is>
          <t>GÄVLEBORGS LÄN</t>
        </is>
      </c>
      <c r="E181" t="inlineStr">
        <is>
          <t>SÖDERHAMN</t>
        </is>
      </c>
      <c r="F181" t="inlineStr">
        <is>
          <t>Bergvik skog väst AB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51458-2022</t>
        </is>
      </c>
      <c r="B182" s="1" t="n">
        <v>44869.53126157408</v>
      </c>
      <c r="C182" s="1" t="n">
        <v>45947</v>
      </c>
      <c r="D182" t="inlineStr">
        <is>
          <t>GÄVLEBORGS LÄN</t>
        </is>
      </c>
      <c r="E182" t="inlineStr">
        <is>
          <t>SÖDERHAMN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29802-2023</t>
        </is>
      </c>
      <c r="B183" s="1" t="n">
        <v>45107.54129629629</v>
      </c>
      <c r="C183" s="1" t="n">
        <v>45947</v>
      </c>
      <c r="D183" t="inlineStr">
        <is>
          <t>GÄVLEBORGS LÄN</t>
        </is>
      </c>
      <c r="E183" t="inlineStr">
        <is>
          <t>SÖDERHAMN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30928-2023</t>
        </is>
      </c>
      <c r="B184" s="1" t="n">
        <v>45113.44694444445</v>
      </c>
      <c r="C184" s="1" t="n">
        <v>45947</v>
      </c>
      <c r="D184" t="inlineStr">
        <is>
          <t>GÄVLEBORGS LÄN</t>
        </is>
      </c>
      <c r="E184" t="inlineStr">
        <is>
          <t>SÖDERHAMN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7559-2025</t>
        </is>
      </c>
      <c r="B185" s="1" t="n">
        <v>45705.58496527778</v>
      </c>
      <c r="C185" s="1" t="n">
        <v>45947</v>
      </c>
      <c r="D185" t="inlineStr">
        <is>
          <t>GÄVLEBORGS LÄN</t>
        </is>
      </c>
      <c r="E185" t="inlineStr">
        <is>
          <t>SÖDERHAMN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60698-2023</t>
        </is>
      </c>
      <c r="B186" s="1" t="n">
        <v>45260.5078587963</v>
      </c>
      <c r="C186" s="1" t="n">
        <v>45947</v>
      </c>
      <c r="D186" t="inlineStr">
        <is>
          <t>GÄVLEBORGS LÄN</t>
        </is>
      </c>
      <c r="E186" t="inlineStr">
        <is>
          <t>SÖDERHAMN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1659-2025</t>
        </is>
      </c>
      <c r="B187" s="1" t="n">
        <v>45670</v>
      </c>
      <c r="C187" s="1" t="n">
        <v>45947</v>
      </c>
      <c r="D187" t="inlineStr">
        <is>
          <t>GÄVLEBORGS LÄN</t>
        </is>
      </c>
      <c r="E187" t="inlineStr">
        <is>
          <t>SÖDERHAMN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19846-2024</t>
        </is>
      </c>
      <c r="B188" s="1" t="n">
        <v>45433.39193287037</v>
      </c>
      <c r="C188" s="1" t="n">
        <v>45947</v>
      </c>
      <c r="D188" t="inlineStr">
        <is>
          <t>GÄVLEBORGS LÄN</t>
        </is>
      </c>
      <c r="E188" t="inlineStr">
        <is>
          <t>SÖDERHAMN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18466-2024</t>
        </is>
      </c>
      <c r="B189" s="1" t="n">
        <v>45425.49216435185</v>
      </c>
      <c r="C189" s="1" t="n">
        <v>45947</v>
      </c>
      <c r="D189" t="inlineStr">
        <is>
          <t>GÄVLEBORGS LÄN</t>
        </is>
      </c>
      <c r="E189" t="inlineStr">
        <is>
          <t>SÖDERHAMN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59922-2023</t>
        </is>
      </c>
      <c r="B190" s="1" t="n">
        <v>45254</v>
      </c>
      <c r="C190" s="1" t="n">
        <v>45947</v>
      </c>
      <c r="D190" t="inlineStr">
        <is>
          <t>GÄVLEBORGS LÄN</t>
        </is>
      </c>
      <c r="E190" t="inlineStr">
        <is>
          <t>SÖDERHAMN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19188-2024</t>
        </is>
      </c>
      <c r="B191" s="1" t="n">
        <v>45428.48818287037</v>
      </c>
      <c r="C191" s="1" t="n">
        <v>45947</v>
      </c>
      <c r="D191" t="inlineStr">
        <is>
          <t>GÄVLEBORGS LÄN</t>
        </is>
      </c>
      <c r="E191" t="inlineStr">
        <is>
          <t>SÖDERHAMN</t>
        </is>
      </c>
      <c r="F191" t="inlineStr">
        <is>
          <t>Bergvik skog väst AB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4298-2024</t>
        </is>
      </c>
      <c r="B192" s="1" t="n">
        <v>45324.62356481481</v>
      </c>
      <c r="C192" s="1" t="n">
        <v>45947</v>
      </c>
      <c r="D192" t="inlineStr">
        <is>
          <t>GÄVLEBORGS LÄN</t>
        </is>
      </c>
      <c r="E192" t="inlineStr">
        <is>
          <t>SÖDERHAMN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54171-2024</t>
        </is>
      </c>
      <c r="B193" s="1" t="n">
        <v>45616.62708333333</v>
      </c>
      <c r="C193" s="1" t="n">
        <v>45947</v>
      </c>
      <c r="D193" t="inlineStr">
        <is>
          <t>GÄVLEBORGS LÄN</t>
        </is>
      </c>
      <c r="E193" t="inlineStr">
        <is>
          <t>SÖDERHAMN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68781-2020</t>
        </is>
      </c>
      <c r="B194" s="1" t="n">
        <v>44187</v>
      </c>
      <c r="C194" s="1" t="n">
        <v>45947</v>
      </c>
      <c r="D194" t="inlineStr">
        <is>
          <t>GÄVLEBORGS LÄN</t>
        </is>
      </c>
      <c r="E194" t="inlineStr">
        <is>
          <t>SÖDERHAMN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44338-2023</t>
        </is>
      </c>
      <c r="B195" s="1" t="n">
        <v>45188</v>
      </c>
      <c r="C195" s="1" t="n">
        <v>45947</v>
      </c>
      <c r="D195" t="inlineStr">
        <is>
          <t>GÄVLEBORGS LÄN</t>
        </is>
      </c>
      <c r="E195" t="inlineStr">
        <is>
          <t>SÖDERHAMN</t>
        </is>
      </c>
      <c r="F195" t="inlineStr">
        <is>
          <t>Kommuner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44341-2023</t>
        </is>
      </c>
      <c r="B196" s="1" t="n">
        <v>45188</v>
      </c>
      <c r="C196" s="1" t="n">
        <v>45947</v>
      </c>
      <c r="D196" t="inlineStr">
        <is>
          <t>GÄVLEBORGS LÄN</t>
        </is>
      </c>
      <c r="E196" t="inlineStr">
        <is>
          <t>SÖDERHAMN</t>
        </is>
      </c>
      <c r="F196" t="inlineStr">
        <is>
          <t>Kommuner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15646-2022</t>
        </is>
      </c>
      <c r="B197" s="1" t="n">
        <v>44662.9243287037</v>
      </c>
      <c r="C197" s="1" t="n">
        <v>45947</v>
      </c>
      <c r="D197" t="inlineStr">
        <is>
          <t>GÄVLEBORGS LÄN</t>
        </is>
      </c>
      <c r="E197" t="inlineStr">
        <is>
          <t>SÖDERHAMN</t>
        </is>
      </c>
      <c r="G197" t="n">
        <v>7.6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29289-2022</t>
        </is>
      </c>
      <c r="B198" s="1" t="n">
        <v>44750</v>
      </c>
      <c r="C198" s="1" t="n">
        <v>45947</v>
      </c>
      <c r="D198" t="inlineStr">
        <is>
          <t>GÄVLEBORGS LÄN</t>
        </is>
      </c>
      <c r="E198" t="inlineStr">
        <is>
          <t>SÖDERHAMN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18909-2025</t>
        </is>
      </c>
      <c r="B199" s="1" t="n">
        <v>45764.46388888889</v>
      </c>
      <c r="C199" s="1" t="n">
        <v>45947</v>
      </c>
      <c r="D199" t="inlineStr">
        <is>
          <t>GÄVLEBORGS LÄN</t>
        </is>
      </c>
      <c r="E199" t="inlineStr">
        <is>
          <t>SÖDERHAMN</t>
        </is>
      </c>
      <c r="F199" t="inlineStr">
        <is>
          <t>Kommuner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72644-2021</t>
        </is>
      </c>
      <c r="B200" s="1" t="n">
        <v>44546.58009259259</v>
      </c>
      <c r="C200" s="1" t="n">
        <v>45947</v>
      </c>
      <c r="D200" t="inlineStr">
        <is>
          <t>GÄVLEBORGS LÄN</t>
        </is>
      </c>
      <c r="E200" t="inlineStr">
        <is>
          <t>SÖDERHAMN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26266-2025</t>
        </is>
      </c>
      <c r="B201" s="1" t="n">
        <v>45805.5902199074</v>
      </c>
      <c r="C201" s="1" t="n">
        <v>45947</v>
      </c>
      <c r="D201" t="inlineStr">
        <is>
          <t>GÄVLEBORGS LÄN</t>
        </is>
      </c>
      <c r="E201" t="inlineStr">
        <is>
          <t>SÖDERHAMN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48943-2024</t>
        </is>
      </c>
      <c r="B202" s="1" t="n">
        <v>45594.42071759259</v>
      </c>
      <c r="C202" s="1" t="n">
        <v>45947</v>
      </c>
      <c r="D202" t="inlineStr">
        <is>
          <t>GÄVLEBORGS LÄN</t>
        </is>
      </c>
      <c r="E202" t="inlineStr">
        <is>
          <t>SÖDERHAMN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26187-2025</t>
        </is>
      </c>
      <c r="B203" s="1" t="n">
        <v>45805.48078703704</v>
      </c>
      <c r="C203" s="1" t="n">
        <v>45947</v>
      </c>
      <c r="D203" t="inlineStr">
        <is>
          <t>GÄVLEBORGS LÄN</t>
        </is>
      </c>
      <c r="E203" t="inlineStr">
        <is>
          <t>SÖDERHAMN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17517-2025</t>
        </is>
      </c>
      <c r="B204" s="1" t="n">
        <v>45757.57515046297</v>
      </c>
      <c r="C204" s="1" t="n">
        <v>45947</v>
      </c>
      <c r="D204" t="inlineStr">
        <is>
          <t>GÄVLEBORGS LÄN</t>
        </is>
      </c>
      <c r="E204" t="inlineStr">
        <is>
          <t>SÖDERHAMN</t>
        </is>
      </c>
      <c r="F204" t="inlineStr">
        <is>
          <t>Kommuner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54799-2022</t>
        </is>
      </c>
      <c r="B205" s="1" t="n">
        <v>44883</v>
      </c>
      <c r="C205" s="1" t="n">
        <v>45947</v>
      </c>
      <c r="D205" t="inlineStr">
        <is>
          <t>GÄVLEBORGS LÄN</t>
        </is>
      </c>
      <c r="E205" t="inlineStr">
        <is>
          <t>SÖDERHAMN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14757-2024</t>
        </is>
      </c>
      <c r="B206" s="1" t="n">
        <v>45397</v>
      </c>
      <c r="C206" s="1" t="n">
        <v>45947</v>
      </c>
      <c r="D206" t="inlineStr">
        <is>
          <t>GÄVLEBORGS LÄN</t>
        </is>
      </c>
      <c r="E206" t="inlineStr">
        <is>
          <t>SÖDERHAMN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31803-2024</t>
        </is>
      </c>
      <c r="B207" s="1" t="n">
        <v>45509</v>
      </c>
      <c r="C207" s="1" t="n">
        <v>45947</v>
      </c>
      <c r="D207" t="inlineStr">
        <is>
          <t>GÄVLEBORGS LÄN</t>
        </is>
      </c>
      <c r="E207" t="inlineStr">
        <is>
          <t>SÖDERHAMN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63932-2023</t>
        </is>
      </c>
      <c r="B208" s="1" t="n">
        <v>45278.6055324074</v>
      </c>
      <c r="C208" s="1" t="n">
        <v>45947</v>
      </c>
      <c r="D208" t="inlineStr">
        <is>
          <t>GÄVLEBORGS LÄN</t>
        </is>
      </c>
      <c r="E208" t="inlineStr">
        <is>
          <t>SÖDERHAMN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62903-2023</t>
        </is>
      </c>
      <c r="B209" s="1" t="n">
        <v>45272</v>
      </c>
      <c r="C209" s="1" t="n">
        <v>45947</v>
      </c>
      <c r="D209" t="inlineStr">
        <is>
          <t>GÄVLEBORGS LÄN</t>
        </is>
      </c>
      <c r="E209" t="inlineStr">
        <is>
          <t>SÖDERHAMN</t>
        </is>
      </c>
      <c r="G209" t="n">
        <v>7.4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24161-2021</t>
        </is>
      </c>
      <c r="B210" s="1" t="n">
        <v>44336.60329861111</v>
      </c>
      <c r="C210" s="1" t="n">
        <v>45947</v>
      </c>
      <c r="D210" t="inlineStr">
        <is>
          <t>GÄVLEBORGS LÄN</t>
        </is>
      </c>
      <c r="E210" t="inlineStr">
        <is>
          <t>SÖDERHAMN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39916-2021</t>
        </is>
      </c>
      <c r="B211" s="1" t="n">
        <v>44417.84194444444</v>
      </c>
      <c r="C211" s="1" t="n">
        <v>45947</v>
      </c>
      <c r="D211" t="inlineStr">
        <is>
          <t>GÄVLEBORGS LÄN</t>
        </is>
      </c>
      <c r="E211" t="inlineStr">
        <is>
          <t>SÖDERHAMN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59783-2023</t>
        </is>
      </c>
      <c r="B212" s="1" t="n">
        <v>45257.44179398148</v>
      </c>
      <c r="C212" s="1" t="n">
        <v>45947</v>
      </c>
      <c r="D212" t="inlineStr">
        <is>
          <t>GÄVLEBORGS LÄN</t>
        </is>
      </c>
      <c r="E212" t="inlineStr">
        <is>
          <t>SÖDERHAMN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59796-2023</t>
        </is>
      </c>
      <c r="B213" s="1" t="n">
        <v>45257.46166666667</v>
      </c>
      <c r="C213" s="1" t="n">
        <v>45947</v>
      </c>
      <c r="D213" t="inlineStr">
        <is>
          <t>GÄVLEBORGS LÄN</t>
        </is>
      </c>
      <c r="E213" t="inlineStr">
        <is>
          <t>SÖDERHAMN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49941-2024</t>
        </is>
      </c>
      <c r="B214" s="1" t="n">
        <v>45597.59409722222</v>
      </c>
      <c r="C214" s="1" t="n">
        <v>45947</v>
      </c>
      <c r="D214" t="inlineStr">
        <is>
          <t>GÄVLEBORGS LÄN</t>
        </is>
      </c>
      <c r="E214" t="inlineStr">
        <is>
          <t>SÖDERHAMN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26805-2025</t>
        </is>
      </c>
      <c r="B215" s="1" t="n">
        <v>45810.61028935185</v>
      </c>
      <c r="C215" s="1" t="n">
        <v>45947</v>
      </c>
      <c r="D215" t="inlineStr">
        <is>
          <t>GÄVLEBORGS LÄN</t>
        </is>
      </c>
      <c r="E215" t="inlineStr">
        <is>
          <t>SÖDERHAMN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25029-2025</t>
        </is>
      </c>
      <c r="B216" s="1" t="n">
        <v>45799.65251157407</v>
      </c>
      <c r="C216" s="1" t="n">
        <v>45947</v>
      </c>
      <c r="D216" t="inlineStr">
        <is>
          <t>GÄVLEBORGS LÄN</t>
        </is>
      </c>
      <c r="E216" t="inlineStr">
        <is>
          <t>SÖDERHAMN</t>
        </is>
      </c>
      <c r="F216" t="inlineStr">
        <is>
          <t>Bergvik skog väst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22227-2024</t>
        </is>
      </c>
      <c r="B217" s="1" t="n">
        <v>45446.42173611111</v>
      </c>
      <c r="C217" s="1" t="n">
        <v>45947</v>
      </c>
      <c r="D217" t="inlineStr">
        <is>
          <t>GÄVLEBORGS LÄN</t>
        </is>
      </c>
      <c r="E217" t="inlineStr">
        <is>
          <t>SÖDERHAMN</t>
        </is>
      </c>
      <c r="G217" t="n">
        <v>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18466-2025</t>
        </is>
      </c>
      <c r="B218" s="1" t="n">
        <v>45762.70567129629</v>
      </c>
      <c r="C218" s="1" t="n">
        <v>45947</v>
      </c>
      <c r="D218" t="inlineStr">
        <is>
          <t>GÄVLEBORGS LÄN</t>
        </is>
      </c>
      <c r="E218" t="inlineStr">
        <is>
          <t>SÖDERHAMN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38110-2024</t>
        </is>
      </c>
      <c r="B219" s="1" t="n">
        <v>45545</v>
      </c>
      <c r="C219" s="1" t="n">
        <v>45947</v>
      </c>
      <c r="D219" t="inlineStr">
        <is>
          <t>GÄVLEBORGS LÄN</t>
        </is>
      </c>
      <c r="E219" t="inlineStr">
        <is>
          <t>SÖDERHAMN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38111-2024</t>
        </is>
      </c>
      <c r="B220" s="1" t="n">
        <v>45545.38399305556</v>
      </c>
      <c r="C220" s="1" t="n">
        <v>45947</v>
      </c>
      <c r="D220" t="inlineStr">
        <is>
          <t>GÄVLEBORGS LÄN</t>
        </is>
      </c>
      <c r="E220" t="inlineStr">
        <is>
          <t>SÖDERHAMN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27285-2025</t>
        </is>
      </c>
      <c r="B221" s="1" t="n">
        <v>45812.55133101852</v>
      </c>
      <c r="C221" s="1" t="n">
        <v>45947</v>
      </c>
      <c r="D221" t="inlineStr">
        <is>
          <t>GÄVLEBORGS LÄN</t>
        </is>
      </c>
      <c r="E221" t="inlineStr">
        <is>
          <t>SÖDERHAMN</t>
        </is>
      </c>
      <c r="F221" t="inlineStr">
        <is>
          <t>Bergvik skog väst AB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27024-2025</t>
        </is>
      </c>
      <c r="B222" s="1" t="n">
        <v>45811.57541666667</v>
      </c>
      <c r="C222" s="1" t="n">
        <v>45947</v>
      </c>
      <c r="D222" t="inlineStr">
        <is>
          <t>GÄVLEBORGS LÄN</t>
        </is>
      </c>
      <c r="E222" t="inlineStr">
        <is>
          <t>SÖDERHAMN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64138-2023</t>
        </is>
      </c>
      <c r="B223" s="1" t="n">
        <v>45279</v>
      </c>
      <c r="C223" s="1" t="n">
        <v>45947</v>
      </c>
      <c r="D223" t="inlineStr">
        <is>
          <t>GÄVLEBORGS LÄN</t>
        </is>
      </c>
      <c r="E223" t="inlineStr">
        <is>
          <t>SÖDERHAMN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62339-2023</t>
        </is>
      </c>
      <c r="B224" s="1" t="n">
        <v>45267.92671296297</v>
      </c>
      <c r="C224" s="1" t="n">
        <v>45947</v>
      </c>
      <c r="D224" t="inlineStr">
        <is>
          <t>GÄVLEBORGS LÄN</t>
        </is>
      </c>
      <c r="E224" t="inlineStr">
        <is>
          <t>SÖDERHAMN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59869-2023</t>
        </is>
      </c>
      <c r="B225" s="1" t="n">
        <v>45257.58369212963</v>
      </c>
      <c r="C225" s="1" t="n">
        <v>45947</v>
      </c>
      <c r="D225" t="inlineStr">
        <is>
          <t>GÄVLEBORGS LÄN</t>
        </is>
      </c>
      <c r="E225" t="inlineStr">
        <is>
          <t>SÖDERHAMN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25904-2024</t>
        </is>
      </c>
      <c r="B226" s="1" t="n">
        <v>45467.57811342592</v>
      </c>
      <c r="C226" s="1" t="n">
        <v>45947</v>
      </c>
      <c r="D226" t="inlineStr">
        <is>
          <t>GÄVLEBORGS LÄN</t>
        </is>
      </c>
      <c r="E226" t="inlineStr">
        <is>
          <t>SÖDERHAMN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14850-2024</t>
        </is>
      </c>
      <c r="B227" s="1" t="n">
        <v>45398.43495370371</v>
      </c>
      <c r="C227" s="1" t="n">
        <v>45947</v>
      </c>
      <c r="D227" t="inlineStr">
        <is>
          <t>GÄVLEBORGS LÄN</t>
        </is>
      </c>
      <c r="E227" t="inlineStr">
        <is>
          <t>SÖDERHAMN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14960-2024</t>
        </is>
      </c>
      <c r="B228" s="1" t="n">
        <v>45398</v>
      </c>
      <c r="C228" s="1" t="n">
        <v>45947</v>
      </c>
      <c r="D228" t="inlineStr">
        <is>
          <t>GÄVLEBORGS LÄN</t>
        </is>
      </c>
      <c r="E228" t="inlineStr">
        <is>
          <t>SÖDERHAMN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34752-2024</t>
        </is>
      </c>
      <c r="B229" s="1" t="n">
        <v>45526</v>
      </c>
      <c r="C229" s="1" t="n">
        <v>45947</v>
      </c>
      <c r="D229" t="inlineStr">
        <is>
          <t>GÄVLEBORGS LÄN</t>
        </is>
      </c>
      <c r="E229" t="inlineStr">
        <is>
          <t>SÖDERHAMN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26930-2023</t>
        </is>
      </c>
      <c r="B230" s="1" t="n">
        <v>45093.62233796297</v>
      </c>
      <c r="C230" s="1" t="n">
        <v>45947</v>
      </c>
      <c r="D230" t="inlineStr">
        <is>
          <t>GÄVLEBORGS LÄN</t>
        </is>
      </c>
      <c r="E230" t="inlineStr">
        <is>
          <t>SÖDERHAMN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21991-2024</t>
        </is>
      </c>
      <c r="B231" s="1" t="n">
        <v>45443.55751157407</v>
      </c>
      <c r="C231" s="1" t="n">
        <v>45947</v>
      </c>
      <c r="D231" t="inlineStr">
        <is>
          <t>GÄVLEBORGS LÄN</t>
        </is>
      </c>
      <c r="E231" t="inlineStr">
        <is>
          <t>SÖDERHAMN</t>
        </is>
      </c>
      <c r="F231" t="inlineStr">
        <is>
          <t>Kommuner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49762-2024</t>
        </is>
      </c>
      <c r="B232" s="1" t="n">
        <v>45597.33159722222</v>
      </c>
      <c r="C232" s="1" t="n">
        <v>45947</v>
      </c>
      <c r="D232" t="inlineStr">
        <is>
          <t>GÄVLEBORGS LÄN</t>
        </is>
      </c>
      <c r="E232" t="inlineStr">
        <is>
          <t>SÖDERHAMN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29821-2024</t>
        </is>
      </c>
      <c r="B233" s="1" t="n">
        <v>45485.55846064815</v>
      </c>
      <c r="C233" s="1" t="n">
        <v>45947</v>
      </c>
      <c r="D233" t="inlineStr">
        <is>
          <t>GÄVLEBORGS LÄN</t>
        </is>
      </c>
      <c r="E233" t="inlineStr">
        <is>
          <t>SÖDERHAMN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14498-2023</t>
        </is>
      </c>
      <c r="B234" s="1" t="n">
        <v>45012</v>
      </c>
      <c r="C234" s="1" t="n">
        <v>45947</v>
      </c>
      <c r="D234" t="inlineStr">
        <is>
          <t>GÄVLEBORGS LÄN</t>
        </is>
      </c>
      <c r="E234" t="inlineStr">
        <is>
          <t>SÖDERHAMN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37837-2024</t>
        </is>
      </c>
      <c r="B235" s="1" t="n">
        <v>45544.36217592593</v>
      </c>
      <c r="C235" s="1" t="n">
        <v>45947</v>
      </c>
      <c r="D235" t="inlineStr">
        <is>
          <t>GÄVLEBORGS LÄN</t>
        </is>
      </c>
      <c r="E235" t="inlineStr">
        <is>
          <t>SÖDERHAMN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18924-2025</t>
        </is>
      </c>
      <c r="B236" s="1" t="n">
        <v>45764.48153935185</v>
      </c>
      <c r="C236" s="1" t="n">
        <v>45947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Kommuner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62206-2023</t>
        </is>
      </c>
      <c r="B237" s="1" t="n">
        <v>45267.48489583333</v>
      </c>
      <c r="C237" s="1" t="n">
        <v>45947</v>
      </c>
      <c r="D237" t="inlineStr">
        <is>
          <t>GÄVLEBORGS LÄN</t>
        </is>
      </c>
      <c r="E237" t="inlineStr">
        <is>
          <t>SÖDERHAMN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58610-2023</t>
        </is>
      </c>
      <c r="B238" s="1" t="n">
        <v>45251.49936342592</v>
      </c>
      <c r="C238" s="1" t="n">
        <v>45947</v>
      </c>
      <c r="D238" t="inlineStr">
        <is>
          <t>GÄVLEBORGS LÄN</t>
        </is>
      </c>
      <c r="E238" t="inlineStr">
        <is>
          <t>SÖDERHAMN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13582-2021</t>
        </is>
      </c>
      <c r="B239" s="1" t="n">
        <v>44274.30858796297</v>
      </c>
      <c r="C239" s="1" t="n">
        <v>45947</v>
      </c>
      <c r="D239" t="inlineStr">
        <is>
          <t>GÄVLEBORGS LÄN</t>
        </is>
      </c>
      <c r="E239" t="inlineStr">
        <is>
          <t>SÖDERHAMN</t>
        </is>
      </c>
      <c r="F239" t="inlineStr">
        <is>
          <t>Bergvik skog väst AB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40793-2024</t>
        </is>
      </c>
      <c r="B240" s="1" t="n">
        <v>45558</v>
      </c>
      <c r="C240" s="1" t="n">
        <v>45947</v>
      </c>
      <c r="D240" t="inlineStr">
        <is>
          <t>GÄVLEBORGS LÄN</t>
        </is>
      </c>
      <c r="E240" t="inlineStr">
        <is>
          <t>SÖDERHAMN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3487-2025</t>
        </is>
      </c>
      <c r="B241" s="1" t="n">
        <v>45680.5480787037</v>
      </c>
      <c r="C241" s="1" t="n">
        <v>45947</v>
      </c>
      <c r="D241" t="inlineStr">
        <is>
          <t>GÄVLEBORGS LÄN</t>
        </is>
      </c>
      <c r="E241" t="inlineStr">
        <is>
          <t>SÖDERHAMN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28340-2024</t>
        </is>
      </c>
      <c r="B242" s="1" t="n">
        <v>45477.54754629629</v>
      </c>
      <c r="C242" s="1" t="n">
        <v>45947</v>
      </c>
      <c r="D242" t="inlineStr">
        <is>
          <t>GÄVLEBORGS LÄN</t>
        </is>
      </c>
      <c r="E242" t="inlineStr">
        <is>
          <t>SÖDERHAMN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28003-2025</t>
        </is>
      </c>
      <c r="B243" s="1" t="n">
        <v>45817.59530092592</v>
      </c>
      <c r="C243" s="1" t="n">
        <v>45947</v>
      </c>
      <c r="D243" t="inlineStr">
        <is>
          <t>GÄVLEBORGS LÄN</t>
        </is>
      </c>
      <c r="E243" t="inlineStr">
        <is>
          <t>SÖDERHAMN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19652-2024</t>
        </is>
      </c>
      <c r="B244" s="1" t="n">
        <v>45432.44259259259</v>
      </c>
      <c r="C244" s="1" t="n">
        <v>45947</v>
      </c>
      <c r="D244" t="inlineStr">
        <is>
          <t>GÄVLEBORGS LÄN</t>
        </is>
      </c>
      <c r="E244" t="inlineStr">
        <is>
          <t>SÖDERHAMN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4563-2023</t>
        </is>
      </c>
      <c r="B245" s="1" t="n">
        <v>44956</v>
      </c>
      <c r="C245" s="1" t="n">
        <v>45947</v>
      </c>
      <c r="D245" t="inlineStr">
        <is>
          <t>GÄVLEBORGS LÄN</t>
        </is>
      </c>
      <c r="E245" t="inlineStr">
        <is>
          <t>SÖDERHAMN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49948-2024</t>
        </is>
      </c>
      <c r="B246" s="1" t="n">
        <v>45597.6052662037</v>
      </c>
      <c r="C246" s="1" t="n">
        <v>45947</v>
      </c>
      <c r="D246" t="inlineStr">
        <is>
          <t>GÄVLEBORGS LÄN</t>
        </is>
      </c>
      <c r="E246" t="inlineStr">
        <is>
          <t>SÖDERHAMN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18800-2024</t>
        </is>
      </c>
      <c r="B247" s="1" t="n">
        <v>45426</v>
      </c>
      <c r="C247" s="1" t="n">
        <v>45947</v>
      </c>
      <c r="D247" t="inlineStr">
        <is>
          <t>GÄVLEBORGS LÄN</t>
        </is>
      </c>
      <c r="E247" t="inlineStr">
        <is>
          <t>SÖDERHAMN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44703-2024</t>
        </is>
      </c>
      <c r="B248" s="1" t="n">
        <v>45574</v>
      </c>
      <c r="C248" s="1" t="n">
        <v>45947</v>
      </c>
      <c r="D248" t="inlineStr">
        <is>
          <t>GÄVLEBORGS LÄN</t>
        </is>
      </c>
      <c r="E248" t="inlineStr">
        <is>
          <t>SÖDERHAMN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29036-2025</t>
        </is>
      </c>
      <c r="B249" s="1" t="n">
        <v>45821.44332175926</v>
      </c>
      <c r="C249" s="1" t="n">
        <v>45947</v>
      </c>
      <c r="D249" t="inlineStr">
        <is>
          <t>GÄVLEBORGS LÄN</t>
        </is>
      </c>
      <c r="E249" t="inlineStr">
        <is>
          <t>SÖDERHAMN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29459-2025</t>
        </is>
      </c>
      <c r="B250" s="1" t="n">
        <v>45824.69475694445</v>
      </c>
      <c r="C250" s="1" t="n">
        <v>45947</v>
      </c>
      <c r="D250" t="inlineStr">
        <is>
          <t>GÄVLEBORGS LÄN</t>
        </is>
      </c>
      <c r="E250" t="inlineStr">
        <is>
          <t>SÖDERHAMN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29456-2025</t>
        </is>
      </c>
      <c r="B251" s="1" t="n">
        <v>45824.6874537037</v>
      </c>
      <c r="C251" s="1" t="n">
        <v>45947</v>
      </c>
      <c r="D251" t="inlineStr">
        <is>
          <t>GÄVLEBORGS LÄN</t>
        </is>
      </c>
      <c r="E251" t="inlineStr">
        <is>
          <t>SÖDERHAMN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52518-2024</t>
        </is>
      </c>
      <c r="B252" s="1" t="n">
        <v>45609</v>
      </c>
      <c r="C252" s="1" t="n">
        <v>45947</v>
      </c>
      <c r="D252" t="inlineStr">
        <is>
          <t>GÄVLEBORGS LÄN</t>
        </is>
      </c>
      <c r="E252" t="inlineStr">
        <is>
          <t>SÖDERHAMN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52519-2024</t>
        </is>
      </c>
      <c r="B253" s="1" t="n">
        <v>45609.5986574074</v>
      </c>
      <c r="C253" s="1" t="n">
        <v>45947</v>
      </c>
      <c r="D253" t="inlineStr">
        <is>
          <t>GÄVLEBORGS LÄN</t>
        </is>
      </c>
      <c r="E253" t="inlineStr">
        <is>
          <t>SÖDERHAMN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5924-2021</t>
        </is>
      </c>
      <c r="B254" s="1" t="n">
        <v>44231</v>
      </c>
      <c r="C254" s="1" t="n">
        <v>45947</v>
      </c>
      <c r="D254" t="inlineStr">
        <is>
          <t>GÄVLEBORGS LÄN</t>
        </is>
      </c>
      <c r="E254" t="inlineStr">
        <is>
          <t>SÖDERHAMN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55240-2024</t>
        </is>
      </c>
      <c r="B255" s="1" t="n">
        <v>45621</v>
      </c>
      <c r="C255" s="1" t="n">
        <v>45947</v>
      </c>
      <c r="D255" t="inlineStr">
        <is>
          <t>GÄVLEBORGS LÄN</t>
        </is>
      </c>
      <c r="E255" t="inlineStr">
        <is>
          <t>SÖDERHAMN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29835-2025</t>
        </is>
      </c>
      <c r="B256" s="1" t="n">
        <v>45825.94304398148</v>
      </c>
      <c r="C256" s="1" t="n">
        <v>45947</v>
      </c>
      <c r="D256" t="inlineStr">
        <is>
          <t>GÄVLEBORGS LÄN</t>
        </is>
      </c>
      <c r="E256" t="inlineStr">
        <is>
          <t>SÖDERHAMN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26693-2024</t>
        </is>
      </c>
      <c r="B257" s="1" t="n">
        <v>45470.3715162037</v>
      </c>
      <c r="C257" s="1" t="n">
        <v>45947</v>
      </c>
      <c r="D257" t="inlineStr">
        <is>
          <t>GÄVLEBORGS LÄN</t>
        </is>
      </c>
      <c r="E257" t="inlineStr">
        <is>
          <t>SÖDERHAMN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30058-2025</t>
        </is>
      </c>
      <c r="B258" s="1" t="n">
        <v>45826.60596064815</v>
      </c>
      <c r="C258" s="1" t="n">
        <v>45947</v>
      </c>
      <c r="D258" t="inlineStr">
        <is>
          <t>GÄVLEBORGS LÄN</t>
        </is>
      </c>
      <c r="E258" t="inlineStr">
        <is>
          <t>SÖDERHAMN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29834-2025</t>
        </is>
      </c>
      <c r="B259" s="1" t="n">
        <v>45825.93572916667</v>
      </c>
      <c r="C259" s="1" t="n">
        <v>45947</v>
      </c>
      <c r="D259" t="inlineStr">
        <is>
          <t>GÄVLEBORGS LÄN</t>
        </is>
      </c>
      <c r="E259" t="inlineStr">
        <is>
          <t>SÖDERHAMN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29957-2025</t>
        </is>
      </c>
      <c r="B260" s="1" t="n">
        <v>45826.47090277778</v>
      </c>
      <c r="C260" s="1" t="n">
        <v>45947</v>
      </c>
      <c r="D260" t="inlineStr">
        <is>
          <t>GÄVLEBORGS LÄN</t>
        </is>
      </c>
      <c r="E260" t="inlineStr">
        <is>
          <t>SÖDERHAMN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58810-2024</t>
        </is>
      </c>
      <c r="B261" s="1" t="n">
        <v>45636.34581018519</v>
      </c>
      <c r="C261" s="1" t="n">
        <v>45947</v>
      </c>
      <c r="D261" t="inlineStr">
        <is>
          <t>GÄVLEBORGS LÄN</t>
        </is>
      </c>
      <c r="E261" t="inlineStr">
        <is>
          <t>SÖDERHAMN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58870-2024</t>
        </is>
      </c>
      <c r="B262" s="1" t="n">
        <v>45636.43966435185</v>
      </c>
      <c r="C262" s="1" t="n">
        <v>45947</v>
      </c>
      <c r="D262" t="inlineStr">
        <is>
          <t>GÄVLEBORGS LÄN</t>
        </is>
      </c>
      <c r="E262" t="inlineStr">
        <is>
          <t>SÖDERHAMN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49959-2024</t>
        </is>
      </c>
      <c r="B263" s="1" t="n">
        <v>45597.62274305556</v>
      </c>
      <c r="C263" s="1" t="n">
        <v>45947</v>
      </c>
      <c r="D263" t="inlineStr">
        <is>
          <t>GÄVLEBORGS LÄN</t>
        </is>
      </c>
      <c r="E263" t="inlineStr">
        <is>
          <t>SÖDERHAMN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51273-2021</t>
        </is>
      </c>
      <c r="B264" s="1" t="n">
        <v>44460</v>
      </c>
      <c r="C264" s="1" t="n">
        <v>45947</v>
      </c>
      <c r="D264" t="inlineStr">
        <is>
          <t>GÄVLEBORGS LÄN</t>
        </is>
      </c>
      <c r="E264" t="inlineStr">
        <is>
          <t>SÖDERHAMN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50268-2024</t>
        </is>
      </c>
      <c r="B265" s="1" t="n">
        <v>45600.58967592593</v>
      </c>
      <c r="C265" s="1" t="n">
        <v>45947</v>
      </c>
      <c r="D265" t="inlineStr">
        <is>
          <t>GÄVLEBORGS LÄN</t>
        </is>
      </c>
      <c r="E265" t="inlineStr">
        <is>
          <t>SÖDERHAMN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38218-2025</t>
        </is>
      </c>
      <c r="B266" s="1" t="n">
        <v>45883.32168981482</v>
      </c>
      <c r="C266" s="1" t="n">
        <v>45947</v>
      </c>
      <c r="D266" t="inlineStr">
        <is>
          <t>GÄVLEBORGS LÄN</t>
        </is>
      </c>
      <c r="E266" t="inlineStr">
        <is>
          <t>SÖDERHAMN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38398-2025</t>
        </is>
      </c>
      <c r="B267" s="1" t="n">
        <v>45883.58484953704</v>
      </c>
      <c r="C267" s="1" t="n">
        <v>45947</v>
      </c>
      <c r="D267" t="inlineStr">
        <is>
          <t>GÄVLEBORGS LÄN</t>
        </is>
      </c>
      <c r="E267" t="inlineStr">
        <is>
          <t>SÖDERHAMN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30740-2024</t>
        </is>
      </c>
      <c r="B268" s="1" t="n">
        <v>45496.64633101852</v>
      </c>
      <c r="C268" s="1" t="n">
        <v>45947</v>
      </c>
      <c r="D268" t="inlineStr">
        <is>
          <t>GÄVLEBORGS LÄN</t>
        </is>
      </c>
      <c r="E268" t="inlineStr">
        <is>
          <t>SÖDERHAMN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48765-2024</t>
        </is>
      </c>
      <c r="B269" s="1" t="n">
        <v>45593.60655092593</v>
      </c>
      <c r="C269" s="1" t="n">
        <v>45947</v>
      </c>
      <c r="D269" t="inlineStr">
        <is>
          <t>GÄVLEBORGS LÄN</t>
        </is>
      </c>
      <c r="E269" t="inlineStr">
        <is>
          <t>SÖDERHAMN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52090-2023</t>
        </is>
      </c>
      <c r="B270" s="1" t="n">
        <v>45223.77371527778</v>
      </c>
      <c r="C270" s="1" t="n">
        <v>45947</v>
      </c>
      <c r="D270" t="inlineStr">
        <is>
          <t>GÄVLEBORGS LÄN</t>
        </is>
      </c>
      <c r="E270" t="inlineStr">
        <is>
          <t>SÖDERHAMN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52092-2023</t>
        </is>
      </c>
      <c r="B271" s="1" t="n">
        <v>45223.79653935185</v>
      </c>
      <c r="C271" s="1" t="n">
        <v>45947</v>
      </c>
      <c r="D271" t="inlineStr">
        <is>
          <t>GÄVLEBORGS LÄN</t>
        </is>
      </c>
      <c r="E271" t="inlineStr">
        <is>
          <t>SÖDERHAMN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38545-2025</t>
        </is>
      </c>
      <c r="B272" s="1" t="n">
        <v>45884.43402777778</v>
      </c>
      <c r="C272" s="1" t="n">
        <v>45947</v>
      </c>
      <c r="D272" t="inlineStr">
        <is>
          <t>GÄVLEBORGS LÄN</t>
        </is>
      </c>
      <c r="E272" t="inlineStr">
        <is>
          <t>SÖDERHAMN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HYPERLINK("https://klasma.github.io/Logging_2182/knärot/A 38545-2025 karta knärot.png", "A 38545-2025")</f>
        <v/>
      </c>
      <c r="V272">
        <f>HYPERLINK("https://klasma.github.io/Logging_2182/klagomål/A 38545-2025 FSC-klagomål.docx", "A 38545-2025")</f>
        <v/>
      </c>
      <c r="W272">
        <f>HYPERLINK("https://klasma.github.io/Logging_2182/klagomålsmail/A 38545-2025 FSC-klagomål mail.docx", "A 38545-2025")</f>
        <v/>
      </c>
      <c r="X272">
        <f>HYPERLINK("https://klasma.github.io/Logging_2182/tillsyn/A 38545-2025 tillsynsbegäran.docx", "A 38545-2025")</f>
        <v/>
      </c>
      <c r="Y272">
        <f>HYPERLINK("https://klasma.github.io/Logging_2182/tillsynsmail/A 38545-2025 tillsynsbegäran mail.docx", "A 38545-2025")</f>
        <v/>
      </c>
    </row>
    <row r="273" ht="15" customHeight="1">
      <c r="A273" t="inlineStr">
        <is>
          <t>A 16750-2025</t>
        </is>
      </c>
      <c r="B273" s="1" t="n">
        <v>45754.56719907407</v>
      </c>
      <c r="C273" s="1" t="n">
        <v>45947</v>
      </c>
      <c r="D273" t="inlineStr">
        <is>
          <t>GÄVLEBORGS LÄN</t>
        </is>
      </c>
      <c r="E273" t="inlineStr">
        <is>
          <t>SÖDERHAMN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50809-2024</t>
        </is>
      </c>
      <c r="B274" s="1" t="n">
        <v>45602.53582175926</v>
      </c>
      <c r="C274" s="1" t="n">
        <v>45947</v>
      </c>
      <c r="D274" t="inlineStr">
        <is>
          <t>GÄVLEBORGS LÄN</t>
        </is>
      </c>
      <c r="E274" t="inlineStr">
        <is>
          <t>SÖDERHAMN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32050-2025</t>
        </is>
      </c>
      <c r="B275" s="1" t="n">
        <v>45835.44179398148</v>
      </c>
      <c r="C275" s="1" t="n">
        <v>45947</v>
      </c>
      <c r="D275" t="inlineStr">
        <is>
          <t>GÄVLEBORGS LÄN</t>
        </is>
      </c>
      <c r="E275" t="inlineStr">
        <is>
          <t>SÖDERHAMN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59586-2024</t>
        </is>
      </c>
      <c r="B276" s="1" t="n">
        <v>45638.68046296296</v>
      </c>
      <c r="C276" s="1" t="n">
        <v>45947</v>
      </c>
      <c r="D276" t="inlineStr">
        <is>
          <t>GÄVLEBORGS LÄN</t>
        </is>
      </c>
      <c r="E276" t="inlineStr">
        <is>
          <t>SÖDERHAMN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61881-2024</t>
        </is>
      </c>
      <c r="B277" s="1" t="n">
        <v>45652</v>
      </c>
      <c r="C277" s="1" t="n">
        <v>45947</v>
      </c>
      <c r="D277" t="inlineStr">
        <is>
          <t>GÄVLEBORGS LÄN</t>
        </is>
      </c>
      <c r="E277" t="inlineStr">
        <is>
          <t>SÖDERHAMN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14321-2024</t>
        </is>
      </c>
      <c r="B278" s="1" t="n">
        <v>45393.69122685185</v>
      </c>
      <c r="C278" s="1" t="n">
        <v>45947</v>
      </c>
      <c r="D278" t="inlineStr">
        <is>
          <t>GÄVLEBORGS LÄN</t>
        </is>
      </c>
      <c r="E278" t="inlineStr">
        <is>
          <t>SÖDERHAMN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39208-2024</t>
        </is>
      </c>
      <c r="B279" s="1" t="n">
        <v>45548.8325462963</v>
      </c>
      <c r="C279" s="1" t="n">
        <v>45947</v>
      </c>
      <c r="D279" t="inlineStr">
        <is>
          <t>GÄVLEBORGS LÄN</t>
        </is>
      </c>
      <c r="E279" t="inlineStr">
        <is>
          <t>SÖDERHAMN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33941-2025</t>
        </is>
      </c>
      <c r="B280" s="1" t="n">
        <v>45842.64204861111</v>
      </c>
      <c r="C280" s="1" t="n">
        <v>45947</v>
      </c>
      <c r="D280" t="inlineStr">
        <is>
          <t>GÄVLEBORGS LÄN</t>
        </is>
      </c>
      <c r="E280" t="inlineStr">
        <is>
          <t>SÖDERHAMN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31916-2024</t>
        </is>
      </c>
      <c r="B281" s="1" t="n">
        <v>45510.39054398148</v>
      </c>
      <c r="C281" s="1" t="n">
        <v>45947</v>
      </c>
      <c r="D281" t="inlineStr">
        <is>
          <t>GÄVLEBORGS LÄN</t>
        </is>
      </c>
      <c r="E281" t="inlineStr">
        <is>
          <t>SÖDERHAMN</t>
        </is>
      </c>
      <c r="F281" t="inlineStr">
        <is>
          <t>Bergvik skog väst AB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33942-2025</t>
        </is>
      </c>
      <c r="B282" s="1" t="n">
        <v>45842.6433912037</v>
      </c>
      <c r="C282" s="1" t="n">
        <v>45947</v>
      </c>
      <c r="D282" t="inlineStr">
        <is>
          <t>GÄVLEBORGS LÄN</t>
        </is>
      </c>
      <c r="E282" t="inlineStr">
        <is>
          <t>SÖDERHAMN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24910-2024</t>
        </is>
      </c>
      <c r="B283" s="1" t="n">
        <v>45461.59956018518</v>
      </c>
      <c r="C283" s="1" t="n">
        <v>45947</v>
      </c>
      <c r="D283" t="inlineStr">
        <is>
          <t>GÄVLEBORGS LÄN</t>
        </is>
      </c>
      <c r="E283" t="inlineStr">
        <is>
          <t>SÖDERHAMN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19700-2023</t>
        </is>
      </c>
      <c r="B284" s="1" t="n">
        <v>45051.44525462963</v>
      </c>
      <c r="C284" s="1" t="n">
        <v>45947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18492-2024</t>
        </is>
      </c>
      <c r="B285" s="1" t="n">
        <v>45425</v>
      </c>
      <c r="C285" s="1" t="n">
        <v>45947</v>
      </c>
      <c r="D285" t="inlineStr">
        <is>
          <t>GÄVLEBORGS LÄN</t>
        </is>
      </c>
      <c r="E285" t="inlineStr">
        <is>
          <t>SÖDERHAMN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33395-2025</t>
        </is>
      </c>
      <c r="B286" s="1" t="n">
        <v>45841.41876157407</v>
      </c>
      <c r="C286" s="1" t="n">
        <v>45947</v>
      </c>
      <c r="D286" t="inlineStr">
        <is>
          <t>GÄVLEBORGS LÄN</t>
        </is>
      </c>
      <c r="E286" t="inlineStr">
        <is>
          <t>SÖDERHAMN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33399-2025</t>
        </is>
      </c>
      <c r="B287" s="1" t="n">
        <v>45841.42106481481</v>
      </c>
      <c r="C287" s="1" t="n">
        <v>45947</v>
      </c>
      <c r="D287" t="inlineStr">
        <is>
          <t>GÄVLEBORGS LÄN</t>
        </is>
      </c>
      <c r="E287" t="inlineStr">
        <is>
          <t>SÖDERHAMN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58099-2024</t>
        </is>
      </c>
      <c r="B288" s="1" t="n">
        <v>45632.36650462963</v>
      </c>
      <c r="C288" s="1" t="n">
        <v>45947</v>
      </c>
      <c r="D288" t="inlineStr">
        <is>
          <t>GÄVLEBORGS LÄN</t>
        </is>
      </c>
      <c r="E288" t="inlineStr">
        <is>
          <t>SÖDERHAMN</t>
        </is>
      </c>
      <c r="F288" t="inlineStr">
        <is>
          <t>Bergvik skog väst AB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38537-2025</t>
        </is>
      </c>
      <c r="B289" s="1" t="n">
        <v>45884.42145833333</v>
      </c>
      <c r="C289" s="1" t="n">
        <v>45947</v>
      </c>
      <c r="D289" t="inlineStr">
        <is>
          <t>GÄVLEBORGS LÄN</t>
        </is>
      </c>
      <c r="E289" t="inlineStr">
        <is>
          <t>SÖDERHAMN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17412-2023</t>
        </is>
      </c>
      <c r="B290" s="1" t="n">
        <v>45035</v>
      </c>
      <c r="C290" s="1" t="n">
        <v>45947</v>
      </c>
      <c r="D290" t="inlineStr">
        <is>
          <t>GÄVLEBORGS LÄN</t>
        </is>
      </c>
      <c r="E290" t="inlineStr">
        <is>
          <t>SÖDERHAMN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13805-2022</t>
        </is>
      </c>
      <c r="B291" s="1" t="n">
        <v>44649.58061342593</v>
      </c>
      <c r="C291" s="1" t="n">
        <v>45947</v>
      </c>
      <c r="D291" t="inlineStr">
        <is>
          <t>GÄVLEBORGS LÄN</t>
        </is>
      </c>
      <c r="E291" t="inlineStr">
        <is>
          <t>SÖDERHAMN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33391-2025</t>
        </is>
      </c>
      <c r="B292" s="1" t="n">
        <v>45841.40766203704</v>
      </c>
      <c r="C292" s="1" t="n">
        <v>45947</v>
      </c>
      <c r="D292" t="inlineStr">
        <is>
          <t>GÄVLEBORGS LÄN</t>
        </is>
      </c>
      <c r="E292" t="inlineStr">
        <is>
          <t>SÖDERHAMN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58867-2024</t>
        </is>
      </c>
      <c r="B293" s="1" t="n">
        <v>45636.4278125</v>
      </c>
      <c r="C293" s="1" t="n">
        <v>45947</v>
      </c>
      <c r="D293" t="inlineStr">
        <is>
          <t>GÄVLEBORGS LÄN</t>
        </is>
      </c>
      <c r="E293" t="inlineStr">
        <is>
          <t>SÖDERHAMN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30208-2022</t>
        </is>
      </c>
      <c r="B294" s="1" t="n">
        <v>44757.75127314815</v>
      </c>
      <c r="C294" s="1" t="n">
        <v>45947</v>
      </c>
      <c r="D294" t="inlineStr">
        <is>
          <t>GÄVLEBORGS LÄN</t>
        </is>
      </c>
      <c r="E294" t="inlineStr">
        <is>
          <t>SÖDERHAMN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34280-2025</t>
        </is>
      </c>
      <c r="B295" s="1" t="n">
        <v>45846.26282407407</v>
      </c>
      <c r="C295" s="1" t="n">
        <v>45947</v>
      </c>
      <c r="D295" t="inlineStr">
        <is>
          <t>GÄVLEBORGS LÄN</t>
        </is>
      </c>
      <c r="E295" t="inlineStr">
        <is>
          <t>SÖDERHAMN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20717-2024</t>
        </is>
      </c>
      <c r="B296" s="1" t="n">
        <v>45436.6455324074</v>
      </c>
      <c r="C296" s="1" t="n">
        <v>45947</v>
      </c>
      <c r="D296" t="inlineStr">
        <is>
          <t>GÄVLEBORGS LÄN</t>
        </is>
      </c>
      <c r="E296" t="inlineStr">
        <is>
          <t>SÖDERHAMN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57205-2020</t>
        </is>
      </c>
      <c r="B297" s="1" t="n">
        <v>44139</v>
      </c>
      <c r="C297" s="1" t="n">
        <v>45947</v>
      </c>
      <c r="D297" t="inlineStr">
        <is>
          <t>GÄVLEBORGS LÄN</t>
        </is>
      </c>
      <c r="E297" t="inlineStr">
        <is>
          <t>SÖDERHAMN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28062-2025</t>
        </is>
      </c>
      <c r="B298" s="1" t="n">
        <v>45817</v>
      </c>
      <c r="C298" s="1" t="n">
        <v>45947</v>
      </c>
      <c r="D298" t="inlineStr">
        <is>
          <t>GÄVLEBORGS LÄN</t>
        </is>
      </c>
      <c r="E298" t="inlineStr">
        <is>
          <t>SÖDERHAMN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34725-2022</t>
        </is>
      </c>
      <c r="B299" s="1" t="n">
        <v>44795.59475694445</v>
      </c>
      <c r="C299" s="1" t="n">
        <v>45947</v>
      </c>
      <c r="D299" t="inlineStr">
        <is>
          <t>GÄVLEBORGS LÄN</t>
        </is>
      </c>
      <c r="E299" t="inlineStr">
        <is>
          <t>SÖDERHAMN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34669-2025</t>
        </is>
      </c>
      <c r="B300" s="1" t="n">
        <v>45848.393125</v>
      </c>
      <c r="C300" s="1" t="n">
        <v>45947</v>
      </c>
      <c r="D300" t="inlineStr">
        <is>
          <t>GÄVLEBORGS LÄN</t>
        </is>
      </c>
      <c r="E300" t="inlineStr">
        <is>
          <t>SÖDERHAMN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32729-2025</t>
        </is>
      </c>
      <c r="B301" s="1" t="n">
        <v>45839</v>
      </c>
      <c r="C301" s="1" t="n">
        <v>45947</v>
      </c>
      <c r="D301" t="inlineStr">
        <is>
          <t>GÄVLEBORGS LÄN</t>
        </is>
      </c>
      <c r="E301" t="inlineStr">
        <is>
          <t>SÖDERHAMN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34525-2025</t>
        </is>
      </c>
      <c r="B302" s="1" t="n">
        <v>45847.47710648148</v>
      </c>
      <c r="C302" s="1" t="n">
        <v>45947</v>
      </c>
      <c r="D302" t="inlineStr">
        <is>
          <t>GÄVLEBORGS LÄN</t>
        </is>
      </c>
      <c r="E302" t="inlineStr">
        <is>
          <t>SÖDERHAMN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34662-2025</t>
        </is>
      </c>
      <c r="B303" s="1" t="n">
        <v>45848.37403935185</v>
      </c>
      <c r="C303" s="1" t="n">
        <v>45947</v>
      </c>
      <c r="D303" t="inlineStr">
        <is>
          <t>GÄVLEBORGS LÄN</t>
        </is>
      </c>
      <c r="E303" t="inlineStr">
        <is>
          <t>SÖDERHAMN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55262-2020</t>
        </is>
      </c>
      <c r="B304" s="1" t="n">
        <v>44130</v>
      </c>
      <c r="C304" s="1" t="n">
        <v>45947</v>
      </c>
      <c r="D304" t="inlineStr">
        <is>
          <t>GÄVLEBORGS LÄN</t>
        </is>
      </c>
      <c r="E304" t="inlineStr">
        <is>
          <t>SÖDERHAMN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26978-2022</t>
        </is>
      </c>
      <c r="B305" s="1" t="n">
        <v>44740.703125</v>
      </c>
      <c r="C305" s="1" t="n">
        <v>45947</v>
      </c>
      <c r="D305" t="inlineStr">
        <is>
          <t>GÄVLEBORGS LÄN</t>
        </is>
      </c>
      <c r="E305" t="inlineStr">
        <is>
          <t>SÖDERHAMN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15877-2025</t>
        </is>
      </c>
      <c r="B306" s="1" t="n">
        <v>45749.38613425926</v>
      </c>
      <c r="C306" s="1" t="n">
        <v>45947</v>
      </c>
      <c r="D306" t="inlineStr">
        <is>
          <t>GÄVLEBORGS LÄN</t>
        </is>
      </c>
      <c r="E306" t="inlineStr">
        <is>
          <t>SÖDERHAMN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36204-2024</t>
        </is>
      </c>
      <c r="B307" s="1" t="n">
        <v>45534.43899305556</v>
      </c>
      <c r="C307" s="1" t="n">
        <v>45947</v>
      </c>
      <c r="D307" t="inlineStr">
        <is>
          <t>GÄVLEBORGS LÄN</t>
        </is>
      </c>
      <c r="E307" t="inlineStr">
        <is>
          <t>SÖDERHAMN</t>
        </is>
      </c>
      <c r="F307" t="inlineStr">
        <is>
          <t>Bergvik skog väst AB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42035-2024</t>
        </is>
      </c>
      <c r="B308" s="1" t="n">
        <v>45561</v>
      </c>
      <c r="C308" s="1" t="n">
        <v>45947</v>
      </c>
      <c r="D308" t="inlineStr">
        <is>
          <t>GÄVLEBORGS LÄN</t>
        </is>
      </c>
      <c r="E308" t="inlineStr">
        <is>
          <t>SÖDERHAMN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46858-2025</t>
        </is>
      </c>
      <c r="B309" s="1" t="n">
        <v>45929.2461574074</v>
      </c>
      <c r="C309" s="1" t="n">
        <v>45947</v>
      </c>
      <c r="D309" t="inlineStr">
        <is>
          <t>GÄVLEBORGS LÄN</t>
        </is>
      </c>
      <c r="E309" t="inlineStr">
        <is>
          <t>SÖDERHAMN</t>
        </is>
      </c>
      <c r="G309" t="n">
        <v>10.9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1075-2025</t>
        </is>
      </c>
      <c r="B310" s="1" t="n">
        <v>45666</v>
      </c>
      <c r="C310" s="1" t="n">
        <v>45947</v>
      </c>
      <c r="D310" t="inlineStr">
        <is>
          <t>GÄVLEBORGS LÄN</t>
        </is>
      </c>
      <c r="E310" t="inlineStr">
        <is>
          <t>SÖDERHAMN</t>
        </is>
      </c>
      <c r="F310" t="inlineStr">
        <is>
          <t>Kommuner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11206-2023</t>
        </is>
      </c>
      <c r="B311" s="1" t="n">
        <v>44992.60256944445</v>
      </c>
      <c r="C311" s="1" t="n">
        <v>45947</v>
      </c>
      <c r="D311" t="inlineStr">
        <is>
          <t>GÄVLEBORGS LÄN</t>
        </is>
      </c>
      <c r="E311" t="inlineStr">
        <is>
          <t>SÖDERHAMN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47057-2025</t>
        </is>
      </c>
      <c r="B312" s="1" t="n">
        <v>45929.62456018518</v>
      </c>
      <c r="C312" s="1" t="n">
        <v>45947</v>
      </c>
      <c r="D312" t="inlineStr">
        <is>
          <t>GÄVLEBORGS LÄN</t>
        </is>
      </c>
      <c r="E312" t="inlineStr">
        <is>
          <t>SÖDERHAMN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41648-2024</t>
        </is>
      </c>
      <c r="B313" s="1" t="n">
        <v>45560.63701388889</v>
      </c>
      <c r="C313" s="1" t="n">
        <v>45947</v>
      </c>
      <c r="D313" t="inlineStr">
        <is>
          <t>GÄVLEBORGS LÄN</t>
        </is>
      </c>
      <c r="E313" t="inlineStr">
        <is>
          <t>SÖDERHAMN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19843-2024</t>
        </is>
      </c>
      <c r="B314" s="1" t="n">
        <v>45433.38668981481</v>
      </c>
      <c r="C314" s="1" t="n">
        <v>45947</v>
      </c>
      <c r="D314" t="inlineStr">
        <is>
          <t>GÄVLEBORGS LÄN</t>
        </is>
      </c>
      <c r="E314" t="inlineStr">
        <is>
          <t>SÖDERHAMN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47100-2025</t>
        </is>
      </c>
      <c r="B315" s="1" t="n">
        <v>45929.65726851852</v>
      </c>
      <c r="C315" s="1" t="n">
        <v>45947</v>
      </c>
      <c r="D315" t="inlineStr">
        <is>
          <t>GÄVLEBORGS LÄN</t>
        </is>
      </c>
      <c r="E315" t="inlineStr">
        <is>
          <t>SÖDERHAMN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35722-2025</t>
        </is>
      </c>
      <c r="B316" s="1" t="n">
        <v>45860.44288194444</v>
      </c>
      <c r="C316" s="1" t="n">
        <v>45947</v>
      </c>
      <c r="D316" t="inlineStr">
        <is>
          <t>GÄVLEBORGS LÄN</t>
        </is>
      </c>
      <c r="E316" t="inlineStr">
        <is>
          <t>SÖDERHAMN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47347-2025</t>
        </is>
      </c>
      <c r="B317" s="1" t="n">
        <v>45930</v>
      </c>
      <c r="C317" s="1" t="n">
        <v>45947</v>
      </c>
      <c r="D317" t="inlineStr">
        <is>
          <t>GÄVLEBORGS LÄN</t>
        </is>
      </c>
      <c r="E317" t="inlineStr">
        <is>
          <t>SÖDERHAMN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10763-2025</t>
        </is>
      </c>
      <c r="B318" s="1" t="n">
        <v>45722.4603125</v>
      </c>
      <c r="C318" s="1" t="n">
        <v>45947</v>
      </c>
      <c r="D318" t="inlineStr">
        <is>
          <t>GÄVLEBORGS LÄN</t>
        </is>
      </c>
      <c r="E318" t="inlineStr">
        <is>
          <t>SÖDERHAMN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11215-2023</t>
        </is>
      </c>
      <c r="B319" s="1" t="n">
        <v>44992.61489583334</v>
      </c>
      <c r="C319" s="1" t="n">
        <v>45947</v>
      </c>
      <c r="D319" t="inlineStr">
        <is>
          <t>GÄVLEBORGS LÄN</t>
        </is>
      </c>
      <c r="E319" t="inlineStr">
        <is>
          <t>SÖDERHAMN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39471-2025</t>
        </is>
      </c>
      <c r="B320" s="1" t="n">
        <v>45890.33939814815</v>
      </c>
      <c r="C320" s="1" t="n">
        <v>45947</v>
      </c>
      <c r="D320" t="inlineStr">
        <is>
          <t>GÄVLEBORGS LÄN</t>
        </is>
      </c>
      <c r="E320" t="inlineStr">
        <is>
          <t>SÖDERHAMN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42469-2025</t>
        </is>
      </c>
      <c r="B321" s="1" t="n">
        <v>45905.46118055555</v>
      </c>
      <c r="C321" s="1" t="n">
        <v>45947</v>
      </c>
      <c r="D321" t="inlineStr">
        <is>
          <t>GÄVLEBORGS LÄN</t>
        </is>
      </c>
      <c r="E321" t="inlineStr">
        <is>
          <t>SÖDERHAMN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42408-2025</t>
        </is>
      </c>
      <c r="B322" s="1" t="n">
        <v>45905.38579861111</v>
      </c>
      <c r="C322" s="1" t="n">
        <v>45947</v>
      </c>
      <c r="D322" t="inlineStr">
        <is>
          <t>GÄVLEBORGS LÄN</t>
        </is>
      </c>
      <c r="E322" t="inlineStr">
        <is>
          <t>SÖDERHAMN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4843-2023</t>
        </is>
      </c>
      <c r="B323" s="1" t="n">
        <v>44957</v>
      </c>
      <c r="C323" s="1" t="n">
        <v>45947</v>
      </c>
      <c r="D323" t="inlineStr">
        <is>
          <t>GÄVLEBORGS LÄN</t>
        </is>
      </c>
      <c r="E323" t="inlineStr">
        <is>
          <t>SÖDERHAMN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4042-2021</t>
        </is>
      </c>
      <c r="B324" s="1" t="n">
        <v>44218</v>
      </c>
      <c r="C324" s="1" t="n">
        <v>45947</v>
      </c>
      <c r="D324" t="inlineStr">
        <is>
          <t>GÄVLEBORGS LÄN</t>
        </is>
      </c>
      <c r="E324" t="inlineStr">
        <is>
          <t>SÖDERHAMN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35960-2025</t>
        </is>
      </c>
      <c r="B325" s="1" t="n">
        <v>45863.35443287037</v>
      </c>
      <c r="C325" s="1" t="n">
        <v>45947</v>
      </c>
      <c r="D325" t="inlineStr">
        <is>
          <t>GÄVLEBORGS LÄN</t>
        </is>
      </c>
      <c r="E325" t="inlineStr">
        <is>
          <t>SÖDERHAMN</t>
        </is>
      </c>
      <c r="F325" t="inlineStr">
        <is>
          <t>Bergvik skog väst AB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18902-2025</t>
        </is>
      </c>
      <c r="B326" s="1" t="n">
        <v>45764.45541666666</v>
      </c>
      <c r="C326" s="1" t="n">
        <v>45947</v>
      </c>
      <c r="D326" t="inlineStr">
        <is>
          <t>GÄVLEBORGS LÄN</t>
        </is>
      </c>
      <c r="E326" t="inlineStr">
        <is>
          <t>SÖDERHAMN</t>
        </is>
      </c>
      <c r="F326" t="inlineStr">
        <is>
          <t>Kommuner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18905-2025</t>
        </is>
      </c>
      <c r="B327" s="1" t="n">
        <v>45764.46203703704</v>
      </c>
      <c r="C327" s="1" t="n">
        <v>45947</v>
      </c>
      <c r="D327" t="inlineStr">
        <is>
          <t>GÄVLEBORGS LÄN</t>
        </is>
      </c>
      <c r="E327" t="inlineStr">
        <is>
          <t>SÖDERHAMN</t>
        </is>
      </c>
      <c r="F327" t="inlineStr">
        <is>
          <t>Kommuner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39496-2025</t>
        </is>
      </c>
      <c r="B328" s="1" t="n">
        <v>45890.37798611111</v>
      </c>
      <c r="C328" s="1" t="n">
        <v>45947</v>
      </c>
      <c r="D328" t="inlineStr">
        <is>
          <t>GÄVLEBORGS LÄN</t>
        </is>
      </c>
      <c r="E328" t="inlineStr">
        <is>
          <t>SÖDERHAMN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39399-2025</t>
        </is>
      </c>
      <c r="B329" s="1" t="n">
        <v>45889.6340625</v>
      </c>
      <c r="C329" s="1" t="n">
        <v>45947</v>
      </c>
      <c r="D329" t="inlineStr">
        <is>
          <t>GÄVLEBORGS LÄN</t>
        </is>
      </c>
      <c r="E329" t="inlineStr">
        <is>
          <t>SÖDERHAMN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57500-2023</t>
        </is>
      </c>
      <c r="B330" s="1" t="n">
        <v>45246</v>
      </c>
      <c r="C330" s="1" t="n">
        <v>45947</v>
      </c>
      <c r="D330" t="inlineStr">
        <is>
          <t>GÄVLEBORGS LÄN</t>
        </is>
      </c>
      <c r="E330" t="inlineStr">
        <is>
          <t>SÖDERHAMN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51292-2023</t>
        </is>
      </c>
      <c r="B331" s="1" t="n">
        <v>45219</v>
      </c>
      <c r="C331" s="1" t="n">
        <v>45947</v>
      </c>
      <c r="D331" t="inlineStr">
        <is>
          <t>GÄVLEBORGS LÄN</t>
        </is>
      </c>
      <c r="E331" t="inlineStr">
        <is>
          <t>SÖDERHAMN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53503-2023</t>
        </is>
      </c>
      <c r="B332" s="1" t="n">
        <v>45230</v>
      </c>
      <c r="C332" s="1" t="n">
        <v>45947</v>
      </c>
      <c r="D332" t="inlineStr">
        <is>
          <t>GÄVLEBORGS LÄN</t>
        </is>
      </c>
      <c r="E332" t="inlineStr">
        <is>
          <t>SÖDERHAMN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43723-2022</t>
        </is>
      </c>
      <c r="B333" s="1" t="n">
        <v>44837.67238425926</v>
      </c>
      <c r="C333" s="1" t="n">
        <v>45947</v>
      </c>
      <c r="D333" t="inlineStr">
        <is>
          <t>GÄVLEBORGS LÄN</t>
        </is>
      </c>
      <c r="E333" t="inlineStr">
        <is>
          <t>SÖDERHAMN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42519-2025</t>
        </is>
      </c>
      <c r="B334" s="1" t="n">
        <v>45905.54800925926</v>
      </c>
      <c r="C334" s="1" t="n">
        <v>45947</v>
      </c>
      <c r="D334" t="inlineStr">
        <is>
          <t>GÄVLEBORGS LÄN</t>
        </is>
      </c>
      <c r="E334" t="inlineStr">
        <is>
          <t>SÖDERHAMN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40162-2025</t>
        </is>
      </c>
      <c r="B335" s="1" t="n">
        <v>45894.61478009259</v>
      </c>
      <c r="C335" s="1" t="n">
        <v>45947</v>
      </c>
      <c r="D335" t="inlineStr">
        <is>
          <t>GÄVLEBORGS LÄN</t>
        </is>
      </c>
      <c r="E335" t="inlineStr">
        <is>
          <t>SÖDERHAMN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35172-2021</t>
        </is>
      </c>
      <c r="B336" s="1" t="n">
        <v>44384</v>
      </c>
      <c r="C336" s="1" t="n">
        <v>45947</v>
      </c>
      <c r="D336" t="inlineStr">
        <is>
          <t>GÄVLEBORGS LÄN</t>
        </is>
      </c>
      <c r="E336" t="inlineStr">
        <is>
          <t>SÖDERHAMN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39797-2025</t>
        </is>
      </c>
      <c r="B337" s="1" t="n">
        <v>45891.49655092593</v>
      </c>
      <c r="C337" s="1" t="n">
        <v>45947</v>
      </c>
      <c r="D337" t="inlineStr">
        <is>
          <t>GÄVLEBORGS LÄN</t>
        </is>
      </c>
      <c r="E337" t="inlineStr">
        <is>
          <t>SÖDERHAMN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35961-2025</t>
        </is>
      </c>
      <c r="B338" s="1" t="n">
        <v>45863.35944444445</v>
      </c>
      <c r="C338" s="1" t="n">
        <v>45947</v>
      </c>
      <c r="D338" t="inlineStr">
        <is>
          <t>GÄVLEBORGS LÄN</t>
        </is>
      </c>
      <c r="E338" t="inlineStr">
        <is>
          <t>SÖDERHAMN</t>
        </is>
      </c>
      <c r="F338" t="inlineStr">
        <is>
          <t>Bergvik skog väst AB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39774-2025</t>
        </is>
      </c>
      <c r="B339" s="1" t="n">
        <v>45891.46103009259</v>
      </c>
      <c r="C339" s="1" t="n">
        <v>45947</v>
      </c>
      <c r="D339" t="inlineStr">
        <is>
          <t>GÄVLEBORGS LÄN</t>
        </is>
      </c>
      <c r="E339" t="inlineStr">
        <is>
          <t>SÖDERHAMN</t>
        </is>
      </c>
      <c r="F339" t="inlineStr">
        <is>
          <t>Bergvik skog väst AB</t>
        </is>
      </c>
      <c r="G339" t="n">
        <v>6.7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42497-2025</t>
        </is>
      </c>
      <c r="B340" s="1" t="n">
        <v>45905.50929398148</v>
      </c>
      <c r="C340" s="1" t="n">
        <v>45947</v>
      </c>
      <c r="D340" t="inlineStr">
        <is>
          <t>GÄVLEBORGS LÄN</t>
        </is>
      </c>
      <c r="E340" t="inlineStr">
        <is>
          <t>SÖDERHAMN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42501-2025</t>
        </is>
      </c>
      <c r="B341" s="1" t="n">
        <v>45905.52456018519</v>
      </c>
      <c r="C341" s="1" t="n">
        <v>45947</v>
      </c>
      <c r="D341" t="inlineStr">
        <is>
          <t>GÄVLEBORGS LÄN</t>
        </is>
      </c>
      <c r="E341" t="inlineStr">
        <is>
          <t>SÖDERHAMN</t>
        </is>
      </c>
      <c r="F341" t="inlineStr">
        <is>
          <t>Bergvik skog väst AB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27028-2025</t>
        </is>
      </c>
      <c r="B342" s="1" t="n">
        <v>45811.58194444444</v>
      </c>
      <c r="C342" s="1" t="n">
        <v>45947</v>
      </c>
      <c r="D342" t="inlineStr">
        <is>
          <t>GÄVLEBORGS LÄN</t>
        </is>
      </c>
      <c r="E342" t="inlineStr">
        <is>
          <t>SÖDERHAMN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7533-2025</t>
        </is>
      </c>
      <c r="B343" s="1" t="n">
        <v>45705.5609375</v>
      </c>
      <c r="C343" s="1" t="n">
        <v>45947</v>
      </c>
      <c r="D343" t="inlineStr">
        <is>
          <t>GÄVLEBORGS LÄN</t>
        </is>
      </c>
      <c r="E343" t="inlineStr">
        <is>
          <t>SÖDERHAMN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29474-2025</t>
        </is>
      </c>
      <c r="B344" s="1" t="n">
        <v>45824.70642361111</v>
      </c>
      <c r="C344" s="1" t="n">
        <v>45947</v>
      </c>
      <c r="D344" t="inlineStr">
        <is>
          <t>GÄVLEBORGS LÄN</t>
        </is>
      </c>
      <c r="E344" t="inlineStr">
        <is>
          <t>SÖDERHAMN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2755-2022</t>
        </is>
      </c>
      <c r="B345" s="1" t="n">
        <v>44580.92254629629</v>
      </c>
      <c r="C345" s="1" t="n">
        <v>45947</v>
      </c>
      <c r="D345" t="inlineStr">
        <is>
          <t>GÄVLEBORGS LÄN</t>
        </is>
      </c>
      <c r="E345" t="inlineStr">
        <is>
          <t>SÖDERHAMN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24083-2025</t>
        </is>
      </c>
      <c r="B346" s="1" t="n">
        <v>45796.56046296296</v>
      </c>
      <c r="C346" s="1" t="n">
        <v>45947</v>
      </c>
      <c r="D346" t="inlineStr">
        <is>
          <t>GÄVLEBORGS LÄN</t>
        </is>
      </c>
      <c r="E346" t="inlineStr">
        <is>
          <t>SÖDERHAMN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40042-2025</t>
        </is>
      </c>
      <c r="B347" s="1" t="n">
        <v>45894.40082175926</v>
      </c>
      <c r="C347" s="1" t="n">
        <v>45947</v>
      </c>
      <c r="D347" t="inlineStr">
        <is>
          <t>GÄVLEBORGS LÄN</t>
        </is>
      </c>
      <c r="E347" t="inlineStr">
        <is>
          <t>SÖDERHAMN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48539-2025</t>
        </is>
      </c>
      <c r="B348" s="1" t="n">
        <v>45936.41141203704</v>
      </c>
      <c r="C348" s="1" t="n">
        <v>45947</v>
      </c>
      <c r="D348" t="inlineStr">
        <is>
          <t>GÄVLEBORGS LÄN</t>
        </is>
      </c>
      <c r="E348" t="inlineStr">
        <is>
          <t>SÖDERHAMN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16137-2022</t>
        </is>
      </c>
      <c r="B349" s="1" t="n">
        <v>44665</v>
      </c>
      <c r="C349" s="1" t="n">
        <v>45947</v>
      </c>
      <c r="D349" t="inlineStr">
        <is>
          <t>GÄVLEBORGS LÄN</t>
        </is>
      </c>
      <c r="E349" t="inlineStr">
        <is>
          <t>SÖDERHAMN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48543-2025</t>
        </is>
      </c>
      <c r="B350" s="1" t="n">
        <v>45936.41565972222</v>
      </c>
      <c r="C350" s="1" t="n">
        <v>45947</v>
      </c>
      <c r="D350" t="inlineStr">
        <is>
          <t>GÄVLEBORGS LÄN</t>
        </is>
      </c>
      <c r="E350" t="inlineStr">
        <is>
          <t>SÖDERHAMN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26554-2022</t>
        </is>
      </c>
      <c r="B351" s="1" t="n">
        <v>44739.47634259259</v>
      </c>
      <c r="C351" s="1" t="n">
        <v>45947</v>
      </c>
      <c r="D351" t="inlineStr">
        <is>
          <t>GÄVLEBORGS LÄN</t>
        </is>
      </c>
      <c r="E351" t="inlineStr">
        <is>
          <t>SÖDERHAMN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15881-2025</t>
        </is>
      </c>
      <c r="B352" s="1" t="n">
        <v>45749.39025462963</v>
      </c>
      <c r="C352" s="1" t="n">
        <v>45947</v>
      </c>
      <c r="D352" t="inlineStr">
        <is>
          <t>GÄVLEBORGS LÄN</t>
        </is>
      </c>
      <c r="E352" t="inlineStr">
        <is>
          <t>SÖDERHAMN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39869-2025</t>
        </is>
      </c>
      <c r="B353" s="1" t="n">
        <v>45891.60927083333</v>
      </c>
      <c r="C353" s="1" t="n">
        <v>45947</v>
      </c>
      <c r="D353" t="inlineStr">
        <is>
          <t>GÄVLEBORGS LÄN</t>
        </is>
      </c>
      <c r="E353" t="inlineStr">
        <is>
          <t>SÖDERHAMN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48544-2025</t>
        </is>
      </c>
      <c r="B354" s="1" t="n">
        <v>45936.41883101852</v>
      </c>
      <c r="C354" s="1" t="n">
        <v>45947</v>
      </c>
      <c r="D354" t="inlineStr">
        <is>
          <t>GÄVLEBORGS LÄN</t>
        </is>
      </c>
      <c r="E354" t="inlineStr">
        <is>
          <t>SÖDERHAMN</t>
        </is>
      </c>
      <c r="G354" t="n">
        <v>6.4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48561-2025</t>
        </is>
      </c>
      <c r="B355" s="1" t="n">
        <v>45936.43376157407</v>
      </c>
      <c r="C355" s="1" t="n">
        <v>45947</v>
      </c>
      <c r="D355" t="inlineStr">
        <is>
          <t>GÄVLEBORGS LÄN</t>
        </is>
      </c>
      <c r="E355" t="inlineStr">
        <is>
          <t>SÖDERHAMN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36186-2025</t>
        </is>
      </c>
      <c r="B356" s="1" t="n">
        <v>45867.41916666667</v>
      </c>
      <c r="C356" s="1" t="n">
        <v>45947</v>
      </c>
      <c r="D356" t="inlineStr">
        <is>
          <t>GÄVLEBORGS LÄN</t>
        </is>
      </c>
      <c r="E356" t="inlineStr">
        <is>
          <t>SÖDERHAMN</t>
        </is>
      </c>
      <c r="F356" t="inlineStr">
        <is>
          <t>Bergvik skog väst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14128-2022</t>
        </is>
      </c>
      <c r="B357" s="1" t="n">
        <v>44651.41497685185</v>
      </c>
      <c r="C357" s="1" t="n">
        <v>45947</v>
      </c>
      <c r="D357" t="inlineStr">
        <is>
          <t>GÄVLEBORGS LÄN</t>
        </is>
      </c>
      <c r="E357" t="inlineStr">
        <is>
          <t>SÖDERHAMN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40811-2022</t>
        </is>
      </c>
      <c r="B358" s="1" t="n">
        <v>44824</v>
      </c>
      <c r="C358" s="1" t="n">
        <v>45947</v>
      </c>
      <c r="D358" t="inlineStr">
        <is>
          <t>GÄVLEBORGS LÄN</t>
        </is>
      </c>
      <c r="E358" t="inlineStr">
        <is>
          <t>SÖDERHAMN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59301-2024</t>
        </is>
      </c>
      <c r="B359" s="1" t="n">
        <v>45637</v>
      </c>
      <c r="C359" s="1" t="n">
        <v>45947</v>
      </c>
      <c r="D359" t="inlineStr">
        <is>
          <t>GÄVLEBORGS LÄN</t>
        </is>
      </c>
      <c r="E359" t="inlineStr">
        <is>
          <t>SÖDERHAMN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39879-2025</t>
        </is>
      </c>
      <c r="B360" s="1" t="n">
        <v>45891.61613425926</v>
      </c>
      <c r="C360" s="1" t="n">
        <v>45947</v>
      </c>
      <c r="D360" t="inlineStr">
        <is>
          <t>GÄVLEBORGS LÄN</t>
        </is>
      </c>
      <c r="E360" t="inlineStr">
        <is>
          <t>SÖDERHAMN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48139-2023</t>
        </is>
      </c>
      <c r="B361" s="1" t="n">
        <v>45205.3875</v>
      </c>
      <c r="C361" s="1" t="n">
        <v>45947</v>
      </c>
      <c r="D361" t="inlineStr">
        <is>
          <t>GÄVLEBORGS LÄN</t>
        </is>
      </c>
      <c r="E361" t="inlineStr">
        <is>
          <t>SÖDERHAMN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1649-2025</t>
        </is>
      </c>
      <c r="B362" s="1" t="n">
        <v>45670.6528587963</v>
      </c>
      <c r="C362" s="1" t="n">
        <v>45947</v>
      </c>
      <c r="D362" t="inlineStr">
        <is>
          <t>GÄVLEBORGS LÄN</t>
        </is>
      </c>
      <c r="E362" t="inlineStr">
        <is>
          <t>SÖDERHAMN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39784-2025</t>
        </is>
      </c>
      <c r="B363" s="1" t="n">
        <v>45891.47790509259</v>
      </c>
      <c r="C363" s="1" t="n">
        <v>45947</v>
      </c>
      <c r="D363" t="inlineStr">
        <is>
          <t>GÄVLEBORGS LÄN</t>
        </is>
      </c>
      <c r="E363" t="inlineStr">
        <is>
          <t>SÖDERHAMN</t>
        </is>
      </c>
      <c r="F363" t="inlineStr">
        <is>
          <t>Bergvik skog väst AB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18431-2025</t>
        </is>
      </c>
      <c r="B364" s="1" t="n">
        <v>45762.63586805556</v>
      </c>
      <c r="C364" s="1" t="n">
        <v>45947</v>
      </c>
      <c r="D364" t="inlineStr">
        <is>
          <t>GÄVLEBORGS LÄN</t>
        </is>
      </c>
      <c r="E364" t="inlineStr">
        <is>
          <t>SÖDERHAMN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29982-2023</t>
        </is>
      </c>
      <c r="B365" s="1" t="n">
        <v>45108.92460648148</v>
      </c>
      <c r="C365" s="1" t="n">
        <v>45947</v>
      </c>
      <c r="D365" t="inlineStr">
        <is>
          <t>GÄVLEBORGS LÄN</t>
        </is>
      </c>
      <c r="E365" t="inlineStr">
        <is>
          <t>SÖDERHAMN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45807-2022</t>
        </is>
      </c>
      <c r="B366" s="1" t="n">
        <v>44846</v>
      </c>
      <c r="C366" s="1" t="n">
        <v>45947</v>
      </c>
      <c r="D366" t="inlineStr">
        <is>
          <t>GÄVLEBORGS LÄN</t>
        </is>
      </c>
      <c r="E366" t="inlineStr">
        <is>
          <t>SÖDERHAMN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49036-2025</t>
        </is>
      </c>
      <c r="B367" s="1" t="n">
        <v>45937.63039351852</v>
      </c>
      <c r="C367" s="1" t="n">
        <v>45947</v>
      </c>
      <c r="D367" t="inlineStr">
        <is>
          <t>GÄVLEBORGS LÄN</t>
        </is>
      </c>
      <c r="E367" t="inlineStr">
        <is>
          <t>SÖDERHAMN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40396-2025</t>
        </is>
      </c>
      <c r="B368" s="1" t="n">
        <v>45895.55916666667</v>
      </c>
      <c r="C368" s="1" t="n">
        <v>45947</v>
      </c>
      <c r="D368" t="inlineStr">
        <is>
          <t>GÄVLEBORGS LÄN</t>
        </is>
      </c>
      <c r="E368" t="inlineStr">
        <is>
          <t>SÖDERHAMN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43598-2025</t>
        </is>
      </c>
      <c r="B369" s="1" t="n">
        <v>45911.66398148148</v>
      </c>
      <c r="C369" s="1" t="n">
        <v>45947</v>
      </c>
      <c r="D369" t="inlineStr">
        <is>
          <t>GÄVLEBORGS LÄN</t>
        </is>
      </c>
      <c r="E369" t="inlineStr">
        <is>
          <t>SÖDERHAMN</t>
        </is>
      </c>
      <c r="G369" t="n">
        <v>7.5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43375-2025</t>
        </is>
      </c>
      <c r="B370" s="1" t="n">
        <v>45911.35146990741</v>
      </c>
      <c r="C370" s="1" t="n">
        <v>45947</v>
      </c>
      <c r="D370" t="inlineStr">
        <is>
          <t>GÄVLEBORGS LÄN</t>
        </is>
      </c>
      <c r="E370" t="inlineStr">
        <is>
          <t>SÖDERHAMN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18195-2023</t>
        </is>
      </c>
      <c r="B371" s="1" t="n">
        <v>45041.3624537037</v>
      </c>
      <c r="C371" s="1" t="n">
        <v>45947</v>
      </c>
      <c r="D371" t="inlineStr">
        <is>
          <t>GÄVLEBORGS LÄN</t>
        </is>
      </c>
      <c r="E371" t="inlineStr">
        <is>
          <t>SÖDERHAMN</t>
        </is>
      </c>
      <c r="F371" t="inlineStr">
        <is>
          <t>Bergvik skog väst AB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2873-2025</t>
        </is>
      </c>
      <c r="B372" s="1" t="n">
        <v>45677.68695601852</v>
      </c>
      <c r="C372" s="1" t="n">
        <v>45947</v>
      </c>
      <c r="D372" t="inlineStr">
        <is>
          <t>GÄVLEBORGS LÄN</t>
        </is>
      </c>
      <c r="E372" t="inlineStr">
        <is>
          <t>SÖDERHAMN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48835-2025</t>
        </is>
      </c>
      <c r="B373" s="1" t="n">
        <v>45937.40071759259</v>
      </c>
      <c r="C373" s="1" t="n">
        <v>45947</v>
      </c>
      <c r="D373" t="inlineStr">
        <is>
          <t>GÄVLEBORGS LÄN</t>
        </is>
      </c>
      <c r="E373" t="inlineStr">
        <is>
          <t>SÖDERHAMN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56500-2023</t>
        </is>
      </c>
      <c r="B374" s="1" t="n">
        <v>45243</v>
      </c>
      <c r="C374" s="1" t="n">
        <v>45947</v>
      </c>
      <c r="D374" t="inlineStr">
        <is>
          <t>GÄVLEBORGS LÄN</t>
        </is>
      </c>
      <c r="E374" t="inlineStr">
        <is>
          <t>SÖDERHAMN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43355-2025</t>
        </is>
      </c>
      <c r="B375" s="1" t="n">
        <v>45911.32771990741</v>
      </c>
      <c r="C375" s="1" t="n">
        <v>45947</v>
      </c>
      <c r="D375" t="inlineStr">
        <is>
          <t>GÄVLEBORGS LÄN</t>
        </is>
      </c>
      <c r="E375" t="inlineStr">
        <is>
          <t>SÖDERHAMN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5886-2023</t>
        </is>
      </c>
      <c r="B376" s="1" t="n">
        <v>44963.64210648148</v>
      </c>
      <c r="C376" s="1" t="n">
        <v>45947</v>
      </c>
      <c r="D376" t="inlineStr">
        <is>
          <t>GÄVLEBORGS LÄN</t>
        </is>
      </c>
      <c r="E376" t="inlineStr">
        <is>
          <t>SÖDERHAMN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40575-2025</t>
        </is>
      </c>
      <c r="B377" s="1" t="n">
        <v>45896.50347222222</v>
      </c>
      <c r="C377" s="1" t="n">
        <v>45947</v>
      </c>
      <c r="D377" t="inlineStr">
        <is>
          <t>GÄVLEBORGS LÄN</t>
        </is>
      </c>
      <c r="E377" t="inlineStr">
        <is>
          <t>SÖDERHAMN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40745-2023</t>
        </is>
      </c>
      <c r="B378" s="1" t="n">
        <v>45170</v>
      </c>
      <c r="C378" s="1" t="n">
        <v>45947</v>
      </c>
      <c r="D378" t="inlineStr">
        <is>
          <t>GÄVLEBORGS LÄN</t>
        </is>
      </c>
      <c r="E378" t="inlineStr">
        <is>
          <t>SÖDERHAMN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18913-2025</t>
        </is>
      </c>
      <c r="B379" s="1" t="n">
        <v>45764.46673611111</v>
      </c>
      <c r="C379" s="1" t="n">
        <v>45947</v>
      </c>
      <c r="D379" t="inlineStr">
        <is>
          <t>GÄVLEBORGS LÄN</t>
        </is>
      </c>
      <c r="E379" t="inlineStr">
        <is>
          <t>SÖDERHAMN</t>
        </is>
      </c>
      <c r="F379" t="inlineStr">
        <is>
          <t>Kommuner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42409-2025</t>
        </is>
      </c>
      <c r="B380" s="1" t="n">
        <v>45905</v>
      </c>
      <c r="C380" s="1" t="n">
        <v>45947</v>
      </c>
      <c r="D380" t="inlineStr">
        <is>
          <t>GÄVLEBORGS LÄN</t>
        </is>
      </c>
      <c r="E380" t="inlineStr">
        <is>
          <t>SÖDERHAMN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54007-2023</t>
        </is>
      </c>
      <c r="B381" s="1" t="n">
        <v>45231</v>
      </c>
      <c r="C381" s="1" t="n">
        <v>45947</v>
      </c>
      <c r="D381" t="inlineStr">
        <is>
          <t>GÄVLEBORGS LÄN</t>
        </is>
      </c>
      <c r="E381" t="inlineStr">
        <is>
          <t>SÖDERHAMN</t>
        </is>
      </c>
      <c r="F381" t="inlineStr">
        <is>
          <t>Kommuner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40736-2021</t>
        </is>
      </c>
      <c r="B382" s="1" t="n">
        <v>44420.66540509259</v>
      </c>
      <c r="C382" s="1" t="n">
        <v>45947</v>
      </c>
      <c r="D382" t="inlineStr">
        <is>
          <t>GÄVLEBORGS LÄN</t>
        </is>
      </c>
      <c r="E382" t="inlineStr">
        <is>
          <t>SÖDERHAMN</t>
        </is>
      </c>
      <c r="G382" t="n">
        <v>5.2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40400-2025</t>
        </is>
      </c>
      <c r="B383" s="1" t="n">
        <v>45895.56410879629</v>
      </c>
      <c r="C383" s="1" t="n">
        <v>45947</v>
      </c>
      <c r="D383" t="inlineStr">
        <is>
          <t>GÄVLEBORGS LÄN</t>
        </is>
      </c>
      <c r="E383" t="inlineStr">
        <is>
          <t>SÖDERHAMN</t>
        </is>
      </c>
      <c r="G383" t="n">
        <v>6.3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40536-2025</t>
        </is>
      </c>
      <c r="B384" s="1" t="n">
        <v>45896.40668981482</v>
      </c>
      <c r="C384" s="1" t="n">
        <v>45947</v>
      </c>
      <c r="D384" t="inlineStr">
        <is>
          <t>GÄVLEBORGS LÄN</t>
        </is>
      </c>
      <c r="E384" t="inlineStr">
        <is>
          <t>SÖDERHAMN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49786-2024</t>
        </is>
      </c>
      <c r="B385" s="1" t="n">
        <v>45597.35850694445</v>
      </c>
      <c r="C385" s="1" t="n">
        <v>45947</v>
      </c>
      <c r="D385" t="inlineStr">
        <is>
          <t>GÄVLEBORGS LÄN</t>
        </is>
      </c>
      <c r="E385" t="inlineStr">
        <is>
          <t>SÖDERHAMN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41225-2025</t>
        </is>
      </c>
      <c r="B386" s="1" t="n">
        <v>45898.58877314815</v>
      </c>
      <c r="C386" s="1" t="n">
        <v>45947</v>
      </c>
      <c r="D386" t="inlineStr">
        <is>
          <t>GÄVLEBORGS LÄN</t>
        </is>
      </c>
      <c r="E386" t="inlineStr">
        <is>
          <t>SÖDERHAMN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56502-2023</t>
        </is>
      </c>
      <c r="B387" s="1" t="n">
        <v>45243</v>
      </c>
      <c r="C387" s="1" t="n">
        <v>45947</v>
      </c>
      <c r="D387" t="inlineStr">
        <is>
          <t>GÄVLEBORGS LÄN</t>
        </is>
      </c>
      <c r="E387" t="inlineStr">
        <is>
          <t>SÖDERHAMN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58142-2024</t>
        </is>
      </c>
      <c r="B388" s="1" t="n">
        <v>45632.43130787037</v>
      </c>
      <c r="C388" s="1" t="n">
        <v>45947</v>
      </c>
      <c r="D388" t="inlineStr">
        <is>
          <t>GÄVLEBORGS LÄN</t>
        </is>
      </c>
      <c r="E388" t="inlineStr">
        <is>
          <t>SÖDERHAMN</t>
        </is>
      </c>
      <c r="F388" t="inlineStr">
        <is>
          <t>Bergvik skog väst AB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58156-2024</t>
        </is>
      </c>
      <c r="B389" s="1" t="n">
        <v>45632.44497685185</v>
      </c>
      <c r="C389" s="1" t="n">
        <v>45947</v>
      </c>
      <c r="D389" t="inlineStr">
        <is>
          <t>GÄVLEBORGS LÄN</t>
        </is>
      </c>
      <c r="E389" t="inlineStr">
        <is>
          <t>SÖDERHAMN</t>
        </is>
      </c>
      <c r="F389" t="inlineStr">
        <is>
          <t>Bergvik skog väst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26839-2024</t>
        </is>
      </c>
      <c r="B390" s="1" t="n">
        <v>45470.57621527778</v>
      </c>
      <c r="C390" s="1" t="n">
        <v>45947</v>
      </c>
      <c r="D390" t="inlineStr">
        <is>
          <t>GÄVLEBORGS LÄN</t>
        </is>
      </c>
      <c r="E390" t="inlineStr">
        <is>
          <t>SÖDERHAMN</t>
        </is>
      </c>
      <c r="F390" t="inlineStr">
        <is>
          <t>Bergvik skog väst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7979-2025</t>
        </is>
      </c>
      <c r="B391" s="1" t="n">
        <v>45707</v>
      </c>
      <c r="C391" s="1" t="n">
        <v>45947</v>
      </c>
      <c r="D391" t="inlineStr">
        <is>
          <t>GÄVLEBORGS LÄN</t>
        </is>
      </c>
      <c r="E391" t="inlineStr">
        <is>
          <t>SÖDERHAMN</t>
        </is>
      </c>
      <c r="G391" t="n">
        <v>6.6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71645-2021</t>
        </is>
      </c>
      <c r="B392" s="1" t="n">
        <v>44543.34858796297</v>
      </c>
      <c r="C392" s="1" t="n">
        <v>45947</v>
      </c>
      <c r="D392" t="inlineStr">
        <is>
          <t>GÄVLEBORGS LÄN</t>
        </is>
      </c>
      <c r="E392" t="inlineStr">
        <is>
          <t>SÖDERHAMN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63798-2023</t>
        </is>
      </c>
      <c r="B393" s="1" t="n">
        <v>45278.41434027778</v>
      </c>
      <c r="C393" s="1" t="n">
        <v>45947</v>
      </c>
      <c r="D393" t="inlineStr">
        <is>
          <t>GÄVLEBORGS LÄN</t>
        </is>
      </c>
      <c r="E393" t="inlineStr">
        <is>
          <t>SÖDERHAMN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16224-2025</t>
        </is>
      </c>
      <c r="B394" s="1" t="n">
        <v>45750</v>
      </c>
      <c r="C394" s="1" t="n">
        <v>45947</v>
      </c>
      <c r="D394" t="inlineStr">
        <is>
          <t>GÄVLEBORGS LÄN</t>
        </is>
      </c>
      <c r="E394" t="inlineStr">
        <is>
          <t>SÖDERHAMN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16235-2025</t>
        </is>
      </c>
      <c r="B395" s="1" t="n">
        <v>45750.65936342593</v>
      </c>
      <c r="C395" s="1" t="n">
        <v>45947</v>
      </c>
      <c r="D395" t="inlineStr">
        <is>
          <t>GÄVLEBORGS LÄN</t>
        </is>
      </c>
      <c r="E395" t="inlineStr">
        <is>
          <t>SÖDERHAMN</t>
        </is>
      </c>
      <c r="F395" t="inlineStr">
        <is>
          <t>Kommuner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44181-2025</t>
        </is>
      </c>
      <c r="B396" s="1" t="n">
        <v>45915.60914351852</v>
      </c>
      <c r="C396" s="1" t="n">
        <v>45947</v>
      </c>
      <c r="D396" t="inlineStr">
        <is>
          <t>GÄVLEBORGS LÄN</t>
        </is>
      </c>
      <c r="E396" t="inlineStr">
        <is>
          <t>SÖDERHAMN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37050-2025</t>
        </is>
      </c>
      <c r="B397" s="1" t="n">
        <v>45875.36291666667</v>
      </c>
      <c r="C397" s="1" t="n">
        <v>45947</v>
      </c>
      <c r="D397" t="inlineStr">
        <is>
          <t>GÄVLEBORGS LÄN</t>
        </is>
      </c>
      <c r="E397" t="inlineStr">
        <is>
          <t>SÖDERHAMN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22164-2023</t>
        </is>
      </c>
      <c r="B398" s="1" t="n">
        <v>45069</v>
      </c>
      <c r="C398" s="1" t="n">
        <v>45947</v>
      </c>
      <c r="D398" t="inlineStr">
        <is>
          <t>GÄVLEBORGS LÄN</t>
        </is>
      </c>
      <c r="E398" t="inlineStr">
        <is>
          <t>SÖDERHAMN</t>
        </is>
      </c>
      <c r="G398" t="n">
        <v>9.1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49532-2025</t>
        </is>
      </c>
      <c r="B399" s="1" t="n">
        <v>45939</v>
      </c>
      <c r="C399" s="1" t="n">
        <v>45947</v>
      </c>
      <c r="D399" t="inlineStr">
        <is>
          <t>GÄVLEBORGS LÄN</t>
        </is>
      </c>
      <c r="E399" t="inlineStr">
        <is>
          <t>SÖDERHAMN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37338-2025</t>
        </is>
      </c>
      <c r="B400" s="1" t="n">
        <v>45876.68149305556</v>
      </c>
      <c r="C400" s="1" t="n">
        <v>45947</v>
      </c>
      <c r="D400" t="inlineStr">
        <is>
          <t>GÄVLEBORGS LÄN</t>
        </is>
      </c>
      <c r="E400" t="inlineStr">
        <is>
          <t>SÖDERHAMN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6455-2025</t>
        </is>
      </c>
      <c r="B401" s="1" t="n">
        <v>45699.55270833334</v>
      </c>
      <c r="C401" s="1" t="n">
        <v>45947</v>
      </c>
      <c r="D401" t="inlineStr">
        <is>
          <t>GÄVLEBORGS LÄN</t>
        </is>
      </c>
      <c r="E401" t="inlineStr">
        <is>
          <t>SÖDERHAMN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49954-2024</t>
        </is>
      </c>
      <c r="B402" s="1" t="n">
        <v>45597.61638888889</v>
      </c>
      <c r="C402" s="1" t="n">
        <v>45947</v>
      </c>
      <c r="D402" t="inlineStr">
        <is>
          <t>GÄVLEBORGS LÄN</t>
        </is>
      </c>
      <c r="E402" t="inlineStr">
        <is>
          <t>SÖDERHAMN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49961-2024</t>
        </is>
      </c>
      <c r="B403" s="1" t="n">
        <v>45597.62934027778</v>
      </c>
      <c r="C403" s="1" t="n">
        <v>45947</v>
      </c>
      <c r="D403" t="inlineStr">
        <is>
          <t>GÄVLEBORGS LÄN</t>
        </is>
      </c>
      <c r="E403" t="inlineStr">
        <is>
          <t>SÖDERHAMN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37055-2025</t>
        </is>
      </c>
      <c r="B404" s="1" t="n">
        <v>45875.37060185185</v>
      </c>
      <c r="C404" s="1" t="n">
        <v>45947</v>
      </c>
      <c r="D404" t="inlineStr">
        <is>
          <t>GÄVLEBORGS LÄN</t>
        </is>
      </c>
      <c r="E404" t="inlineStr">
        <is>
          <t>SÖDERHAMN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50007-2025</t>
        </is>
      </c>
      <c r="B405" s="1" t="n">
        <v>45943.34504629629</v>
      </c>
      <c r="C405" s="1" t="n">
        <v>45947</v>
      </c>
      <c r="D405" t="inlineStr">
        <is>
          <t>GÄVLEBORGS LÄN</t>
        </is>
      </c>
      <c r="E405" t="inlineStr">
        <is>
          <t>SÖDERHAMN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37056-2025</t>
        </is>
      </c>
      <c r="B406" s="1" t="n">
        <v>45875.37350694444</v>
      </c>
      <c r="C406" s="1" t="n">
        <v>45947</v>
      </c>
      <c r="D406" t="inlineStr">
        <is>
          <t>GÄVLEBORGS LÄN</t>
        </is>
      </c>
      <c r="E406" t="inlineStr">
        <is>
          <t>SÖDERHAMN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6853-2024</t>
        </is>
      </c>
      <c r="B407" s="1" t="n">
        <v>45342</v>
      </c>
      <c r="C407" s="1" t="n">
        <v>45947</v>
      </c>
      <c r="D407" t="inlineStr">
        <is>
          <t>GÄVLEBORGS LÄN</t>
        </is>
      </c>
      <c r="E407" t="inlineStr">
        <is>
          <t>SÖDERHAMN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50246-2025</t>
        </is>
      </c>
      <c r="B408" s="1" t="n">
        <v>45944.30420138889</v>
      </c>
      <c r="C408" s="1" t="n">
        <v>45947</v>
      </c>
      <c r="D408" t="inlineStr">
        <is>
          <t>GÄVLEBORGS LÄN</t>
        </is>
      </c>
      <c r="E408" t="inlineStr">
        <is>
          <t>SÖDERHAMN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58141-2024</t>
        </is>
      </c>
      <c r="B409" s="1" t="n">
        <v>45632.42275462963</v>
      </c>
      <c r="C409" s="1" t="n">
        <v>45947</v>
      </c>
      <c r="D409" t="inlineStr">
        <is>
          <t>GÄVLEBORGS LÄN</t>
        </is>
      </c>
      <c r="E409" t="inlineStr">
        <is>
          <t>SÖDERHAMN</t>
        </is>
      </c>
      <c r="F409" t="inlineStr">
        <is>
          <t>Bergvik skog väst AB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34826-2024</t>
        </is>
      </c>
      <c r="B410" s="1" t="n">
        <v>45526.72263888889</v>
      </c>
      <c r="C410" s="1" t="n">
        <v>45947</v>
      </c>
      <c r="D410" t="inlineStr">
        <is>
          <t>GÄVLEBORGS LÄN</t>
        </is>
      </c>
      <c r="E410" t="inlineStr">
        <is>
          <t>SÖDERHAMN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15454-2025</t>
        </is>
      </c>
      <c r="B411" s="1" t="n">
        <v>45747.49863425926</v>
      </c>
      <c r="C411" s="1" t="n">
        <v>45947</v>
      </c>
      <c r="D411" t="inlineStr">
        <is>
          <t>GÄVLEBORGS LÄN</t>
        </is>
      </c>
      <c r="E411" t="inlineStr">
        <is>
          <t>SÖDERHAMN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30336-2022</t>
        </is>
      </c>
      <c r="B412" s="1" t="n">
        <v>44760.47226851852</v>
      </c>
      <c r="C412" s="1" t="n">
        <v>45947</v>
      </c>
      <c r="D412" t="inlineStr">
        <is>
          <t>GÄVLEBORGS LÄN</t>
        </is>
      </c>
      <c r="E412" t="inlineStr">
        <is>
          <t>SÖDERHAMN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45822-2022</t>
        </is>
      </c>
      <c r="B413" s="1" t="n">
        <v>44846</v>
      </c>
      <c r="C413" s="1" t="n">
        <v>45947</v>
      </c>
      <c r="D413" t="inlineStr">
        <is>
          <t>GÄVLEBORGS LÄN</t>
        </is>
      </c>
      <c r="E413" t="inlineStr">
        <is>
          <t>SÖDERHAMN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45194-2025</t>
        </is>
      </c>
      <c r="B414" s="1" t="n">
        <v>45919.55409722222</v>
      </c>
      <c r="C414" s="1" t="n">
        <v>45947</v>
      </c>
      <c r="D414" t="inlineStr">
        <is>
          <t>GÄVLEBORGS LÄN</t>
        </is>
      </c>
      <c r="E414" t="inlineStr">
        <is>
          <t>SÖDERHAMN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49966-2024</t>
        </is>
      </c>
      <c r="B415" s="1" t="n">
        <v>45597.63407407407</v>
      </c>
      <c r="C415" s="1" t="n">
        <v>45947</v>
      </c>
      <c r="D415" t="inlineStr">
        <is>
          <t>GÄVLEBORGS LÄN</t>
        </is>
      </c>
      <c r="E415" t="inlineStr">
        <is>
          <t>SÖDERHAMN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18459-2025</t>
        </is>
      </c>
      <c r="B416" s="1" t="n">
        <v>45762</v>
      </c>
      <c r="C416" s="1" t="n">
        <v>45947</v>
      </c>
      <c r="D416" t="inlineStr">
        <is>
          <t>GÄVLEBORGS LÄN</t>
        </is>
      </c>
      <c r="E416" t="inlineStr">
        <is>
          <t>SÖDERHAMN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54156-2022</t>
        </is>
      </c>
      <c r="B417" s="1" t="n">
        <v>44881</v>
      </c>
      <c r="C417" s="1" t="n">
        <v>45947</v>
      </c>
      <c r="D417" t="inlineStr">
        <is>
          <t>GÄVLEBORGS LÄN</t>
        </is>
      </c>
      <c r="E417" t="inlineStr">
        <is>
          <t>SÖDERHAMN</t>
        </is>
      </c>
      <c r="G417" t="n">
        <v>5.8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37541-2025</t>
        </is>
      </c>
      <c r="B418" s="1" t="n">
        <v>45879.45802083334</v>
      </c>
      <c r="C418" s="1" t="n">
        <v>45947</v>
      </c>
      <c r="D418" t="inlineStr">
        <is>
          <t>GÄVLEBORGS LÄN</t>
        </is>
      </c>
      <c r="E418" t="inlineStr">
        <is>
          <t>SÖDERHAMN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41351-2025</t>
        </is>
      </c>
      <c r="B419" s="1" t="n">
        <v>45899.67356481482</v>
      </c>
      <c r="C419" s="1" t="n">
        <v>45947</v>
      </c>
      <c r="D419" t="inlineStr">
        <is>
          <t>GÄVLEBORGS LÄN</t>
        </is>
      </c>
      <c r="E419" t="inlineStr">
        <is>
          <t>SÖDERHAMN</t>
        </is>
      </c>
      <c r="F419" t="inlineStr">
        <is>
          <t>Bergvik skog väst AB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50283-2024</t>
        </is>
      </c>
      <c r="B420" s="1" t="n">
        <v>45600.6139699074</v>
      </c>
      <c r="C420" s="1" t="n">
        <v>45947</v>
      </c>
      <c r="D420" t="inlineStr">
        <is>
          <t>GÄVLEBORGS LÄN</t>
        </is>
      </c>
      <c r="E420" t="inlineStr">
        <is>
          <t>SÖDERHAMN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45383-2025</t>
        </is>
      </c>
      <c r="B421" s="1" t="n">
        <v>45922.40482638889</v>
      </c>
      <c r="C421" s="1" t="n">
        <v>45947</v>
      </c>
      <c r="D421" t="inlineStr">
        <is>
          <t>GÄVLEBORGS LÄN</t>
        </is>
      </c>
      <c r="E421" t="inlineStr">
        <is>
          <t>SÖDERHAMN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50642-2025</t>
        </is>
      </c>
      <c r="B422" s="1" t="n">
        <v>45945.65640046296</v>
      </c>
      <c r="C422" s="1" t="n">
        <v>45947</v>
      </c>
      <c r="D422" t="inlineStr">
        <is>
          <t>GÄVLEBORGS LÄN</t>
        </is>
      </c>
      <c r="E422" t="inlineStr">
        <is>
          <t>SÖDERHAMN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23448-2025</t>
        </is>
      </c>
      <c r="B423" s="1" t="n">
        <v>45792.39993055556</v>
      </c>
      <c r="C423" s="1" t="n">
        <v>45947</v>
      </c>
      <c r="D423" t="inlineStr">
        <is>
          <t>GÄVLEBORGS LÄN</t>
        </is>
      </c>
      <c r="E423" t="inlineStr">
        <is>
          <t>SÖDERHAMN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25365-2025</t>
        </is>
      </c>
      <c r="B424" s="1" t="n">
        <v>45800.62809027778</v>
      </c>
      <c r="C424" s="1" t="n">
        <v>45947</v>
      </c>
      <c r="D424" t="inlineStr">
        <is>
          <t>GÄVLEBORGS LÄN</t>
        </is>
      </c>
      <c r="E424" t="inlineStr">
        <is>
          <t>SÖDERHAMN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37538-2025</t>
        </is>
      </c>
      <c r="B425" s="1" t="n">
        <v>45879.42443287037</v>
      </c>
      <c r="C425" s="1" t="n">
        <v>45947</v>
      </c>
      <c r="D425" t="inlineStr">
        <is>
          <t>GÄVLEBORGS LÄN</t>
        </is>
      </c>
      <c r="E425" t="inlineStr">
        <is>
          <t>SÖDERHAMN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29084-2025</t>
        </is>
      </c>
      <c r="B426" s="1" t="n">
        <v>45821.54072916666</v>
      </c>
      <c r="C426" s="1" t="n">
        <v>45947</v>
      </c>
      <c r="D426" t="inlineStr">
        <is>
          <t>GÄVLEBORGS LÄN</t>
        </is>
      </c>
      <c r="E426" t="inlineStr">
        <is>
          <t>SÖDERHAMN</t>
        </is>
      </c>
      <c r="G426" t="n">
        <v>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31176-2023</t>
        </is>
      </c>
      <c r="B427" s="1" t="n">
        <v>45113.90611111111</v>
      </c>
      <c r="C427" s="1" t="n">
        <v>45947</v>
      </c>
      <c r="D427" t="inlineStr">
        <is>
          <t>GÄVLEBORGS LÄN</t>
        </is>
      </c>
      <c r="E427" t="inlineStr">
        <is>
          <t>SÖDERHAMN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58074-2024</t>
        </is>
      </c>
      <c r="B428" s="1" t="n">
        <v>45632.28496527778</v>
      </c>
      <c r="C428" s="1" t="n">
        <v>45947</v>
      </c>
      <c r="D428" t="inlineStr">
        <is>
          <t>GÄVLEBORGS LÄN</t>
        </is>
      </c>
      <c r="E428" t="inlineStr">
        <is>
          <t>SÖDERHAMN</t>
        </is>
      </c>
      <c r="F428" t="inlineStr">
        <is>
          <t>Bergvik skog väst AB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50633-2025</t>
        </is>
      </c>
      <c r="B429" s="1" t="n">
        <v>45945.6490162037</v>
      </c>
      <c r="C429" s="1" t="n">
        <v>45947</v>
      </c>
      <c r="D429" t="inlineStr">
        <is>
          <t>GÄVLEBORGS LÄN</t>
        </is>
      </c>
      <c r="E429" t="inlineStr">
        <is>
          <t>SÖDERHAMN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57044-2022</t>
        </is>
      </c>
      <c r="B430" s="1" t="n">
        <v>44895</v>
      </c>
      <c r="C430" s="1" t="n">
        <v>45947</v>
      </c>
      <c r="D430" t="inlineStr">
        <is>
          <t>GÄVLEBORGS LÄN</t>
        </is>
      </c>
      <c r="E430" t="inlineStr">
        <is>
          <t>SÖDERHAMN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63431-2021</t>
        </is>
      </c>
      <c r="B431" s="1" t="n">
        <v>44508.57627314814</v>
      </c>
      <c r="C431" s="1" t="n">
        <v>45947</v>
      </c>
      <c r="D431" t="inlineStr">
        <is>
          <t>GÄVLEBORGS LÄN</t>
        </is>
      </c>
      <c r="E431" t="inlineStr">
        <is>
          <t>SÖDERHAMN</t>
        </is>
      </c>
      <c r="F431" t="inlineStr">
        <is>
          <t>Bergvik skog väst AB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34976-2024</t>
        </is>
      </c>
      <c r="B432" s="1" t="n">
        <v>45527.5432175926</v>
      </c>
      <c r="C432" s="1" t="n">
        <v>45947</v>
      </c>
      <c r="D432" t="inlineStr">
        <is>
          <t>GÄVLEBORGS LÄN</t>
        </is>
      </c>
      <c r="E432" t="inlineStr">
        <is>
          <t>SÖDERHAMN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47288-2023</t>
        </is>
      </c>
      <c r="B433" s="1" t="n">
        <v>45202</v>
      </c>
      <c r="C433" s="1" t="n">
        <v>45947</v>
      </c>
      <c r="D433" t="inlineStr">
        <is>
          <t>GÄVLEBORGS LÄN</t>
        </is>
      </c>
      <c r="E433" t="inlineStr">
        <is>
          <t>SÖDERHAMN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31805-2024</t>
        </is>
      </c>
      <c r="B434" s="1" t="n">
        <v>45509</v>
      </c>
      <c r="C434" s="1" t="n">
        <v>45947</v>
      </c>
      <c r="D434" t="inlineStr">
        <is>
          <t>GÄVLEBORGS LÄN</t>
        </is>
      </c>
      <c r="E434" t="inlineStr">
        <is>
          <t>SÖDERHAMN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18920-2025</t>
        </is>
      </c>
      <c r="B435" s="1" t="n">
        <v>45764.47677083333</v>
      </c>
      <c r="C435" s="1" t="n">
        <v>45947</v>
      </c>
      <c r="D435" t="inlineStr">
        <is>
          <t>GÄVLEBORGS LÄN</t>
        </is>
      </c>
      <c r="E435" t="inlineStr">
        <is>
          <t>SÖDERHAMN</t>
        </is>
      </c>
      <c r="F435" t="inlineStr">
        <is>
          <t>Kommuner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17526-2025</t>
        </is>
      </c>
      <c r="B436" s="1" t="n">
        <v>45757</v>
      </c>
      <c r="C436" s="1" t="n">
        <v>45947</v>
      </c>
      <c r="D436" t="inlineStr">
        <is>
          <t>GÄVLEBORGS LÄN</t>
        </is>
      </c>
      <c r="E436" t="inlineStr">
        <is>
          <t>SÖDERHAMN</t>
        </is>
      </c>
      <c r="F436" t="inlineStr">
        <is>
          <t>Bergvik skog väst AB</t>
        </is>
      </c>
      <c r="G436" t="n">
        <v>7.3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26533-2021</t>
        </is>
      </c>
      <c r="B437" s="1" t="n">
        <v>44348.48729166666</v>
      </c>
      <c r="C437" s="1" t="n">
        <v>45947</v>
      </c>
      <c r="D437" t="inlineStr">
        <is>
          <t>GÄVLEBORGS LÄN</t>
        </is>
      </c>
      <c r="E437" t="inlineStr">
        <is>
          <t>SÖDERHAMN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42258-2025</t>
        </is>
      </c>
      <c r="B438" s="1" t="n">
        <v>45904.59408564815</v>
      </c>
      <c r="C438" s="1" t="n">
        <v>45947</v>
      </c>
      <c r="D438" t="inlineStr">
        <is>
          <t>GÄVLEBORGS LÄN</t>
        </is>
      </c>
      <c r="E438" t="inlineStr">
        <is>
          <t>SÖDERHAMN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23230-2024</t>
        </is>
      </c>
      <c r="B439" s="1" t="n">
        <v>45453</v>
      </c>
      <c r="C439" s="1" t="n">
        <v>45947</v>
      </c>
      <c r="D439" t="inlineStr">
        <is>
          <t>GÄVLEBORGS LÄN</t>
        </is>
      </c>
      <c r="E439" t="inlineStr">
        <is>
          <t>SÖDERHAMN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20456-2024</t>
        </is>
      </c>
      <c r="B440" s="1" t="n">
        <v>45435.6531712963</v>
      </c>
      <c r="C440" s="1" t="n">
        <v>45947</v>
      </c>
      <c r="D440" t="inlineStr">
        <is>
          <t>GÄVLEBORGS LÄN</t>
        </is>
      </c>
      <c r="E440" t="inlineStr">
        <is>
          <t>SÖDERHAMN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56933-2024</t>
        </is>
      </c>
      <c r="B441" s="1" t="n">
        <v>45628</v>
      </c>
      <c r="C441" s="1" t="n">
        <v>45947</v>
      </c>
      <c r="D441" t="inlineStr">
        <is>
          <t>GÄVLEBORGS LÄN</t>
        </is>
      </c>
      <c r="E441" t="inlineStr">
        <is>
          <t>SÖDERHAMN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54608-2024</t>
        </is>
      </c>
      <c r="B442" s="1" t="n">
        <v>45617.6917824074</v>
      </c>
      <c r="C442" s="1" t="n">
        <v>45947</v>
      </c>
      <c r="D442" t="inlineStr">
        <is>
          <t>GÄVLEBORGS LÄN</t>
        </is>
      </c>
      <c r="E442" t="inlineStr">
        <is>
          <t>SÖDERHAMN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8073-2022</t>
        </is>
      </c>
      <c r="B443" s="1" t="n">
        <v>44609.49275462963</v>
      </c>
      <c r="C443" s="1" t="n">
        <v>45947</v>
      </c>
      <c r="D443" t="inlineStr">
        <is>
          <t>GÄVLEBORGS LÄN</t>
        </is>
      </c>
      <c r="E443" t="inlineStr">
        <is>
          <t>SÖDERHAMN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6816-2021</t>
        </is>
      </c>
      <c r="B444" s="1" t="n">
        <v>44237.32259259259</v>
      </c>
      <c r="C444" s="1" t="n">
        <v>45947</v>
      </c>
      <c r="D444" t="inlineStr">
        <is>
          <t>GÄVLEBORGS LÄN</t>
        </is>
      </c>
      <c r="E444" t="inlineStr">
        <is>
          <t>SÖDERHAMN</t>
        </is>
      </c>
      <c r="F444" t="inlineStr">
        <is>
          <t>Bergvik skog väst AB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2724-2025</t>
        </is>
      </c>
      <c r="B445" s="1" t="n">
        <v>45677.43975694444</v>
      </c>
      <c r="C445" s="1" t="n">
        <v>45947</v>
      </c>
      <c r="D445" t="inlineStr">
        <is>
          <t>GÄVLEBORGS LÄN</t>
        </is>
      </c>
      <c r="E445" t="inlineStr">
        <is>
          <t>SÖDERHAMN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2268-2025</t>
        </is>
      </c>
      <c r="B446" s="1" t="n">
        <v>45673.53710648148</v>
      </c>
      <c r="C446" s="1" t="n">
        <v>45947</v>
      </c>
      <c r="D446" t="inlineStr">
        <is>
          <t>GÄVLEBORGS LÄN</t>
        </is>
      </c>
      <c r="E446" t="inlineStr">
        <is>
          <t>SÖDERHAMN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58166-2024</t>
        </is>
      </c>
      <c r="B447" s="1" t="n">
        <v>45632.45820601852</v>
      </c>
      <c r="C447" s="1" t="n">
        <v>45947</v>
      </c>
      <c r="D447" t="inlineStr">
        <is>
          <t>GÄVLEBORGS LÄN</t>
        </is>
      </c>
      <c r="E447" t="inlineStr">
        <is>
          <t>SÖDERHAMN</t>
        </is>
      </c>
      <c r="F447" t="inlineStr">
        <is>
          <t>Bergvik skog väst AB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16185-2025</t>
        </is>
      </c>
      <c r="B448" s="1" t="n">
        <v>45750.58597222222</v>
      </c>
      <c r="C448" s="1" t="n">
        <v>45947</v>
      </c>
      <c r="D448" t="inlineStr">
        <is>
          <t>GÄVLEBORGS LÄN</t>
        </is>
      </c>
      <c r="E448" t="inlineStr">
        <is>
          <t>SÖDERHAMN</t>
        </is>
      </c>
      <c r="F448" t="inlineStr">
        <is>
          <t>Kommuner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19782-2025</t>
        </is>
      </c>
      <c r="B449" s="1" t="n">
        <v>45771.43126157407</v>
      </c>
      <c r="C449" s="1" t="n">
        <v>45947</v>
      </c>
      <c r="D449" t="inlineStr">
        <is>
          <t>GÄVLEBORGS LÄN</t>
        </is>
      </c>
      <c r="E449" t="inlineStr">
        <is>
          <t>SÖDERHAMN</t>
        </is>
      </c>
      <c r="G449" t="n">
        <v>6.4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27862-2023</t>
        </is>
      </c>
      <c r="B450" s="1" t="n">
        <v>45098</v>
      </c>
      <c r="C450" s="1" t="n">
        <v>45947</v>
      </c>
      <c r="D450" t="inlineStr">
        <is>
          <t>GÄVLEBORGS LÄN</t>
        </is>
      </c>
      <c r="E450" t="inlineStr">
        <is>
          <t>SÖDERHAMN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21272-2023</t>
        </is>
      </c>
      <c r="B451" s="1" t="n">
        <v>45062.62559027778</v>
      </c>
      <c r="C451" s="1" t="n">
        <v>45947</v>
      </c>
      <c r="D451" t="inlineStr">
        <is>
          <t>GÄVLEBORGS LÄN</t>
        </is>
      </c>
      <c r="E451" t="inlineStr">
        <is>
          <t>SÖDERHAMN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41221-2022</t>
        </is>
      </c>
      <c r="B452" s="1" t="n">
        <v>44826</v>
      </c>
      <c r="C452" s="1" t="n">
        <v>45947</v>
      </c>
      <c r="D452" t="inlineStr">
        <is>
          <t>GÄVLEBORGS LÄN</t>
        </is>
      </c>
      <c r="E452" t="inlineStr">
        <is>
          <t>SÖDERHAMN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47794-2024</t>
        </is>
      </c>
      <c r="B453" s="1" t="n">
        <v>45588.59930555556</v>
      </c>
      <c r="C453" s="1" t="n">
        <v>45947</v>
      </c>
      <c r="D453" t="inlineStr">
        <is>
          <t>GÄVLEBORGS LÄN</t>
        </is>
      </c>
      <c r="E453" t="inlineStr">
        <is>
          <t>SÖDERHAMN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46006-2024</t>
        </is>
      </c>
      <c r="B454" s="1" t="n">
        <v>45580</v>
      </c>
      <c r="C454" s="1" t="n">
        <v>45947</v>
      </c>
      <c r="D454" t="inlineStr">
        <is>
          <t>GÄVLEBORGS LÄN</t>
        </is>
      </c>
      <c r="E454" t="inlineStr">
        <is>
          <t>SÖDERHAMN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59000-2023</t>
        </is>
      </c>
      <c r="B455" s="1" t="n">
        <v>45252.63642361111</v>
      </c>
      <c r="C455" s="1" t="n">
        <v>45947</v>
      </c>
      <c r="D455" t="inlineStr">
        <is>
          <t>GÄVLEBORGS LÄN</t>
        </is>
      </c>
      <c r="E455" t="inlineStr">
        <is>
          <t>SÖDERHAMN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50066-2023</t>
        </is>
      </c>
      <c r="B456" s="1" t="n">
        <v>45215</v>
      </c>
      <c r="C456" s="1" t="n">
        <v>45947</v>
      </c>
      <c r="D456" t="inlineStr">
        <is>
          <t>GÄVLEBORGS LÄN</t>
        </is>
      </c>
      <c r="E456" t="inlineStr">
        <is>
          <t>SÖDERHAMN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300-2024</t>
        </is>
      </c>
      <c r="B457" s="1" t="n">
        <v>45295.47097222223</v>
      </c>
      <c r="C457" s="1" t="n">
        <v>45947</v>
      </c>
      <c r="D457" t="inlineStr">
        <is>
          <t>GÄVLEBORGS LÄN</t>
        </is>
      </c>
      <c r="E457" t="inlineStr">
        <is>
          <t>SÖDERHAMN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29979-2023</t>
        </is>
      </c>
      <c r="B458" s="1" t="n">
        <v>45108</v>
      </c>
      <c r="C458" s="1" t="n">
        <v>45947</v>
      </c>
      <c r="D458" t="inlineStr">
        <is>
          <t>GÄVLEBORGS LÄN</t>
        </is>
      </c>
      <c r="E458" t="inlineStr">
        <is>
          <t>SÖDERHAMN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59048-2024</t>
        </is>
      </c>
      <c r="B459" s="1" t="n">
        <v>45636</v>
      </c>
      <c r="C459" s="1" t="n">
        <v>45947</v>
      </c>
      <c r="D459" t="inlineStr">
        <is>
          <t>GÄVLEBORGS LÄN</t>
        </is>
      </c>
      <c r="E459" t="inlineStr">
        <is>
          <t>SÖDERHAMN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58544-2023</t>
        </is>
      </c>
      <c r="B460" s="1" t="n">
        <v>45251</v>
      </c>
      <c r="C460" s="1" t="n">
        <v>45947</v>
      </c>
      <c r="D460" t="inlineStr">
        <is>
          <t>GÄVLEBORGS LÄN</t>
        </is>
      </c>
      <c r="E460" t="inlineStr">
        <is>
          <t>SÖDERHAMN</t>
        </is>
      </c>
      <c r="F460" t="inlineStr">
        <is>
          <t>Bergvik skog väst AB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61408-2023</t>
        </is>
      </c>
      <c r="B461" s="1" t="n">
        <v>45264.66268518518</v>
      </c>
      <c r="C461" s="1" t="n">
        <v>45947</v>
      </c>
      <c r="D461" t="inlineStr">
        <is>
          <t>GÄVLEBORGS LÄN</t>
        </is>
      </c>
      <c r="E461" t="inlineStr">
        <is>
          <t>SÖDERHAMN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11075-2023</t>
        </is>
      </c>
      <c r="B462" s="1" t="n">
        <v>44992</v>
      </c>
      <c r="C462" s="1" t="n">
        <v>45947</v>
      </c>
      <c r="D462" t="inlineStr">
        <is>
          <t>GÄVLEBORGS LÄN</t>
        </is>
      </c>
      <c r="E462" t="inlineStr">
        <is>
          <t>SÖDERHAMN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59476-2022</t>
        </is>
      </c>
      <c r="B463" s="1" t="n">
        <v>44907.44679398148</v>
      </c>
      <c r="C463" s="1" t="n">
        <v>45947</v>
      </c>
      <c r="D463" t="inlineStr">
        <is>
          <t>GÄVLEBORGS LÄN</t>
        </is>
      </c>
      <c r="E463" t="inlineStr">
        <is>
          <t>SÖDERHAMN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15499-2025</t>
        </is>
      </c>
      <c r="B464" s="1" t="n">
        <v>45747.58306712963</v>
      </c>
      <c r="C464" s="1" t="n">
        <v>45947</v>
      </c>
      <c r="D464" t="inlineStr">
        <is>
          <t>GÄVLEBORGS LÄN</t>
        </is>
      </c>
      <c r="E464" t="inlineStr">
        <is>
          <t>SÖDERHAMN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49281-2024</t>
        </is>
      </c>
      <c r="B465" s="1" t="n">
        <v>45595.50841435185</v>
      </c>
      <c r="C465" s="1" t="n">
        <v>45947</v>
      </c>
      <c r="D465" t="inlineStr">
        <is>
          <t>GÄVLEBORGS LÄN</t>
        </is>
      </c>
      <c r="E465" t="inlineStr">
        <is>
          <t>SÖDERHAMN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49282-2024</t>
        </is>
      </c>
      <c r="B466" s="1" t="n">
        <v>45595.50844907408</v>
      </c>
      <c r="C466" s="1" t="n">
        <v>45947</v>
      </c>
      <c r="D466" t="inlineStr">
        <is>
          <t>GÄVLEBORGS LÄN</t>
        </is>
      </c>
      <c r="E466" t="inlineStr">
        <is>
          <t>SÖDERHAMN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14472-2024</t>
        </is>
      </c>
      <c r="B467" s="1" t="n">
        <v>45394.55886574074</v>
      </c>
      <c r="C467" s="1" t="n">
        <v>45947</v>
      </c>
      <c r="D467" t="inlineStr">
        <is>
          <t>GÄVLEBORGS LÄN</t>
        </is>
      </c>
      <c r="E467" t="inlineStr">
        <is>
          <t>SÖDERHAMN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42265-2024</t>
        </is>
      </c>
      <c r="B468" s="1" t="n">
        <v>45562.59310185185</v>
      </c>
      <c r="C468" s="1" t="n">
        <v>45947</v>
      </c>
      <c r="D468" t="inlineStr">
        <is>
          <t>GÄVLEBORGS LÄN</t>
        </is>
      </c>
      <c r="E468" t="inlineStr">
        <is>
          <t>SÖDERHAMN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19536-2025</t>
        </is>
      </c>
      <c r="B469" s="1" t="n">
        <v>45770.47952546296</v>
      </c>
      <c r="C469" s="1" t="n">
        <v>45947</v>
      </c>
      <c r="D469" t="inlineStr">
        <is>
          <t>GÄVLEBORGS LÄN</t>
        </is>
      </c>
      <c r="E469" t="inlineStr">
        <is>
          <t>SÖDERHAMN</t>
        </is>
      </c>
      <c r="G469" t="n">
        <v>6.6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24766-2023</t>
        </is>
      </c>
      <c r="B470" s="1" t="n">
        <v>45084</v>
      </c>
      <c r="C470" s="1" t="n">
        <v>45947</v>
      </c>
      <c r="D470" t="inlineStr">
        <is>
          <t>GÄVLEBORGS LÄN</t>
        </is>
      </c>
      <c r="E470" t="inlineStr">
        <is>
          <t>SÖDERHAMN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16188-2025</t>
        </is>
      </c>
      <c r="B471" s="1" t="n">
        <v>45750.5878125</v>
      </c>
      <c r="C471" s="1" t="n">
        <v>45947</v>
      </c>
      <c r="D471" t="inlineStr">
        <is>
          <t>GÄVLEBORGS LÄN</t>
        </is>
      </c>
      <c r="E471" t="inlineStr">
        <is>
          <t>SÖDERHAMN</t>
        </is>
      </c>
      <c r="F471" t="inlineStr">
        <is>
          <t>Kommuner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29818-2023</t>
        </is>
      </c>
      <c r="B472" s="1" t="n">
        <v>45107.55921296297</v>
      </c>
      <c r="C472" s="1" t="n">
        <v>45947</v>
      </c>
      <c r="D472" t="inlineStr">
        <is>
          <t>GÄVLEBORGS LÄN</t>
        </is>
      </c>
      <c r="E472" t="inlineStr">
        <is>
          <t>SÖDERHAMN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41649-2024</t>
        </is>
      </c>
      <c r="B473" s="1" t="n">
        <v>45560.63702546297</v>
      </c>
      <c r="C473" s="1" t="n">
        <v>45947</v>
      </c>
      <c r="D473" t="inlineStr">
        <is>
          <t>GÄVLEBORGS LÄN</t>
        </is>
      </c>
      <c r="E473" t="inlineStr">
        <is>
          <t>SÖDERHAMN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50842-2024</t>
        </is>
      </c>
      <c r="B474" s="1" t="n">
        <v>45602.60487268519</v>
      </c>
      <c r="C474" s="1" t="n">
        <v>45947</v>
      </c>
      <c r="D474" t="inlineStr">
        <is>
          <t>GÄVLEBORGS LÄN</t>
        </is>
      </c>
      <c r="E474" t="inlineStr">
        <is>
          <t>SÖDERHAMN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41650-2024</t>
        </is>
      </c>
      <c r="B475" s="1" t="n">
        <v>45560.63703703704</v>
      </c>
      <c r="C475" s="1" t="n">
        <v>45947</v>
      </c>
      <c r="D475" t="inlineStr">
        <is>
          <t>GÄVLEBORGS LÄN</t>
        </is>
      </c>
      <c r="E475" t="inlineStr">
        <is>
          <t>SÖDERHAMN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39207-2024</t>
        </is>
      </c>
      <c r="B476" s="1" t="n">
        <v>45548.82506944444</v>
      </c>
      <c r="C476" s="1" t="n">
        <v>45947</v>
      </c>
      <c r="D476" t="inlineStr">
        <is>
          <t>GÄVLEBORGS LÄN</t>
        </is>
      </c>
      <c r="E476" t="inlineStr">
        <is>
          <t>SÖDERHAMN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55713-2024</t>
        </is>
      </c>
      <c r="B477" s="1" t="n">
        <v>45622.70282407408</v>
      </c>
      <c r="C477" s="1" t="n">
        <v>45947</v>
      </c>
      <c r="D477" t="inlineStr">
        <is>
          <t>GÄVLEBORGS LÄN</t>
        </is>
      </c>
      <c r="E477" t="inlineStr">
        <is>
          <t>SÖDERHAMN</t>
        </is>
      </c>
      <c r="G477" t="n">
        <v>4.5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26936-2023</t>
        </is>
      </c>
      <c r="B478" s="1" t="n">
        <v>45093.62740740741</v>
      </c>
      <c r="C478" s="1" t="n">
        <v>45947</v>
      </c>
      <c r="D478" t="inlineStr">
        <is>
          <t>GÄVLEBORGS LÄN</t>
        </is>
      </c>
      <c r="E478" t="inlineStr">
        <is>
          <t>SÖDERHAMN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51413-2023</t>
        </is>
      </c>
      <c r="B479" s="1" t="n">
        <v>45219</v>
      </c>
      <c r="C479" s="1" t="n">
        <v>45947</v>
      </c>
      <c r="D479" t="inlineStr">
        <is>
          <t>GÄVLEBORGS LÄN</t>
        </is>
      </c>
      <c r="E479" t="inlineStr">
        <is>
          <t>SÖDERHAMN</t>
        </is>
      </c>
      <c r="F479" t="inlineStr">
        <is>
          <t>Kommuner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15635-2025</t>
        </is>
      </c>
      <c r="B480" s="1" t="n">
        <v>45748.3718287037</v>
      </c>
      <c r="C480" s="1" t="n">
        <v>45947</v>
      </c>
      <c r="D480" t="inlineStr">
        <is>
          <t>GÄVLEBORGS LÄN</t>
        </is>
      </c>
      <c r="E480" t="inlineStr">
        <is>
          <t>SÖDERHAMN</t>
        </is>
      </c>
      <c r="F480" t="inlineStr">
        <is>
          <t>Kommuner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44681-2024</t>
        </is>
      </c>
      <c r="B481" s="1" t="n">
        <v>45574.54585648148</v>
      </c>
      <c r="C481" s="1" t="n">
        <v>45947</v>
      </c>
      <c r="D481" t="inlineStr">
        <is>
          <t>GÄVLEBORGS LÄN</t>
        </is>
      </c>
      <c r="E481" t="inlineStr">
        <is>
          <t>SÖDERHAMN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22212-2023</t>
        </is>
      </c>
      <c r="B482" s="1" t="n">
        <v>45069.90076388889</v>
      </c>
      <c r="C482" s="1" t="n">
        <v>45947</v>
      </c>
      <c r="D482" t="inlineStr">
        <is>
          <t>GÄVLEBORGS LÄN</t>
        </is>
      </c>
      <c r="E482" t="inlineStr">
        <is>
          <t>SÖDERHAMN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29813-2023</t>
        </is>
      </c>
      <c r="B483" s="1" t="n">
        <v>45107.55283564814</v>
      </c>
      <c r="C483" s="1" t="n">
        <v>45947</v>
      </c>
      <c r="D483" t="inlineStr">
        <is>
          <t>GÄVLEBORGS LÄN</t>
        </is>
      </c>
      <c r="E483" t="inlineStr">
        <is>
          <t>SÖDERHAMN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435-2024</t>
        </is>
      </c>
      <c r="B484" s="1" t="n">
        <v>45296</v>
      </c>
      <c r="C484" s="1" t="n">
        <v>45947</v>
      </c>
      <c r="D484" t="inlineStr">
        <is>
          <t>GÄVLEBORGS LÄN</t>
        </is>
      </c>
      <c r="E484" t="inlineStr">
        <is>
          <t>SÖDERHAMN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21283-2023</t>
        </is>
      </c>
      <c r="B485" s="1" t="n">
        <v>45062.64236111111</v>
      </c>
      <c r="C485" s="1" t="n">
        <v>45947</v>
      </c>
      <c r="D485" t="inlineStr">
        <is>
          <t>GÄVLEBORGS LÄN</t>
        </is>
      </c>
      <c r="E485" t="inlineStr">
        <is>
          <t>SÖDERHAMN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50281-2024</t>
        </is>
      </c>
      <c r="B486" s="1" t="n">
        <v>45600.61165509259</v>
      </c>
      <c r="C486" s="1" t="n">
        <v>45947</v>
      </c>
      <c r="D486" t="inlineStr">
        <is>
          <t>GÄVLEBORGS LÄN</t>
        </is>
      </c>
      <c r="E486" t="inlineStr">
        <is>
          <t>SÖDERHAMN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27151-2023</t>
        </is>
      </c>
      <c r="B487" s="1" t="n">
        <v>45096.47592592592</v>
      </c>
      <c r="C487" s="1" t="n">
        <v>45947</v>
      </c>
      <c r="D487" t="inlineStr">
        <is>
          <t>GÄVLEBORGS LÄN</t>
        </is>
      </c>
      <c r="E487" t="inlineStr">
        <is>
          <t>SÖDERHAMN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16340-2023</t>
        </is>
      </c>
      <c r="B488" s="1" t="n">
        <v>45028.64403935185</v>
      </c>
      <c r="C488" s="1" t="n">
        <v>45947</v>
      </c>
      <c r="D488" t="inlineStr">
        <is>
          <t>GÄVLEBORGS LÄN</t>
        </is>
      </c>
      <c r="E488" t="inlineStr">
        <is>
          <t>SÖDERHAMN</t>
        </is>
      </c>
      <c r="F488" t="inlineStr">
        <is>
          <t>Bergvik skog väst AB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4497-2024</t>
        </is>
      </c>
      <c r="B489" s="1" t="n">
        <v>45327</v>
      </c>
      <c r="C489" s="1" t="n">
        <v>45947</v>
      </c>
      <c r="D489" t="inlineStr">
        <is>
          <t>GÄVLEBORGS LÄN</t>
        </is>
      </c>
      <c r="E489" t="inlineStr">
        <is>
          <t>SÖDERHAMN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24933-2024</t>
        </is>
      </c>
      <c r="B490" s="1" t="n">
        <v>45461</v>
      </c>
      <c r="C490" s="1" t="n">
        <v>45947</v>
      </c>
      <c r="D490" t="inlineStr">
        <is>
          <t>GÄVLEBORGS LÄN</t>
        </is>
      </c>
      <c r="E490" t="inlineStr">
        <is>
          <t>SÖDERHAMN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1782-2023</t>
        </is>
      </c>
      <c r="B491" s="1" t="n">
        <v>44938.60140046296</v>
      </c>
      <c r="C491" s="1" t="n">
        <v>45947</v>
      </c>
      <c r="D491" t="inlineStr">
        <is>
          <t>GÄVLEBORGS LÄN</t>
        </is>
      </c>
      <c r="E491" t="inlineStr">
        <is>
          <t>SÖDERHAMN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33928-2023</t>
        </is>
      </c>
      <c r="B492" s="1" t="n">
        <v>45134</v>
      </c>
      <c r="C492" s="1" t="n">
        <v>45947</v>
      </c>
      <c r="D492" t="inlineStr">
        <is>
          <t>GÄVLEBORGS LÄN</t>
        </is>
      </c>
      <c r="E492" t="inlineStr">
        <is>
          <t>SÖDERHAMN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30556-2024</t>
        </is>
      </c>
      <c r="B493" s="1" t="n">
        <v>45492</v>
      </c>
      <c r="C493" s="1" t="n">
        <v>45947</v>
      </c>
      <c r="D493" t="inlineStr">
        <is>
          <t>GÄVLEBORGS LÄN</t>
        </is>
      </c>
      <c r="E493" t="inlineStr">
        <is>
          <t>SÖDERHAMN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31938-2024</t>
        </is>
      </c>
      <c r="B494" s="1" t="n">
        <v>45510.42049768518</v>
      </c>
      <c r="C494" s="1" t="n">
        <v>45947</v>
      </c>
      <c r="D494" t="inlineStr">
        <is>
          <t>GÄVLEBORGS LÄN</t>
        </is>
      </c>
      <c r="E494" t="inlineStr">
        <is>
          <t>SÖDERHAMN</t>
        </is>
      </c>
      <c r="F494" t="inlineStr">
        <is>
          <t>Bergvik skog väst AB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18140-2023</t>
        </is>
      </c>
      <c r="B495" s="1" t="n">
        <v>45040.9262037037</v>
      </c>
      <c r="C495" s="1" t="n">
        <v>45947</v>
      </c>
      <c r="D495" t="inlineStr">
        <is>
          <t>GÄVLEBORGS LÄN</t>
        </is>
      </c>
      <c r="E495" t="inlineStr">
        <is>
          <t>SÖDERHAMN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7972-2025</t>
        </is>
      </c>
      <c r="B496" s="1" t="n">
        <v>45707</v>
      </c>
      <c r="C496" s="1" t="n">
        <v>45947</v>
      </c>
      <c r="D496" t="inlineStr">
        <is>
          <t>GÄVLEBORGS LÄN</t>
        </is>
      </c>
      <c r="E496" t="inlineStr">
        <is>
          <t>SÖDERHAMN</t>
        </is>
      </c>
      <c r="G496" t="n">
        <v>6.2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21316-2024</t>
        </is>
      </c>
      <c r="B497" s="1" t="n">
        <v>45440.70765046297</v>
      </c>
      <c r="C497" s="1" t="n">
        <v>45947</v>
      </c>
      <c r="D497" t="inlineStr">
        <is>
          <t>GÄVLEBORGS LÄN</t>
        </is>
      </c>
      <c r="E497" t="inlineStr">
        <is>
          <t>SÖDERHAMN</t>
        </is>
      </c>
      <c r="F497" t="inlineStr">
        <is>
          <t>Kommuner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58281-2024</t>
        </is>
      </c>
      <c r="B498" s="1" t="n">
        <v>45632.57706018518</v>
      </c>
      <c r="C498" s="1" t="n">
        <v>45947</v>
      </c>
      <c r="D498" t="inlineStr">
        <is>
          <t>GÄVLEBORGS LÄN</t>
        </is>
      </c>
      <c r="E498" t="inlineStr">
        <is>
          <t>SÖDERHAMN</t>
        </is>
      </c>
      <c r="F498" t="inlineStr">
        <is>
          <t>Bergvik skog väst AB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19921-2025</t>
        </is>
      </c>
      <c r="B499" s="1" t="n">
        <v>45771.62862268519</v>
      </c>
      <c r="C499" s="1" t="n">
        <v>45947</v>
      </c>
      <c r="D499" t="inlineStr">
        <is>
          <t>GÄVLEBORGS LÄN</t>
        </is>
      </c>
      <c r="E499" t="inlineStr">
        <is>
          <t>SÖDERHAMN</t>
        </is>
      </c>
      <c r="G499" t="n">
        <v>5.2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48797-2024</t>
        </is>
      </c>
      <c r="B500" s="1" t="n">
        <v>45593.65616898148</v>
      </c>
      <c r="C500" s="1" t="n">
        <v>45947</v>
      </c>
      <c r="D500" t="inlineStr">
        <is>
          <t>GÄVLEBORGS LÄN</t>
        </is>
      </c>
      <c r="E500" t="inlineStr">
        <is>
          <t>SÖDERHAMN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53916-2024</t>
        </is>
      </c>
      <c r="B501" s="1" t="n">
        <v>45615.75822916667</v>
      </c>
      <c r="C501" s="1" t="n">
        <v>45947</v>
      </c>
      <c r="D501" t="inlineStr">
        <is>
          <t>GÄVLEBORGS LÄN</t>
        </is>
      </c>
      <c r="E501" t="inlineStr">
        <is>
          <t>SÖDERHAMN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54135-2024</t>
        </is>
      </c>
      <c r="B502" s="1" t="n">
        <v>45616.5928125</v>
      </c>
      <c r="C502" s="1" t="n">
        <v>45947</v>
      </c>
      <c r="D502" t="inlineStr">
        <is>
          <t>GÄVLEBORGS LÄN</t>
        </is>
      </c>
      <c r="E502" t="inlineStr">
        <is>
          <t>SÖDERHAMN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49703-2023</t>
        </is>
      </c>
      <c r="B503" s="1" t="n">
        <v>45212</v>
      </c>
      <c r="C503" s="1" t="n">
        <v>45947</v>
      </c>
      <c r="D503" t="inlineStr">
        <is>
          <t>GÄVLEBORGS LÄN</t>
        </is>
      </c>
      <c r="E503" t="inlineStr">
        <is>
          <t>SÖDERHAMN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18135-2025</t>
        </is>
      </c>
      <c r="B504" s="1" t="n">
        <v>45761.60195601852</v>
      </c>
      <c r="C504" s="1" t="n">
        <v>45947</v>
      </c>
      <c r="D504" t="inlineStr">
        <is>
          <t>GÄVLEBORGS LÄN</t>
        </is>
      </c>
      <c r="E504" t="inlineStr">
        <is>
          <t>SÖDERHAMN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10327-2024</t>
        </is>
      </c>
      <c r="B505" s="1" t="n">
        <v>45365.55339120371</v>
      </c>
      <c r="C505" s="1" t="n">
        <v>45947</v>
      </c>
      <c r="D505" t="inlineStr">
        <is>
          <t>GÄVLEBORGS LÄN</t>
        </is>
      </c>
      <c r="E505" t="inlineStr">
        <is>
          <t>SÖDERHAMN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61680-2023</t>
        </is>
      </c>
      <c r="B506" s="1" t="n">
        <v>45265.63185185185</v>
      </c>
      <c r="C506" s="1" t="n">
        <v>45947</v>
      </c>
      <c r="D506" t="inlineStr">
        <is>
          <t>GÄVLEBORGS LÄN</t>
        </is>
      </c>
      <c r="E506" t="inlineStr">
        <is>
          <t>SÖDERHAMN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58821-2024</t>
        </is>
      </c>
      <c r="B507" s="1" t="n">
        <v>45636.36251157407</v>
      </c>
      <c r="C507" s="1" t="n">
        <v>45947</v>
      </c>
      <c r="D507" t="inlineStr">
        <is>
          <t>GÄVLEBORGS LÄN</t>
        </is>
      </c>
      <c r="E507" t="inlineStr">
        <is>
          <t>SÖDERHAMN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29981-2023</t>
        </is>
      </c>
      <c r="B508" s="1" t="n">
        <v>45108.92454861111</v>
      </c>
      <c r="C508" s="1" t="n">
        <v>45947</v>
      </c>
      <c r="D508" t="inlineStr">
        <is>
          <t>GÄVLEBORGS LÄN</t>
        </is>
      </c>
      <c r="E508" t="inlineStr">
        <is>
          <t>SÖDERHAMN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29983-2023</t>
        </is>
      </c>
      <c r="B509" s="1" t="n">
        <v>45108.92465277778</v>
      </c>
      <c r="C509" s="1" t="n">
        <v>45947</v>
      </c>
      <c r="D509" t="inlineStr">
        <is>
          <t>GÄVLEBORGS LÄN</t>
        </is>
      </c>
      <c r="E509" t="inlineStr">
        <is>
          <t>SÖDERHAMN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20946-2025</t>
        </is>
      </c>
      <c r="B510" s="1" t="n">
        <v>45777.4344212963</v>
      </c>
      <c r="C510" s="1" t="n">
        <v>45947</v>
      </c>
      <c r="D510" t="inlineStr">
        <is>
          <t>GÄVLEBORGS LÄN</t>
        </is>
      </c>
      <c r="E510" t="inlineStr">
        <is>
          <t>SÖDERHAMN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21252-2025</t>
        </is>
      </c>
      <c r="B511" s="1" t="n">
        <v>45779.57425925926</v>
      </c>
      <c r="C511" s="1" t="n">
        <v>45947</v>
      </c>
      <c r="D511" t="inlineStr">
        <is>
          <t>GÄVLEBORGS LÄN</t>
        </is>
      </c>
      <c r="E511" t="inlineStr">
        <is>
          <t>SÖDERHAMN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58611-2023</t>
        </is>
      </c>
      <c r="B512" s="1" t="n">
        <v>45251.50232638889</v>
      </c>
      <c r="C512" s="1" t="n">
        <v>45947</v>
      </c>
      <c r="D512" t="inlineStr">
        <is>
          <t>GÄVLEBORGS LÄN</t>
        </is>
      </c>
      <c r="E512" t="inlineStr">
        <is>
          <t>SÖDERHAMN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21500-2025</t>
        </is>
      </c>
      <c r="B513" s="1" t="n">
        <v>45782.60820601852</v>
      </c>
      <c r="C513" s="1" t="n">
        <v>45947</v>
      </c>
      <c r="D513" t="inlineStr">
        <is>
          <t>GÄVLEBORGS LÄN</t>
        </is>
      </c>
      <c r="E513" t="inlineStr">
        <is>
          <t>SÖDERHAMN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21327-2025</t>
        </is>
      </c>
      <c r="B514" s="1" t="n">
        <v>45782.35456018519</v>
      </c>
      <c r="C514" s="1" t="n">
        <v>45947</v>
      </c>
      <c r="D514" t="inlineStr">
        <is>
          <t>GÄVLEBORGS LÄN</t>
        </is>
      </c>
      <c r="E514" t="inlineStr">
        <is>
          <t>SÖDERHAMN</t>
        </is>
      </c>
      <c r="F514" t="inlineStr">
        <is>
          <t>Kyrkan</t>
        </is>
      </c>
      <c r="G514" t="n">
        <v>5.1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21538-2025</t>
        </is>
      </c>
      <c r="B515" s="1" t="n">
        <v>45782.65975694444</v>
      </c>
      <c r="C515" s="1" t="n">
        <v>45947</v>
      </c>
      <c r="D515" t="inlineStr">
        <is>
          <t>GÄVLEBORGS LÄN</t>
        </is>
      </c>
      <c r="E515" t="inlineStr">
        <is>
          <t>SÖDERHAMN</t>
        </is>
      </c>
      <c r="G515" t="n">
        <v>15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49963-2024</t>
        </is>
      </c>
      <c r="B516" s="1" t="n">
        <v>45597.63175925926</v>
      </c>
      <c r="C516" s="1" t="n">
        <v>45947</v>
      </c>
      <c r="D516" t="inlineStr">
        <is>
          <t>GÄVLEBORGS LÄN</t>
        </is>
      </c>
      <c r="E516" t="inlineStr">
        <is>
          <t>SÖDERHAMN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254-2022</t>
        </is>
      </c>
      <c r="B517" s="1" t="n">
        <v>44564</v>
      </c>
      <c r="C517" s="1" t="n">
        <v>45947</v>
      </c>
      <c r="D517" t="inlineStr">
        <is>
          <t>GÄVLEBORGS LÄN</t>
        </is>
      </c>
      <c r="E517" t="inlineStr">
        <is>
          <t>SÖDERHAMN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16106-2023</t>
        </is>
      </c>
      <c r="B518" s="1" t="n">
        <v>45027</v>
      </c>
      <c r="C518" s="1" t="n">
        <v>45947</v>
      </c>
      <c r="D518" t="inlineStr">
        <is>
          <t>GÄVLEBORGS LÄN</t>
        </is>
      </c>
      <c r="E518" t="inlineStr">
        <is>
          <t>SÖDERHAMN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18189-2024</t>
        </is>
      </c>
      <c r="B519" s="1" t="n">
        <v>45420.65974537037</v>
      </c>
      <c r="C519" s="1" t="n">
        <v>45947</v>
      </c>
      <c r="D519" t="inlineStr">
        <is>
          <t>GÄVLEBORGS LÄN</t>
        </is>
      </c>
      <c r="E519" t="inlineStr">
        <is>
          <t>SÖDERHAMN</t>
        </is>
      </c>
      <c r="F519" t="inlineStr">
        <is>
          <t>Bergvik skog väst AB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51986-2024</t>
        </is>
      </c>
      <c r="B520" s="1" t="n">
        <v>45607.68255787037</v>
      </c>
      <c r="C520" s="1" t="n">
        <v>45947</v>
      </c>
      <c r="D520" t="inlineStr">
        <is>
          <t>GÄVLEBORGS LÄN</t>
        </is>
      </c>
      <c r="E520" t="inlineStr">
        <is>
          <t>SÖDERHAMN</t>
        </is>
      </c>
      <c r="F520" t="inlineStr">
        <is>
          <t>Bergvik skog väst AB</t>
        </is>
      </c>
      <c r="G520" t="n">
        <v>5.7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55715-2024</t>
        </is>
      </c>
      <c r="B521" s="1" t="n">
        <v>45622.70284722222</v>
      </c>
      <c r="C521" s="1" t="n">
        <v>45947</v>
      </c>
      <c r="D521" t="inlineStr">
        <is>
          <t>GÄVLEBORGS LÄN</t>
        </is>
      </c>
      <c r="E521" t="inlineStr">
        <is>
          <t>SÖDERHAMN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46007-2024</t>
        </is>
      </c>
      <c r="B522" s="1" t="n">
        <v>45580</v>
      </c>
      <c r="C522" s="1" t="n">
        <v>45947</v>
      </c>
      <c r="D522" t="inlineStr">
        <is>
          <t>GÄVLEBORGS LÄN</t>
        </is>
      </c>
      <c r="E522" t="inlineStr">
        <is>
          <t>SÖDERHAMN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1641-2025</t>
        </is>
      </c>
      <c r="B523" s="1" t="n">
        <v>45670</v>
      </c>
      <c r="C523" s="1" t="n">
        <v>45947</v>
      </c>
      <c r="D523" t="inlineStr">
        <is>
          <t>GÄVLEBORGS LÄN</t>
        </is>
      </c>
      <c r="E523" t="inlineStr">
        <is>
          <t>SÖDERHAMN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36174-2024</t>
        </is>
      </c>
      <c r="B524" s="1" t="n">
        <v>45534.40605324074</v>
      </c>
      <c r="C524" s="1" t="n">
        <v>45947</v>
      </c>
      <c r="D524" t="inlineStr">
        <is>
          <t>GÄVLEBORGS LÄN</t>
        </is>
      </c>
      <c r="E524" t="inlineStr">
        <is>
          <t>SÖDERHAMN</t>
        </is>
      </c>
      <c r="F524" t="inlineStr">
        <is>
          <t>Bergvik skog väst AB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16726-2025</t>
        </is>
      </c>
      <c r="B525" s="1" t="n">
        <v>45754.52270833333</v>
      </c>
      <c r="C525" s="1" t="n">
        <v>45947</v>
      </c>
      <c r="D525" t="inlineStr">
        <is>
          <t>GÄVLEBORGS LÄN</t>
        </is>
      </c>
      <c r="E525" t="inlineStr">
        <is>
          <t>SÖDERHAMN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60347-2024</t>
        </is>
      </c>
      <c r="B526" s="1" t="n">
        <v>45643.42839120371</v>
      </c>
      <c r="C526" s="1" t="n">
        <v>45947</v>
      </c>
      <c r="D526" t="inlineStr">
        <is>
          <t>GÄVLEBORGS LÄN</t>
        </is>
      </c>
      <c r="E526" t="inlineStr">
        <is>
          <t>SÖDERHAMN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2025-10-17T14:21:53Z</dcterms:created>
  <dcterms:modified xmlns:dcterms="http://purl.org/dc/terms/" xmlns:xsi="http://www.w3.org/2001/XMLSchema-instance" xsi:type="dcterms:W3CDTF">2025-10-17T14:21:54Z</dcterms:modified>
</cp:coreProperties>
</file>