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45955</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45955</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45955</v>
      </c>
      <c r="D4" t="inlineStr">
        <is>
          <t>NORRBOTTENS LÄN</t>
        </is>
      </c>
      <c r="E4" t="inlineStr">
        <is>
          <t>KIRUNA</t>
        </is>
      </c>
      <c r="G4" t="n">
        <v>14.8</v>
      </c>
      <c r="H4" t="n">
        <v>7</v>
      </c>
      <c r="I4" t="n">
        <v>3</v>
      </c>
      <c r="J4" t="n">
        <v>11</v>
      </c>
      <c r="K4" t="n">
        <v>3</v>
      </c>
      <c r="L4" t="n">
        <v>0</v>
      </c>
      <c r="M4" t="n">
        <v>0</v>
      </c>
      <c r="N4" t="n">
        <v>0</v>
      </c>
      <c r="O4" t="n">
        <v>14</v>
      </c>
      <c r="P4" t="n">
        <v>3</v>
      </c>
      <c r="Q4" t="n">
        <v>19</v>
      </c>
      <c r="R4" s="2" t="inlineStr">
        <is>
          <t>Grantickeporing
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45955</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45955</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17705-2023</t>
        </is>
      </c>
      <c r="B7" s="1" t="n">
        <v>45035</v>
      </c>
      <c r="C7" s="1" t="n">
        <v>45955</v>
      </c>
      <c r="D7" t="inlineStr">
        <is>
          <t>NORRBOTTENS LÄN</t>
        </is>
      </c>
      <c r="E7" t="inlineStr">
        <is>
          <t>KIRUNA</t>
        </is>
      </c>
      <c r="F7" t="inlineStr">
        <is>
          <t>Allmännings- och besparingsskogar</t>
        </is>
      </c>
      <c r="G7" t="n">
        <v>58.9</v>
      </c>
      <c r="H7" t="n">
        <v>0</v>
      </c>
      <c r="I7" t="n">
        <v>1</v>
      </c>
      <c r="J7" t="n">
        <v>1</v>
      </c>
      <c r="K7" t="n">
        <v>1</v>
      </c>
      <c r="L7" t="n">
        <v>0</v>
      </c>
      <c r="M7" t="n">
        <v>0</v>
      </c>
      <c r="N7" t="n">
        <v>0</v>
      </c>
      <c r="O7" t="n">
        <v>2</v>
      </c>
      <c r="P7" t="n">
        <v>1</v>
      </c>
      <c r="Q7" t="n">
        <v>3</v>
      </c>
      <c r="R7" s="2" t="inlineStr">
        <is>
          <t>Fläckporing
Orange taggsvamp
Dropptaggsvamp</t>
        </is>
      </c>
      <c r="S7">
        <f>HYPERLINK("https://klasma.github.io/Logging_2584/artfynd/A 17705-2023 artfynd.xlsx", "A 17705-2023")</f>
        <v/>
      </c>
      <c r="T7">
        <f>HYPERLINK("https://klasma.github.io/Logging_2584/kartor/A 17705-2023 karta.png", "A 17705-2023")</f>
        <v/>
      </c>
      <c r="V7">
        <f>HYPERLINK("https://klasma.github.io/Logging_2584/klagomål/A 17705-2023 FSC-klagomål.docx", "A 17705-2023")</f>
        <v/>
      </c>
      <c r="W7">
        <f>HYPERLINK("https://klasma.github.io/Logging_2584/klagomålsmail/A 17705-2023 FSC-klagomål mail.docx", "A 17705-2023")</f>
        <v/>
      </c>
      <c r="X7">
        <f>HYPERLINK("https://klasma.github.io/Logging_2584/tillsyn/A 17705-2023 tillsynsbegäran.docx", "A 17705-2023")</f>
        <v/>
      </c>
      <c r="Y7">
        <f>HYPERLINK("https://klasma.github.io/Logging_2584/tillsynsmail/A 17705-2023 tillsynsbegäran mail.docx", "A 17705-2023")</f>
        <v/>
      </c>
    </row>
    <row r="8" ht="15" customHeight="1">
      <c r="A8" t="inlineStr">
        <is>
          <t>A 20780-2025</t>
        </is>
      </c>
      <c r="B8" s="1" t="n">
        <v>45776</v>
      </c>
      <c r="C8" s="1" t="n">
        <v>45955</v>
      </c>
      <c r="D8" t="inlineStr">
        <is>
          <t>NORRBOTTENS LÄN</t>
        </is>
      </c>
      <c r="E8" t="inlineStr">
        <is>
          <t>KIRUNA</t>
        </is>
      </c>
      <c r="F8" t="inlineStr">
        <is>
          <t>Sveaskog</t>
        </is>
      </c>
      <c r="G8" t="n">
        <v>5.7</v>
      </c>
      <c r="H8" t="n">
        <v>1</v>
      </c>
      <c r="I8" t="n">
        <v>2</v>
      </c>
      <c r="J8" t="n">
        <v>1</v>
      </c>
      <c r="K8" t="n">
        <v>0</v>
      </c>
      <c r="L8" t="n">
        <v>0</v>
      </c>
      <c r="M8" t="n">
        <v>0</v>
      </c>
      <c r="N8" t="n">
        <v>0</v>
      </c>
      <c r="O8" t="n">
        <v>1</v>
      </c>
      <c r="P8" t="n">
        <v>0</v>
      </c>
      <c r="Q8" t="n">
        <v>3</v>
      </c>
      <c r="R8" s="2" t="inlineStr">
        <is>
          <t>Garnlav
Lappranunkel
Stuplav</t>
        </is>
      </c>
      <c r="S8">
        <f>HYPERLINK("https://klasma.github.io/Logging_2584/artfynd/A 20780-2025 artfynd.xlsx", "A 20780-2025")</f>
        <v/>
      </c>
      <c r="T8">
        <f>HYPERLINK("https://klasma.github.io/Logging_2584/kartor/A 20780-2025 karta.png", "A 20780-2025")</f>
        <v/>
      </c>
      <c r="V8">
        <f>HYPERLINK("https://klasma.github.io/Logging_2584/klagomål/A 20780-2025 FSC-klagomål.docx", "A 20780-2025")</f>
        <v/>
      </c>
      <c r="W8">
        <f>HYPERLINK("https://klasma.github.io/Logging_2584/klagomålsmail/A 20780-2025 FSC-klagomål mail.docx", "A 20780-2025")</f>
        <v/>
      </c>
      <c r="X8">
        <f>HYPERLINK("https://klasma.github.io/Logging_2584/tillsyn/A 20780-2025 tillsynsbegäran.docx", "A 20780-2025")</f>
        <v/>
      </c>
      <c r="Y8">
        <f>HYPERLINK("https://klasma.github.io/Logging_2584/tillsynsmail/A 20780-2025 tillsynsbegäran mail.docx", "A 20780-2025")</f>
        <v/>
      </c>
    </row>
    <row r="9" ht="15" customHeight="1">
      <c r="A9" t="inlineStr">
        <is>
          <t>A 53309-2023</t>
        </is>
      </c>
      <c r="B9" s="1" t="n">
        <v>45229</v>
      </c>
      <c r="C9" s="1" t="n">
        <v>45955</v>
      </c>
      <c r="D9" t="inlineStr">
        <is>
          <t>NORRBOTTENS LÄN</t>
        </is>
      </c>
      <c r="E9" t="inlineStr">
        <is>
          <t>KIRUNA</t>
        </is>
      </c>
      <c r="G9" t="n">
        <v>1.6</v>
      </c>
      <c r="H9" t="n">
        <v>3</v>
      </c>
      <c r="I9" t="n">
        <v>0</v>
      </c>
      <c r="J9" t="n">
        <v>1</v>
      </c>
      <c r="K9" t="n">
        <v>0</v>
      </c>
      <c r="L9" t="n">
        <v>0</v>
      </c>
      <c r="M9" t="n">
        <v>0</v>
      </c>
      <c r="N9" t="n">
        <v>0</v>
      </c>
      <c r="O9" t="n">
        <v>1</v>
      </c>
      <c r="P9" t="n">
        <v>0</v>
      </c>
      <c r="Q9" t="n">
        <v>3</v>
      </c>
      <c r="R9" s="2" t="inlineStr">
        <is>
          <t>Havsörn
Fiskgjuse
Grönsiska</t>
        </is>
      </c>
      <c r="S9">
        <f>HYPERLINK("https://klasma.github.io/Logging_2584/artfynd/A 53309-2023 artfynd.xlsx", "A 53309-2023")</f>
        <v/>
      </c>
      <c r="T9">
        <f>HYPERLINK("https://klasma.github.io/Logging_2584/kartor/A 53309-2023 karta.png", "A 53309-2023")</f>
        <v/>
      </c>
      <c r="V9">
        <f>HYPERLINK("https://klasma.github.io/Logging_2584/klagomål/A 53309-2023 FSC-klagomål.docx", "A 53309-2023")</f>
        <v/>
      </c>
      <c r="W9">
        <f>HYPERLINK("https://klasma.github.io/Logging_2584/klagomålsmail/A 53309-2023 FSC-klagomål mail.docx", "A 53309-2023")</f>
        <v/>
      </c>
      <c r="X9">
        <f>HYPERLINK("https://klasma.github.io/Logging_2584/tillsyn/A 53309-2023 tillsynsbegäran.docx", "A 53309-2023")</f>
        <v/>
      </c>
      <c r="Y9">
        <f>HYPERLINK("https://klasma.github.io/Logging_2584/tillsynsmail/A 53309-2023 tillsynsbegäran mail.docx", "A 53309-2023")</f>
        <v/>
      </c>
      <c r="Z9">
        <f>HYPERLINK("https://klasma.github.io/Logging_2584/fåglar/A 53309-2023 prioriterade fågelarter.docx", "A 53309-2023")</f>
        <v/>
      </c>
    </row>
    <row r="10" ht="15" customHeight="1">
      <c r="A10" t="inlineStr">
        <is>
          <t>A 53264-2023</t>
        </is>
      </c>
      <c r="B10" s="1" t="n">
        <v>45222</v>
      </c>
      <c r="C10" s="1" t="n">
        <v>45955</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53264-2023</t>
        </is>
      </c>
      <c r="B11" s="1" t="n">
        <v>45222</v>
      </c>
      <c r="C11" s="1" t="n">
        <v>45955</v>
      </c>
      <c r="D11" t="inlineStr">
        <is>
          <t>NORRBOTTENS LÄN</t>
        </is>
      </c>
      <c r="E11" t="inlineStr">
        <is>
          <t>KIRUNA</t>
        </is>
      </c>
      <c r="G11" t="n">
        <v>100.3</v>
      </c>
      <c r="H11" t="n">
        <v>2</v>
      </c>
      <c r="I11" t="n">
        <v>1</v>
      </c>
      <c r="J11" t="n">
        <v>0</v>
      </c>
      <c r="K11" t="n">
        <v>0</v>
      </c>
      <c r="L11" t="n">
        <v>0</v>
      </c>
      <c r="M11" t="n">
        <v>0</v>
      </c>
      <c r="N11" t="n">
        <v>0</v>
      </c>
      <c r="O11" t="n">
        <v>0</v>
      </c>
      <c r="P11" t="n">
        <v>0</v>
      </c>
      <c r="Q11" t="n">
        <v>2</v>
      </c>
      <c r="R11" s="2" t="inlineStr">
        <is>
          <t>Plattlummer
Revlummer</t>
        </is>
      </c>
      <c r="S11">
        <f>HYPERLINK("https://klasma.github.io/Logging_2584/artfynd/A 53264-2023 artfynd.xlsx", "A 53264-2023")</f>
        <v/>
      </c>
      <c r="T11">
        <f>HYPERLINK("https://klasma.github.io/Logging_2584/kartor/A 53264-2023 karta.png", "A 53264-2023")</f>
        <v/>
      </c>
      <c r="V11">
        <f>HYPERLINK("https://klasma.github.io/Logging_2584/klagomål/A 53264-2023 FSC-klagomål.docx", "A 53264-2023")</f>
        <v/>
      </c>
      <c r="W11">
        <f>HYPERLINK("https://klasma.github.io/Logging_2584/klagomålsmail/A 53264-2023 FSC-klagomål mail.docx", "A 53264-2023")</f>
        <v/>
      </c>
      <c r="X11">
        <f>HYPERLINK("https://klasma.github.io/Logging_2584/tillsyn/A 53264-2023 tillsynsbegäran.docx", "A 53264-2023")</f>
        <v/>
      </c>
      <c r="Y11">
        <f>HYPERLINK("https://klasma.github.io/Logging_2584/tillsynsmail/A 53264-2023 tillsynsbegäran mail.docx", "A 53264-2023")</f>
        <v/>
      </c>
    </row>
    <row r="12" ht="15" customHeight="1">
      <c r="A12" t="inlineStr">
        <is>
          <t>A 64829-2023</t>
        </is>
      </c>
      <c r="B12" s="1" t="n">
        <v>45281</v>
      </c>
      <c r="C12" s="1" t="n">
        <v>45955</v>
      </c>
      <c r="D12" t="inlineStr">
        <is>
          <t>NORRBOTTENS LÄN</t>
        </is>
      </c>
      <c r="E12" t="inlineStr">
        <is>
          <t>KIRUNA</t>
        </is>
      </c>
      <c r="G12" t="n">
        <v>31.7</v>
      </c>
      <c r="H12" t="n">
        <v>1</v>
      </c>
      <c r="I12" t="n">
        <v>0</v>
      </c>
      <c r="J12" t="n">
        <v>1</v>
      </c>
      <c r="K12" t="n">
        <v>0</v>
      </c>
      <c r="L12" t="n">
        <v>0</v>
      </c>
      <c r="M12" t="n">
        <v>0</v>
      </c>
      <c r="N12" t="n">
        <v>0</v>
      </c>
      <c r="O12" t="n">
        <v>1</v>
      </c>
      <c r="P12" t="n">
        <v>0</v>
      </c>
      <c r="Q12" t="n">
        <v>2</v>
      </c>
      <c r="R12" s="2" t="inlineStr">
        <is>
          <t>Månlåsbräken
Mattlummer</t>
        </is>
      </c>
      <c r="S12">
        <f>HYPERLINK("https://klasma.github.io/Logging_2584/artfynd/A 64829-2023 artfynd.xlsx", "A 64829-2023")</f>
        <v/>
      </c>
      <c r="T12">
        <f>HYPERLINK("https://klasma.github.io/Logging_2584/kartor/A 64829-2023 karta.png", "A 64829-2023")</f>
        <v/>
      </c>
      <c r="V12">
        <f>HYPERLINK("https://klasma.github.io/Logging_2584/klagomål/A 64829-2023 FSC-klagomål.docx", "A 64829-2023")</f>
        <v/>
      </c>
      <c r="W12">
        <f>HYPERLINK("https://klasma.github.io/Logging_2584/klagomålsmail/A 64829-2023 FSC-klagomål mail.docx", "A 64829-2023")</f>
        <v/>
      </c>
      <c r="X12">
        <f>HYPERLINK("https://klasma.github.io/Logging_2584/tillsyn/A 64829-2023 tillsynsbegäran.docx", "A 64829-2023")</f>
        <v/>
      </c>
      <c r="Y12">
        <f>HYPERLINK("https://klasma.github.io/Logging_2584/tillsynsmail/A 64829-2023 tillsynsbegäran mail.docx", "A 64829-2023")</f>
        <v/>
      </c>
    </row>
    <row r="13" ht="15" customHeight="1">
      <c r="A13" t="inlineStr">
        <is>
          <t>A 4367-2024</t>
        </is>
      </c>
      <c r="B13" s="1" t="n">
        <v>45326</v>
      </c>
      <c r="C13" s="1" t="n">
        <v>45955</v>
      </c>
      <c r="D13" t="inlineStr">
        <is>
          <t>NORRBOTTENS LÄN</t>
        </is>
      </c>
      <c r="E13" t="inlineStr">
        <is>
          <t>KIRUNA</t>
        </is>
      </c>
      <c r="G13" t="n">
        <v>7.5</v>
      </c>
      <c r="H13" t="n">
        <v>0</v>
      </c>
      <c r="I13" t="n">
        <v>0</v>
      </c>
      <c r="J13" t="n">
        <v>2</v>
      </c>
      <c r="K13" t="n">
        <v>0</v>
      </c>
      <c r="L13" t="n">
        <v>0</v>
      </c>
      <c r="M13" t="n">
        <v>0</v>
      </c>
      <c r="N13" t="n">
        <v>0</v>
      </c>
      <c r="O13" t="n">
        <v>2</v>
      </c>
      <c r="P13" t="n">
        <v>0</v>
      </c>
      <c r="Q13" t="n">
        <v>2</v>
      </c>
      <c r="R13" s="2" t="inlineStr">
        <is>
          <t>Granticka
Tallticka</t>
        </is>
      </c>
      <c r="S13">
        <f>HYPERLINK("https://klasma.github.io/Logging_2584/artfynd/A 4367-2024 artfynd.xlsx", "A 4367-2024")</f>
        <v/>
      </c>
      <c r="T13">
        <f>HYPERLINK("https://klasma.github.io/Logging_2584/kartor/A 4367-2024 karta.png", "A 4367-2024")</f>
        <v/>
      </c>
      <c r="V13">
        <f>HYPERLINK("https://klasma.github.io/Logging_2584/klagomål/A 4367-2024 FSC-klagomål.docx", "A 4367-2024")</f>
        <v/>
      </c>
      <c r="W13">
        <f>HYPERLINK("https://klasma.github.io/Logging_2584/klagomålsmail/A 4367-2024 FSC-klagomål mail.docx", "A 4367-2024")</f>
        <v/>
      </c>
      <c r="X13">
        <f>HYPERLINK("https://klasma.github.io/Logging_2584/tillsyn/A 4367-2024 tillsynsbegäran.docx", "A 4367-2024")</f>
        <v/>
      </c>
      <c r="Y13">
        <f>HYPERLINK("https://klasma.github.io/Logging_2584/tillsynsmail/A 4367-2024 tillsynsbegäran mail.docx", "A 4367-2024")</f>
        <v/>
      </c>
    </row>
    <row r="14" ht="15" customHeight="1">
      <c r="A14" t="inlineStr">
        <is>
          <t>A 45810-2022</t>
        </is>
      </c>
      <c r="B14" s="1" t="n">
        <v>44844</v>
      </c>
      <c r="C14" s="1" t="n">
        <v>45955</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22495-2024</t>
        </is>
      </c>
      <c r="B15" s="1" t="n">
        <v>45447</v>
      </c>
      <c r="C15" s="1" t="n">
        <v>45955</v>
      </c>
      <c r="D15" t="inlineStr">
        <is>
          <t>NORRBOTTENS LÄN</t>
        </is>
      </c>
      <c r="E15" t="inlineStr">
        <is>
          <t>KIRUNA</t>
        </is>
      </c>
      <c r="G15" t="n">
        <v>7.1</v>
      </c>
      <c r="H15" t="n">
        <v>0</v>
      </c>
      <c r="I15" t="n">
        <v>0</v>
      </c>
      <c r="J15" t="n">
        <v>0</v>
      </c>
      <c r="K15" t="n">
        <v>1</v>
      </c>
      <c r="L15" t="n">
        <v>0</v>
      </c>
      <c r="M15" t="n">
        <v>0</v>
      </c>
      <c r="N15" t="n">
        <v>0</v>
      </c>
      <c r="O15" t="n">
        <v>1</v>
      </c>
      <c r="P15" t="n">
        <v>1</v>
      </c>
      <c r="Q15" t="n">
        <v>1</v>
      </c>
      <c r="R15" s="2" t="inlineStr">
        <is>
          <t>Tajgafältmätare</t>
        </is>
      </c>
      <c r="S15">
        <f>HYPERLINK("https://klasma.github.io/Logging_2584/artfynd/A 22495-2024 artfynd.xlsx", "A 22495-2024")</f>
        <v/>
      </c>
      <c r="T15">
        <f>HYPERLINK("https://klasma.github.io/Logging_2584/kartor/A 22495-2024 karta.png", "A 22495-2024")</f>
        <v/>
      </c>
      <c r="V15">
        <f>HYPERLINK("https://klasma.github.io/Logging_2584/klagomål/A 22495-2024 FSC-klagomål.docx", "A 22495-2024")</f>
        <v/>
      </c>
      <c r="W15">
        <f>HYPERLINK("https://klasma.github.io/Logging_2584/klagomålsmail/A 22495-2024 FSC-klagomål mail.docx", "A 22495-2024")</f>
        <v/>
      </c>
      <c r="X15">
        <f>HYPERLINK("https://klasma.github.io/Logging_2584/tillsyn/A 22495-2024 tillsynsbegäran.docx", "A 22495-2024")</f>
        <v/>
      </c>
      <c r="Y15">
        <f>HYPERLINK("https://klasma.github.io/Logging_2584/tillsynsmail/A 22495-2024 tillsynsbegäran mail.docx", "A 22495-2024")</f>
        <v/>
      </c>
    </row>
    <row r="16" ht="15" customHeight="1">
      <c r="A16" t="inlineStr">
        <is>
          <t>A 17740-2023</t>
        </is>
      </c>
      <c r="B16" s="1" t="n">
        <v>45035</v>
      </c>
      <c r="C16" s="1" t="n">
        <v>45955</v>
      </c>
      <c r="D16" t="inlineStr">
        <is>
          <t>NORRBOTTENS LÄN</t>
        </is>
      </c>
      <c r="E16" t="inlineStr">
        <is>
          <t>KIRUNA</t>
        </is>
      </c>
      <c r="F16" t="inlineStr">
        <is>
          <t>Allmännings- och besparingsskogar</t>
        </is>
      </c>
      <c r="G16" t="n">
        <v>20.1</v>
      </c>
      <c r="H16" t="n">
        <v>0</v>
      </c>
      <c r="I16" t="n">
        <v>0</v>
      </c>
      <c r="J16" t="n">
        <v>1</v>
      </c>
      <c r="K16" t="n">
        <v>0</v>
      </c>
      <c r="L16" t="n">
        <v>0</v>
      </c>
      <c r="M16" t="n">
        <v>0</v>
      </c>
      <c r="N16" t="n">
        <v>0</v>
      </c>
      <c r="O16" t="n">
        <v>1</v>
      </c>
      <c r="P16" t="n">
        <v>0</v>
      </c>
      <c r="Q16" t="n">
        <v>1</v>
      </c>
      <c r="R16" s="2" t="inlineStr">
        <is>
          <t>Knottrig blåslav</t>
        </is>
      </c>
      <c r="S16">
        <f>HYPERLINK("https://klasma.github.io/Logging_2584/artfynd/A 17740-2023 artfynd.xlsx", "A 17740-2023")</f>
        <v/>
      </c>
      <c r="T16">
        <f>HYPERLINK("https://klasma.github.io/Logging_2584/kartor/A 17740-2023 karta.png", "A 17740-2023")</f>
        <v/>
      </c>
      <c r="V16">
        <f>HYPERLINK("https://klasma.github.io/Logging_2584/klagomål/A 17740-2023 FSC-klagomål.docx", "A 17740-2023")</f>
        <v/>
      </c>
      <c r="W16">
        <f>HYPERLINK("https://klasma.github.io/Logging_2584/klagomålsmail/A 17740-2023 FSC-klagomål mail.docx", "A 17740-2023")</f>
        <v/>
      </c>
      <c r="X16">
        <f>HYPERLINK("https://klasma.github.io/Logging_2584/tillsyn/A 17740-2023 tillsynsbegäran.docx", "A 17740-2023")</f>
        <v/>
      </c>
      <c r="Y16">
        <f>HYPERLINK("https://klasma.github.io/Logging_2584/tillsynsmail/A 17740-2023 tillsynsbegäran mail.docx", "A 17740-2023")</f>
        <v/>
      </c>
    </row>
    <row r="17" ht="15" customHeight="1">
      <c r="A17" t="inlineStr">
        <is>
          <t>A 21183-2025</t>
        </is>
      </c>
      <c r="B17" s="1" t="n">
        <v>45779</v>
      </c>
      <c r="C17" s="1" t="n">
        <v>45955</v>
      </c>
      <c r="D17" t="inlineStr">
        <is>
          <t>NORRBOTTENS LÄN</t>
        </is>
      </c>
      <c r="E17" t="inlineStr">
        <is>
          <t>KIRUNA</t>
        </is>
      </c>
      <c r="G17" t="n">
        <v>31.9</v>
      </c>
      <c r="H17" t="n">
        <v>1</v>
      </c>
      <c r="I17" t="n">
        <v>0</v>
      </c>
      <c r="J17" t="n">
        <v>1</v>
      </c>
      <c r="K17" t="n">
        <v>0</v>
      </c>
      <c r="L17" t="n">
        <v>0</v>
      </c>
      <c r="M17" t="n">
        <v>0</v>
      </c>
      <c r="N17" t="n">
        <v>0</v>
      </c>
      <c r="O17" t="n">
        <v>1</v>
      </c>
      <c r="P17" t="n">
        <v>0</v>
      </c>
      <c r="Q17" t="n">
        <v>1</v>
      </c>
      <c r="R17" s="2" t="inlineStr">
        <is>
          <t>Venhavre</t>
        </is>
      </c>
      <c r="S17">
        <f>HYPERLINK("https://klasma.github.io/Logging_2584/artfynd/A 21183-2025 artfynd.xlsx", "A 21183-2025")</f>
        <v/>
      </c>
      <c r="T17">
        <f>HYPERLINK("https://klasma.github.io/Logging_2584/kartor/A 21183-2025 karta.png", "A 21183-2025")</f>
        <v/>
      </c>
      <c r="V17">
        <f>HYPERLINK("https://klasma.github.io/Logging_2584/klagomål/A 21183-2025 FSC-klagomål.docx", "A 21183-2025")</f>
        <v/>
      </c>
      <c r="W17">
        <f>HYPERLINK("https://klasma.github.io/Logging_2584/klagomålsmail/A 21183-2025 FSC-klagomål mail.docx", "A 21183-2025")</f>
        <v/>
      </c>
      <c r="X17">
        <f>HYPERLINK("https://klasma.github.io/Logging_2584/tillsyn/A 21183-2025 tillsynsbegäran.docx", "A 21183-2025")</f>
        <v/>
      </c>
      <c r="Y17">
        <f>HYPERLINK("https://klasma.github.io/Logging_2584/tillsynsmail/A 21183-2025 tillsynsbegäran mail.docx", "A 21183-2025")</f>
        <v/>
      </c>
    </row>
    <row r="18" ht="15" customHeight="1">
      <c r="A18" t="inlineStr">
        <is>
          <t>A 32819-2021</t>
        </is>
      </c>
      <c r="B18" s="1" t="n">
        <v>44375</v>
      </c>
      <c r="C18" s="1" t="n">
        <v>45955</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24760-2021</t>
        </is>
      </c>
      <c r="B19" s="1" t="n">
        <v>44340</v>
      </c>
      <c r="C19" s="1" t="n">
        <v>45955</v>
      </c>
      <c r="D19" t="inlineStr">
        <is>
          <t>NORRBOTTENS LÄN</t>
        </is>
      </c>
      <c r="E19" t="inlineStr">
        <is>
          <t>KIRUNA</t>
        </is>
      </c>
      <c r="G19" t="n">
        <v>22.6</v>
      </c>
      <c r="H19" t="n">
        <v>0</v>
      </c>
      <c r="I19" t="n">
        <v>0</v>
      </c>
      <c r="J19" t="n">
        <v>0</v>
      </c>
      <c r="K19" t="n">
        <v>0</v>
      </c>
      <c r="L19" t="n">
        <v>0</v>
      </c>
      <c r="M19" t="n">
        <v>0</v>
      </c>
      <c r="N19" t="n">
        <v>0</v>
      </c>
      <c r="O19" t="n">
        <v>0</v>
      </c>
      <c r="P19" t="n">
        <v>0</v>
      </c>
      <c r="Q19" t="n">
        <v>0</v>
      </c>
      <c r="R19" s="2" t="inlineStr"/>
    </row>
    <row r="20" ht="15" customHeight="1">
      <c r="A20" t="inlineStr">
        <is>
          <t>A 60979-2020</t>
        </is>
      </c>
      <c r="B20" s="1" t="n">
        <v>44154</v>
      </c>
      <c r="C20" s="1" t="n">
        <v>45955</v>
      </c>
      <c r="D20" t="inlineStr">
        <is>
          <t>NORRBOTTENS LÄN</t>
        </is>
      </c>
      <c r="E20" t="inlineStr">
        <is>
          <t>KIRUNA</t>
        </is>
      </c>
      <c r="G20" t="n">
        <v>2.2</v>
      </c>
      <c r="H20" t="n">
        <v>0</v>
      </c>
      <c r="I20" t="n">
        <v>0</v>
      </c>
      <c r="J20" t="n">
        <v>0</v>
      </c>
      <c r="K20" t="n">
        <v>0</v>
      </c>
      <c r="L20" t="n">
        <v>0</v>
      </c>
      <c r="M20" t="n">
        <v>0</v>
      </c>
      <c r="N20" t="n">
        <v>0</v>
      </c>
      <c r="O20" t="n">
        <v>0</v>
      </c>
      <c r="P20" t="n">
        <v>0</v>
      </c>
      <c r="Q20" t="n">
        <v>0</v>
      </c>
      <c r="R20" s="2" t="inlineStr"/>
    </row>
    <row r="21" ht="15" customHeight="1">
      <c r="A21" t="inlineStr">
        <is>
          <t>A 32682-2021</t>
        </is>
      </c>
      <c r="B21" s="1" t="n">
        <v>44375</v>
      </c>
      <c r="C21" s="1" t="n">
        <v>45955</v>
      </c>
      <c r="D21" t="inlineStr">
        <is>
          <t>NORRBOTTENS LÄN</t>
        </is>
      </c>
      <c r="E21" t="inlineStr">
        <is>
          <t>KIRUNA</t>
        </is>
      </c>
      <c r="G21" t="n">
        <v>9.4</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45955</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45955</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45955</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45955</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45955</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45955</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45955</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45955</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9605-2024</t>
        </is>
      </c>
      <c r="B30" s="1" t="n">
        <v>45361.44230324074</v>
      </c>
      <c r="C30" s="1" t="n">
        <v>45955</v>
      </c>
      <c r="D30" t="inlineStr">
        <is>
          <t>NORRBOTTENS LÄN</t>
        </is>
      </c>
      <c r="E30" t="inlineStr">
        <is>
          <t>KIRUNA</t>
        </is>
      </c>
      <c r="G30" t="n">
        <v>8.4</v>
      </c>
      <c r="H30" t="n">
        <v>0</v>
      </c>
      <c r="I30" t="n">
        <v>0</v>
      </c>
      <c r="J30" t="n">
        <v>0</v>
      </c>
      <c r="K30" t="n">
        <v>0</v>
      </c>
      <c r="L30" t="n">
        <v>0</v>
      </c>
      <c r="M30" t="n">
        <v>0</v>
      </c>
      <c r="N30" t="n">
        <v>0</v>
      </c>
      <c r="O30" t="n">
        <v>0</v>
      </c>
      <c r="P30" t="n">
        <v>0</v>
      </c>
      <c r="Q30" t="n">
        <v>0</v>
      </c>
      <c r="R30" s="2" t="inlineStr"/>
    </row>
    <row r="31" ht="15" customHeight="1">
      <c r="A31" t="inlineStr">
        <is>
          <t>A 5411-2024</t>
        </is>
      </c>
      <c r="B31" s="1" t="n">
        <v>45331</v>
      </c>
      <c r="C31" s="1" t="n">
        <v>45955</v>
      </c>
      <c r="D31" t="inlineStr">
        <is>
          <t>NORRBOTTENS LÄN</t>
        </is>
      </c>
      <c r="E31" t="inlineStr">
        <is>
          <t>KIRUNA</t>
        </is>
      </c>
      <c r="G31" t="n">
        <v>3.9</v>
      </c>
      <c r="H31" t="n">
        <v>0</v>
      </c>
      <c r="I31" t="n">
        <v>0</v>
      </c>
      <c r="J31" t="n">
        <v>0</v>
      </c>
      <c r="K31" t="n">
        <v>0</v>
      </c>
      <c r="L31" t="n">
        <v>0</v>
      </c>
      <c r="M31" t="n">
        <v>0</v>
      </c>
      <c r="N31" t="n">
        <v>0</v>
      </c>
      <c r="O31" t="n">
        <v>0</v>
      </c>
      <c r="P31" t="n">
        <v>0</v>
      </c>
      <c r="Q31" t="n">
        <v>0</v>
      </c>
      <c r="R31" s="2" t="inlineStr"/>
    </row>
    <row r="32" ht="15" customHeight="1">
      <c r="A32" t="inlineStr">
        <is>
          <t>A 20764-2025</t>
        </is>
      </c>
      <c r="B32" s="1" t="n">
        <v>45776</v>
      </c>
      <c r="C32" s="1" t="n">
        <v>45955</v>
      </c>
      <c r="D32" t="inlineStr">
        <is>
          <t>NORRBOTTENS LÄN</t>
        </is>
      </c>
      <c r="E32" t="inlineStr">
        <is>
          <t>KIRUNA</t>
        </is>
      </c>
      <c r="F32" t="inlineStr">
        <is>
          <t>Sveaskog</t>
        </is>
      </c>
      <c r="G32" t="n">
        <v>1.2</v>
      </c>
      <c r="H32" t="n">
        <v>0</v>
      </c>
      <c r="I32" t="n">
        <v>0</v>
      </c>
      <c r="J32" t="n">
        <v>0</v>
      </c>
      <c r="K32" t="n">
        <v>0</v>
      </c>
      <c r="L32" t="n">
        <v>0</v>
      </c>
      <c r="M32" t="n">
        <v>0</v>
      </c>
      <c r="N32" t="n">
        <v>0</v>
      </c>
      <c r="O32" t="n">
        <v>0</v>
      </c>
      <c r="P32" t="n">
        <v>0</v>
      </c>
      <c r="Q32" t="n">
        <v>0</v>
      </c>
      <c r="R32" s="2" t="inlineStr"/>
    </row>
    <row r="33" ht="15" customHeight="1">
      <c r="A33" t="inlineStr">
        <is>
          <t>A 20770-2025</t>
        </is>
      </c>
      <c r="B33" s="1" t="n">
        <v>45776</v>
      </c>
      <c r="C33" s="1" t="n">
        <v>45955</v>
      </c>
      <c r="D33" t="inlineStr">
        <is>
          <t>NORRBOTTENS LÄN</t>
        </is>
      </c>
      <c r="E33" t="inlineStr">
        <is>
          <t>KIRUNA</t>
        </is>
      </c>
      <c r="F33" t="inlineStr">
        <is>
          <t>Sveaskog</t>
        </is>
      </c>
      <c r="G33" t="n">
        <v>5.5</v>
      </c>
      <c r="H33" t="n">
        <v>0</v>
      </c>
      <c r="I33" t="n">
        <v>0</v>
      </c>
      <c r="J33" t="n">
        <v>0</v>
      </c>
      <c r="K33" t="n">
        <v>0</v>
      </c>
      <c r="L33" t="n">
        <v>0</v>
      </c>
      <c r="M33" t="n">
        <v>0</v>
      </c>
      <c r="N33" t="n">
        <v>0</v>
      </c>
      <c r="O33" t="n">
        <v>0</v>
      </c>
      <c r="P33" t="n">
        <v>0</v>
      </c>
      <c r="Q33" t="n">
        <v>0</v>
      </c>
      <c r="R33" s="2" t="inlineStr"/>
    </row>
    <row r="34" ht="15" customHeight="1">
      <c r="A34" t="inlineStr">
        <is>
          <t>A 18712-2025</t>
        </is>
      </c>
      <c r="B34" s="1" t="n">
        <v>45763</v>
      </c>
      <c r="C34" s="1" t="n">
        <v>45955</v>
      </c>
      <c r="D34" t="inlineStr">
        <is>
          <t>NORRBOTTENS LÄN</t>
        </is>
      </c>
      <c r="E34" t="inlineStr">
        <is>
          <t>KIRUNA</t>
        </is>
      </c>
      <c r="G34" t="n">
        <v>66.5</v>
      </c>
      <c r="H34" t="n">
        <v>0</v>
      </c>
      <c r="I34" t="n">
        <v>0</v>
      </c>
      <c r="J34" t="n">
        <v>0</v>
      </c>
      <c r="K34" t="n">
        <v>0</v>
      </c>
      <c r="L34" t="n">
        <v>0</v>
      </c>
      <c r="M34" t="n">
        <v>0</v>
      </c>
      <c r="N34" t="n">
        <v>0</v>
      </c>
      <c r="O34" t="n">
        <v>0</v>
      </c>
      <c r="P34" t="n">
        <v>0</v>
      </c>
      <c r="Q34" t="n">
        <v>0</v>
      </c>
      <c r="R34" s="2" t="inlineStr"/>
    </row>
    <row r="35" ht="15" customHeight="1">
      <c r="A35" t="inlineStr">
        <is>
          <t>A 5842-2023</t>
        </is>
      </c>
      <c r="B35" s="1" t="n">
        <v>44958</v>
      </c>
      <c r="C35" s="1" t="n">
        <v>45955</v>
      </c>
      <c r="D35" t="inlineStr">
        <is>
          <t>NORRBOTTENS LÄN</t>
        </is>
      </c>
      <c r="E35" t="inlineStr">
        <is>
          <t>KIRUNA</t>
        </is>
      </c>
      <c r="G35" t="n">
        <v>2.9</v>
      </c>
      <c r="H35" t="n">
        <v>0</v>
      </c>
      <c r="I35" t="n">
        <v>0</v>
      </c>
      <c r="J35" t="n">
        <v>0</v>
      </c>
      <c r="K35" t="n">
        <v>0</v>
      </c>
      <c r="L35" t="n">
        <v>0</v>
      </c>
      <c r="M35" t="n">
        <v>0</v>
      </c>
      <c r="N35" t="n">
        <v>0</v>
      </c>
      <c r="O35" t="n">
        <v>0</v>
      </c>
      <c r="P35" t="n">
        <v>0</v>
      </c>
      <c r="Q35" t="n">
        <v>0</v>
      </c>
      <c r="R35" s="2" t="inlineStr"/>
    </row>
    <row r="36" ht="15" customHeight="1">
      <c r="A36" t="inlineStr">
        <is>
          <t>A 20558-2025</t>
        </is>
      </c>
      <c r="B36" s="1" t="n">
        <v>45775</v>
      </c>
      <c r="C36" s="1" t="n">
        <v>45955</v>
      </c>
      <c r="D36" t="inlineStr">
        <is>
          <t>NORRBOTTENS LÄN</t>
        </is>
      </c>
      <c r="E36" t="inlineStr">
        <is>
          <t>KIRUNA</t>
        </is>
      </c>
      <c r="G36" t="n">
        <v>23.3</v>
      </c>
      <c r="H36" t="n">
        <v>0</v>
      </c>
      <c r="I36" t="n">
        <v>0</v>
      </c>
      <c r="J36" t="n">
        <v>0</v>
      </c>
      <c r="K36" t="n">
        <v>0</v>
      </c>
      <c r="L36" t="n">
        <v>0</v>
      </c>
      <c r="M36" t="n">
        <v>0</v>
      </c>
      <c r="N36" t="n">
        <v>0</v>
      </c>
      <c r="O36" t="n">
        <v>0</v>
      </c>
      <c r="P36" t="n">
        <v>0</v>
      </c>
      <c r="Q36" t="n">
        <v>0</v>
      </c>
      <c r="R36" s="2" t="inlineStr"/>
    </row>
    <row r="37" ht="15" customHeight="1">
      <c r="A37" t="inlineStr">
        <is>
          <t>A 22494-2024</t>
        </is>
      </c>
      <c r="B37" s="1" t="n">
        <v>45447</v>
      </c>
      <c r="C37" s="1" t="n">
        <v>45955</v>
      </c>
      <c r="D37" t="inlineStr">
        <is>
          <t>NORRBOTTENS LÄN</t>
        </is>
      </c>
      <c r="E37" t="inlineStr">
        <is>
          <t>KIRUNA</t>
        </is>
      </c>
      <c r="G37" t="n">
        <v>6</v>
      </c>
      <c r="H37" t="n">
        <v>0</v>
      </c>
      <c r="I37" t="n">
        <v>0</v>
      </c>
      <c r="J37" t="n">
        <v>0</v>
      </c>
      <c r="K37" t="n">
        <v>0</v>
      </c>
      <c r="L37" t="n">
        <v>0</v>
      </c>
      <c r="M37" t="n">
        <v>0</v>
      </c>
      <c r="N37" t="n">
        <v>0</v>
      </c>
      <c r="O37" t="n">
        <v>0</v>
      </c>
      <c r="P37" t="n">
        <v>0</v>
      </c>
      <c r="Q37" t="n">
        <v>0</v>
      </c>
      <c r="R37" s="2" t="inlineStr"/>
    </row>
    <row r="38" ht="15" customHeight="1">
      <c r="A38" t="inlineStr">
        <is>
          <t>A 9069-2023</t>
        </is>
      </c>
      <c r="B38" s="1" t="n">
        <v>44979</v>
      </c>
      <c r="C38" s="1" t="n">
        <v>45955</v>
      </c>
      <c r="D38" t="inlineStr">
        <is>
          <t>NORRBOTTENS LÄN</t>
        </is>
      </c>
      <c r="E38" t="inlineStr">
        <is>
          <t>KIRUNA</t>
        </is>
      </c>
      <c r="F38" t="inlineStr">
        <is>
          <t>SCA</t>
        </is>
      </c>
      <c r="G38" t="n">
        <v>4</v>
      </c>
      <c r="H38" t="n">
        <v>0</v>
      </c>
      <c r="I38" t="n">
        <v>0</v>
      </c>
      <c r="J38" t="n">
        <v>0</v>
      </c>
      <c r="K38" t="n">
        <v>0</v>
      </c>
      <c r="L38" t="n">
        <v>0</v>
      </c>
      <c r="M38" t="n">
        <v>0</v>
      </c>
      <c r="N38" t="n">
        <v>0</v>
      </c>
      <c r="O38" t="n">
        <v>0</v>
      </c>
      <c r="P38" t="n">
        <v>0</v>
      </c>
      <c r="Q38" t="n">
        <v>0</v>
      </c>
      <c r="R38" s="2" t="inlineStr"/>
    </row>
    <row r="39" ht="15" customHeight="1">
      <c r="A39" t="inlineStr">
        <is>
          <t>A 38577-2024</t>
        </is>
      </c>
      <c r="B39" s="1" t="n">
        <v>45546</v>
      </c>
      <c r="C39" s="1" t="n">
        <v>45955</v>
      </c>
      <c r="D39" t="inlineStr">
        <is>
          <t>NORRBOTTENS LÄN</t>
        </is>
      </c>
      <c r="E39" t="inlineStr">
        <is>
          <t>KIRUNA</t>
        </is>
      </c>
      <c r="G39" t="n">
        <v>39.8</v>
      </c>
      <c r="H39" t="n">
        <v>0</v>
      </c>
      <c r="I39" t="n">
        <v>0</v>
      </c>
      <c r="J39" t="n">
        <v>0</v>
      </c>
      <c r="K39" t="n">
        <v>0</v>
      </c>
      <c r="L39" t="n">
        <v>0</v>
      </c>
      <c r="M39" t="n">
        <v>0</v>
      </c>
      <c r="N39" t="n">
        <v>0</v>
      </c>
      <c r="O39" t="n">
        <v>0</v>
      </c>
      <c r="P39" t="n">
        <v>0</v>
      </c>
      <c r="Q39" t="n">
        <v>0</v>
      </c>
      <c r="R39" s="2" t="inlineStr"/>
    </row>
    <row r="40" ht="15" customHeight="1">
      <c r="A40" t="inlineStr">
        <is>
          <t>A 61066-2024</t>
        </is>
      </c>
      <c r="B40" s="1" t="n">
        <v>45645.49744212963</v>
      </c>
      <c r="C40" s="1" t="n">
        <v>45955</v>
      </c>
      <c r="D40" t="inlineStr">
        <is>
          <t>NORRBOTTENS LÄN</t>
        </is>
      </c>
      <c r="E40" t="inlineStr">
        <is>
          <t>KIRUNA</t>
        </is>
      </c>
      <c r="G40" t="n">
        <v>4.5</v>
      </c>
      <c r="H40" t="n">
        <v>0</v>
      </c>
      <c r="I40" t="n">
        <v>0</v>
      </c>
      <c r="J40" t="n">
        <v>0</v>
      </c>
      <c r="K40" t="n">
        <v>0</v>
      </c>
      <c r="L40" t="n">
        <v>0</v>
      </c>
      <c r="M40" t="n">
        <v>0</v>
      </c>
      <c r="N40" t="n">
        <v>0</v>
      </c>
      <c r="O40" t="n">
        <v>0</v>
      </c>
      <c r="P40" t="n">
        <v>0</v>
      </c>
      <c r="Q40" t="n">
        <v>0</v>
      </c>
      <c r="R40" s="2" t="inlineStr"/>
    </row>
    <row r="41" ht="15" customHeight="1">
      <c r="A41" t="inlineStr">
        <is>
          <t>A 13526-2024</t>
        </is>
      </c>
      <c r="B41" s="1" t="n">
        <v>45387</v>
      </c>
      <c r="C41" s="1" t="n">
        <v>45955</v>
      </c>
      <c r="D41" t="inlineStr">
        <is>
          <t>NORRBOTTENS LÄN</t>
        </is>
      </c>
      <c r="E41" t="inlineStr">
        <is>
          <t>KIRUNA</t>
        </is>
      </c>
      <c r="G41" t="n">
        <v>8.199999999999999</v>
      </c>
      <c r="H41" t="n">
        <v>0</v>
      </c>
      <c r="I41" t="n">
        <v>0</v>
      </c>
      <c r="J41" t="n">
        <v>0</v>
      </c>
      <c r="K41" t="n">
        <v>0</v>
      </c>
      <c r="L41" t="n">
        <v>0</v>
      </c>
      <c r="M41" t="n">
        <v>0</v>
      </c>
      <c r="N41" t="n">
        <v>0</v>
      </c>
      <c r="O41" t="n">
        <v>0</v>
      </c>
      <c r="P41" t="n">
        <v>0</v>
      </c>
      <c r="Q41" t="n">
        <v>0</v>
      </c>
      <c r="R41" s="2" t="inlineStr"/>
    </row>
    <row r="42" ht="15" customHeight="1">
      <c r="A42" t="inlineStr">
        <is>
          <t>A 29932-2021</t>
        </is>
      </c>
      <c r="B42" s="1" t="n">
        <v>44362</v>
      </c>
      <c r="C42" s="1" t="n">
        <v>45955</v>
      </c>
      <c r="D42" t="inlineStr">
        <is>
          <t>NORRBOTTENS LÄN</t>
        </is>
      </c>
      <c r="E42" t="inlineStr">
        <is>
          <t>KIRUNA</t>
        </is>
      </c>
      <c r="G42" t="n">
        <v>9.1</v>
      </c>
      <c r="H42" t="n">
        <v>0</v>
      </c>
      <c r="I42" t="n">
        <v>0</v>
      </c>
      <c r="J42" t="n">
        <v>0</v>
      </c>
      <c r="K42" t="n">
        <v>0</v>
      </c>
      <c r="L42" t="n">
        <v>0</v>
      </c>
      <c r="M42" t="n">
        <v>0</v>
      </c>
      <c r="N42" t="n">
        <v>0</v>
      </c>
      <c r="O42" t="n">
        <v>0</v>
      </c>
      <c r="P42" t="n">
        <v>0</v>
      </c>
      <c r="Q42" t="n">
        <v>0</v>
      </c>
      <c r="R42" s="2" t="inlineStr"/>
    </row>
    <row r="43" ht="15" customHeight="1">
      <c r="A43" t="inlineStr">
        <is>
          <t>A 39247-2023</t>
        </is>
      </c>
      <c r="B43" s="1" t="n">
        <v>45162</v>
      </c>
      <c r="C43" s="1" t="n">
        <v>45955</v>
      </c>
      <c r="D43" t="inlineStr">
        <is>
          <t>NORRBOTTENS LÄN</t>
        </is>
      </c>
      <c r="E43" t="inlineStr">
        <is>
          <t>KIRUNA</t>
        </is>
      </c>
      <c r="G43" t="n">
        <v>11.7</v>
      </c>
      <c r="H43" t="n">
        <v>0</v>
      </c>
      <c r="I43" t="n">
        <v>0</v>
      </c>
      <c r="J43" t="n">
        <v>0</v>
      </c>
      <c r="K43" t="n">
        <v>0</v>
      </c>
      <c r="L43" t="n">
        <v>0</v>
      </c>
      <c r="M43" t="n">
        <v>0</v>
      </c>
      <c r="N43" t="n">
        <v>0</v>
      </c>
      <c r="O43" t="n">
        <v>0</v>
      </c>
      <c r="P43" t="n">
        <v>0</v>
      </c>
      <c r="Q43" t="n">
        <v>0</v>
      </c>
      <c r="R43" s="2" t="inlineStr"/>
    </row>
    <row r="44" ht="15" customHeight="1">
      <c r="A44" t="inlineStr">
        <is>
          <t>A 50590-2023</t>
        </is>
      </c>
      <c r="B44" s="1" t="n">
        <v>45217.40167824074</v>
      </c>
      <c r="C44" s="1" t="n">
        <v>45955</v>
      </c>
      <c r="D44" t="inlineStr">
        <is>
          <t>NORRBOTTENS LÄN</t>
        </is>
      </c>
      <c r="E44" t="inlineStr">
        <is>
          <t>KIRUNA</t>
        </is>
      </c>
      <c r="G44" t="n">
        <v>1.3</v>
      </c>
      <c r="H44" t="n">
        <v>0</v>
      </c>
      <c r="I44" t="n">
        <v>0</v>
      </c>
      <c r="J44" t="n">
        <v>0</v>
      </c>
      <c r="K44" t="n">
        <v>0</v>
      </c>
      <c r="L44" t="n">
        <v>0</v>
      </c>
      <c r="M44" t="n">
        <v>0</v>
      </c>
      <c r="N44" t="n">
        <v>0</v>
      </c>
      <c r="O44" t="n">
        <v>0</v>
      </c>
      <c r="P44" t="n">
        <v>0</v>
      </c>
      <c r="Q44" t="n">
        <v>0</v>
      </c>
      <c r="R44" s="2" t="inlineStr"/>
    </row>
    <row r="45" ht="15" customHeight="1">
      <c r="A45" t="inlineStr">
        <is>
          <t>A 62439-2022</t>
        </is>
      </c>
      <c r="B45" s="1" t="n">
        <v>44916</v>
      </c>
      <c r="C45" s="1" t="n">
        <v>45955</v>
      </c>
      <c r="D45" t="inlineStr">
        <is>
          <t>NORRBOTTENS LÄN</t>
        </is>
      </c>
      <c r="E45" t="inlineStr">
        <is>
          <t>KIRUNA</t>
        </is>
      </c>
      <c r="G45" t="n">
        <v>3.2</v>
      </c>
      <c r="H45" t="n">
        <v>0</v>
      </c>
      <c r="I45" t="n">
        <v>0</v>
      </c>
      <c r="J45" t="n">
        <v>0</v>
      </c>
      <c r="K45" t="n">
        <v>0</v>
      </c>
      <c r="L45" t="n">
        <v>0</v>
      </c>
      <c r="M45" t="n">
        <v>0</v>
      </c>
      <c r="N45" t="n">
        <v>0</v>
      </c>
      <c r="O45" t="n">
        <v>0</v>
      </c>
      <c r="P45" t="n">
        <v>0</v>
      </c>
      <c r="Q45" t="n">
        <v>0</v>
      </c>
      <c r="R45" s="2" t="inlineStr"/>
    </row>
    <row r="46" ht="15" customHeight="1">
      <c r="A46" t="inlineStr">
        <is>
          <t>A 60064-2023</t>
        </is>
      </c>
      <c r="B46" s="1" t="n">
        <v>45258.3846412037</v>
      </c>
      <c r="C46" s="1" t="n">
        <v>45955</v>
      </c>
      <c r="D46" t="inlineStr">
        <is>
          <t>NORRBOTTENS LÄN</t>
        </is>
      </c>
      <c r="E46" t="inlineStr">
        <is>
          <t>KIRUNA</t>
        </is>
      </c>
      <c r="G46" t="n">
        <v>19.8</v>
      </c>
      <c r="H46" t="n">
        <v>0</v>
      </c>
      <c r="I46" t="n">
        <v>0</v>
      </c>
      <c r="J46" t="n">
        <v>0</v>
      </c>
      <c r="K46" t="n">
        <v>0</v>
      </c>
      <c r="L46" t="n">
        <v>0</v>
      </c>
      <c r="M46" t="n">
        <v>0</v>
      </c>
      <c r="N46" t="n">
        <v>0</v>
      </c>
      <c r="O46" t="n">
        <v>0</v>
      </c>
      <c r="P46" t="n">
        <v>0</v>
      </c>
      <c r="Q46" t="n">
        <v>0</v>
      </c>
      <c r="R46" s="2" t="inlineStr"/>
    </row>
    <row r="47" ht="15" customHeight="1">
      <c r="A47" t="inlineStr">
        <is>
          <t>A 22491-2024</t>
        </is>
      </c>
      <c r="B47" s="1" t="n">
        <v>45447</v>
      </c>
      <c r="C47" s="1" t="n">
        <v>45955</v>
      </c>
      <c r="D47" t="inlineStr">
        <is>
          <t>NORRBOTTENS LÄN</t>
        </is>
      </c>
      <c r="E47" t="inlineStr">
        <is>
          <t>KIRUNA</t>
        </is>
      </c>
      <c r="G47" t="n">
        <v>9</v>
      </c>
      <c r="H47" t="n">
        <v>0</v>
      </c>
      <c r="I47" t="n">
        <v>0</v>
      </c>
      <c r="J47" t="n">
        <v>0</v>
      </c>
      <c r="K47" t="n">
        <v>0</v>
      </c>
      <c r="L47" t="n">
        <v>0</v>
      </c>
      <c r="M47" t="n">
        <v>0</v>
      </c>
      <c r="N47" t="n">
        <v>0</v>
      </c>
      <c r="O47" t="n">
        <v>0</v>
      </c>
      <c r="P47" t="n">
        <v>0</v>
      </c>
      <c r="Q47" t="n">
        <v>0</v>
      </c>
      <c r="R47" s="2" t="inlineStr"/>
    </row>
    <row r="48" ht="15" customHeight="1">
      <c r="A48" t="inlineStr">
        <is>
          <t>A 22504-2024</t>
        </is>
      </c>
      <c r="B48" s="1" t="n">
        <v>45447</v>
      </c>
      <c r="C48" s="1" t="n">
        <v>45955</v>
      </c>
      <c r="D48" t="inlineStr">
        <is>
          <t>NORRBOTTENS LÄN</t>
        </is>
      </c>
      <c r="E48" t="inlineStr">
        <is>
          <t>KIRUNA</t>
        </is>
      </c>
      <c r="G48" t="n">
        <v>15.6</v>
      </c>
      <c r="H48" t="n">
        <v>0</v>
      </c>
      <c r="I48" t="n">
        <v>0</v>
      </c>
      <c r="J48" t="n">
        <v>0</v>
      </c>
      <c r="K48" t="n">
        <v>0</v>
      </c>
      <c r="L48" t="n">
        <v>0</v>
      </c>
      <c r="M48" t="n">
        <v>0</v>
      </c>
      <c r="N48" t="n">
        <v>0</v>
      </c>
      <c r="O48" t="n">
        <v>0</v>
      </c>
      <c r="P48" t="n">
        <v>0</v>
      </c>
      <c r="Q48" t="n">
        <v>0</v>
      </c>
      <c r="R48" s="2" t="inlineStr"/>
    </row>
    <row r="49" ht="15" customHeight="1">
      <c r="A49" t="inlineStr">
        <is>
          <t>A 16024-2024</t>
        </is>
      </c>
      <c r="B49" s="1" t="n">
        <v>45405</v>
      </c>
      <c r="C49" s="1" t="n">
        <v>45955</v>
      </c>
      <c r="D49" t="inlineStr">
        <is>
          <t>NORRBOTTENS LÄN</t>
        </is>
      </c>
      <c r="E49" t="inlineStr">
        <is>
          <t>KIRUNA</t>
        </is>
      </c>
      <c r="G49" t="n">
        <v>2.3</v>
      </c>
      <c r="H49" t="n">
        <v>0</v>
      </c>
      <c r="I49" t="n">
        <v>0</v>
      </c>
      <c r="J49" t="n">
        <v>0</v>
      </c>
      <c r="K49" t="n">
        <v>0</v>
      </c>
      <c r="L49" t="n">
        <v>0</v>
      </c>
      <c r="M49" t="n">
        <v>0</v>
      </c>
      <c r="N49" t="n">
        <v>0</v>
      </c>
      <c r="O49" t="n">
        <v>0</v>
      </c>
      <c r="P49" t="n">
        <v>0</v>
      </c>
      <c r="Q49" t="n">
        <v>0</v>
      </c>
      <c r="R49" s="2" t="inlineStr"/>
    </row>
    <row r="50" ht="15" customHeight="1">
      <c r="A50" t="inlineStr">
        <is>
          <t>A 5476-2024</t>
        </is>
      </c>
      <c r="B50" s="1" t="n">
        <v>45333</v>
      </c>
      <c r="C50" s="1" t="n">
        <v>45955</v>
      </c>
      <c r="D50" t="inlineStr">
        <is>
          <t>NORRBOTTENS LÄN</t>
        </is>
      </c>
      <c r="E50" t="inlineStr">
        <is>
          <t>KIRUNA</t>
        </is>
      </c>
      <c r="G50" t="n">
        <v>1.8</v>
      </c>
      <c r="H50" t="n">
        <v>0</v>
      </c>
      <c r="I50" t="n">
        <v>0</v>
      </c>
      <c r="J50" t="n">
        <v>0</v>
      </c>
      <c r="K50" t="n">
        <v>0</v>
      </c>
      <c r="L50" t="n">
        <v>0</v>
      </c>
      <c r="M50" t="n">
        <v>0</v>
      </c>
      <c r="N50" t="n">
        <v>0</v>
      </c>
      <c r="O50" t="n">
        <v>0</v>
      </c>
      <c r="P50" t="n">
        <v>0</v>
      </c>
      <c r="Q50" t="n">
        <v>0</v>
      </c>
      <c r="R50" s="2" t="inlineStr"/>
    </row>
    <row r="51" ht="15" customHeight="1">
      <c r="A51" t="inlineStr">
        <is>
          <t>A 20744-2024</t>
        </is>
      </c>
      <c r="B51" s="1" t="n">
        <v>45436</v>
      </c>
      <c r="C51" s="1" t="n">
        <v>45955</v>
      </c>
      <c r="D51" t="inlineStr">
        <is>
          <t>NORRBOTTENS LÄN</t>
        </is>
      </c>
      <c r="E51" t="inlineStr">
        <is>
          <t>KIRUNA</t>
        </is>
      </c>
      <c r="G51" t="n">
        <v>9.699999999999999</v>
      </c>
      <c r="H51" t="n">
        <v>0</v>
      </c>
      <c r="I51" t="n">
        <v>0</v>
      </c>
      <c r="J51" t="n">
        <v>0</v>
      </c>
      <c r="K51" t="n">
        <v>0</v>
      </c>
      <c r="L51" t="n">
        <v>0</v>
      </c>
      <c r="M51" t="n">
        <v>0</v>
      </c>
      <c r="N51" t="n">
        <v>0</v>
      </c>
      <c r="O51" t="n">
        <v>0</v>
      </c>
      <c r="P51" t="n">
        <v>0</v>
      </c>
      <c r="Q51" t="n">
        <v>0</v>
      </c>
      <c r="R51" s="2" t="inlineStr"/>
    </row>
    <row r="52" ht="15" customHeight="1">
      <c r="A52" t="inlineStr">
        <is>
          <t>A 63345-2020</t>
        </is>
      </c>
      <c r="B52" s="1" t="n">
        <v>44165</v>
      </c>
      <c r="C52" s="1" t="n">
        <v>45955</v>
      </c>
      <c r="D52" t="inlineStr">
        <is>
          <t>NORRBOTTENS LÄN</t>
        </is>
      </c>
      <c r="E52" t="inlineStr">
        <is>
          <t>KIRUNA</t>
        </is>
      </c>
      <c r="G52" t="n">
        <v>80.09999999999999</v>
      </c>
      <c r="H52" t="n">
        <v>0</v>
      </c>
      <c r="I52" t="n">
        <v>0</v>
      </c>
      <c r="J52" t="n">
        <v>0</v>
      </c>
      <c r="K52" t="n">
        <v>0</v>
      </c>
      <c r="L52" t="n">
        <v>0</v>
      </c>
      <c r="M52" t="n">
        <v>0</v>
      </c>
      <c r="N52" t="n">
        <v>0</v>
      </c>
      <c r="O52" t="n">
        <v>0</v>
      </c>
      <c r="P52" t="n">
        <v>0</v>
      </c>
      <c r="Q52" t="n">
        <v>0</v>
      </c>
      <c r="R52" s="2" t="inlineStr"/>
    </row>
    <row r="53" ht="15" customHeight="1">
      <c r="A53" t="inlineStr">
        <is>
          <t>A 18698-2025</t>
        </is>
      </c>
      <c r="B53" s="1" t="n">
        <v>45763</v>
      </c>
      <c r="C53" s="1" t="n">
        <v>45955</v>
      </c>
      <c r="D53" t="inlineStr">
        <is>
          <t>NORRBOTTENS LÄN</t>
        </is>
      </c>
      <c r="E53" t="inlineStr">
        <is>
          <t>KIRUNA</t>
        </is>
      </c>
      <c r="G53" t="n">
        <v>29.7</v>
      </c>
      <c r="H53" t="n">
        <v>0</v>
      </c>
      <c r="I53" t="n">
        <v>0</v>
      </c>
      <c r="J53" t="n">
        <v>0</v>
      </c>
      <c r="K53" t="n">
        <v>0</v>
      </c>
      <c r="L53" t="n">
        <v>0</v>
      </c>
      <c r="M53" t="n">
        <v>0</v>
      </c>
      <c r="N53" t="n">
        <v>0</v>
      </c>
      <c r="O53" t="n">
        <v>0</v>
      </c>
      <c r="P53" t="n">
        <v>0</v>
      </c>
      <c r="Q53" t="n">
        <v>0</v>
      </c>
      <c r="R53" s="2" t="inlineStr"/>
    </row>
    <row r="54" ht="15" customHeight="1">
      <c r="A54" t="inlineStr">
        <is>
          <t>A 21112-2025</t>
        </is>
      </c>
      <c r="B54" s="1" t="n">
        <v>45777</v>
      </c>
      <c r="C54" s="1" t="n">
        <v>45955</v>
      </c>
      <c r="D54" t="inlineStr">
        <is>
          <t>NORRBOTTENS LÄN</t>
        </is>
      </c>
      <c r="E54" t="inlineStr">
        <is>
          <t>KIRUNA</t>
        </is>
      </c>
      <c r="G54" t="n">
        <v>7.2</v>
      </c>
      <c r="H54" t="n">
        <v>0</v>
      </c>
      <c r="I54" t="n">
        <v>0</v>
      </c>
      <c r="J54" t="n">
        <v>0</v>
      </c>
      <c r="K54" t="n">
        <v>0</v>
      </c>
      <c r="L54" t="n">
        <v>0</v>
      </c>
      <c r="M54" t="n">
        <v>0</v>
      </c>
      <c r="N54" t="n">
        <v>0</v>
      </c>
      <c r="O54" t="n">
        <v>0</v>
      </c>
      <c r="P54" t="n">
        <v>0</v>
      </c>
      <c r="Q54" t="n">
        <v>0</v>
      </c>
      <c r="R54" s="2" t="inlineStr"/>
    </row>
    <row r="55" ht="15" customHeight="1">
      <c r="A55" t="inlineStr">
        <is>
          <t>A 18721-2024</t>
        </is>
      </c>
      <c r="B55" s="1" t="n">
        <v>45426</v>
      </c>
      <c r="C55" s="1" t="n">
        <v>45955</v>
      </c>
      <c r="D55" t="inlineStr">
        <is>
          <t>NORRBOTTENS LÄN</t>
        </is>
      </c>
      <c r="E55" t="inlineStr">
        <is>
          <t>KIRUNA</t>
        </is>
      </c>
      <c r="G55" t="n">
        <v>62.1</v>
      </c>
      <c r="H55" t="n">
        <v>0</v>
      </c>
      <c r="I55" t="n">
        <v>0</v>
      </c>
      <c r="J55" t="n">
        <v>0</v>
      </c>
      <c r="K55" t="n">
        <v>0</v>
      </c>
      <c r="L55" t="n">
        <v>0</v>
      </c>
      <c r="M55" t="n">
        <v>0</v>
      </c>
      <c r="N55" t="n">
        <v>0</v>
      </c>
      <c r="O55" t="n">
        <v>0</v>
      </c>
      <c r="P55" t="n">
        <v>0</v>
      </c>
      <c r="Q55" t="n">
        <v>0</v>
      </c>
      <c r="R55" s="2" t="inlineStr"/>
    </row>
    <row r="56" ht="15" customHeight="1">
      <c r="A56" t="inlineStr">
        <is>
          <t>A 18738-2022</t>
        </is>
      </c>
      <c r="B56" s="1" t="n">
        <v>44687</v>
      </c>
      <c r="C56" s="1" t="n">
        <v>45955</v>
      </c>
      <c r="D56" t="inlineStr">
        <is>
          <t>NORRBOTTENS LÄN</t>
        </is>
      </c>
      <c r="E56" t="inlineStr">
        <is>
          <t>KIRUNA</t>
        </is>
      </c>
      <c r="G56" t="n">
        <v>1.5</v>
      </c>
      <c r="H56" t="n">
        <v>0</v>
      </c>
      <c r="I56" t="n">
        <v>0</v>
      </c>
      <c r="J56" t="n">
        <v>0</v>
      </c>
      <c r="K56" t="n">
        <v>0</v>
      </c>
      <c r="L56" t="n">
        <v>0</v>
      </c>
      <c r="M56" t="n">
        <v>0</v>
      </c>
      <c r="N56" t="n">
        <v>0</v>
      </c>
      <c r="O56" t="n">
        <v>0</v>
      </c>
      <c r="P56" t="n">
        <v>0</v>
      </c>
      <c r="Q56" t="n">
        <v>0</v>
      </c>
      <c r="R56" s="2" t="inlineStr"/>
    </row>
    <row r="57" ht="15" customHeight="1">
      <c r="A57" t="inlineStr">
        <is>
          <t>A 50338-2025</t>
        </is>
      </c>
      <c r="B57" s="1" t="n">
        <v>45944.52140046296</v>
      </c>
      <c r="C57" s="1" t="n">
        <v>45955</v>
      </c>
      <c r="D57" t="inlineStr">
        <is>
          <t>NORRBOTTENS LÄN</t>
        </is>
      </c>
      <c r="E57" t="inlineStr">
        <is>
          <t>KIRUNA</t>
        </is>
      </c>
      <c r="F57" t="inlineStr">
        <is>
          <t>SCA</t>
        </is>
      </c>
      <c r="G57" t="n">
        <v>22.6</v>
      </c>
      <c r="H57" t="n">
        <v>0</v>
      </c>
      <c r="I57" t="n">
        <v>0</v>
      </c>
      <c r="J57" t="n">
        <v>0</v>
      </c>
      <c r="K57" t="n">
        <v>0</v>
      </c>
      <c r="L57" t="n">
        <v>0</v>
      </c>
      <c r="M57" t="n">
        <v>0</v>
      </c>
      <c r="N57" t="n">
        <v>0</v>
      </c>
      <c r="O57" t="n">
        <v>0</v>
      </c>
      <c r="P57" t="n">
        <v>0</v>
      </c>
      <c r="Q57" t="n">
        <v>0</v>
      </c>
      <c r="R57" s="2" t="inlineStr"/>
    </row>
    <row r="58" ht="15" customHeight="1">
      <c r="A58" t="inlineStr">
        <is>
          <t>A 9068-2023</t>
        </is>
      </c>
      <c r="B58" s="1" t="n">
        <v>44979</v>
      </c>
      <c r="C58" s="1" t="n">
        <v>45955</v>
      </c>
      <c r="D58" t="inlineStr">
        <is>
          <t>NORRBOTTENS LÄN</t>
        </is>
      </c>
      <c r="E58" t="inlineStr">
        <is>
          <t>KIRUNA</t>
        </is>
      </c>
      <c r="F58" t="inlineStr">
        <is>
          <t>SCA</t>
        </is>
      </c>
      <c r="G58" t="n">
        <v>4.6</v>
      </c>
      <c r="H58" t="n">
        <v>0</v>
      </c>
      <c r="I58" t="n">
        <v>0</v>
      </c>
      <c r="J58" t="n">
        <v>0</v>
      </c>
      <c r="K58" t="n">
        <v>0</v>
      </c>
      <c r="L58" t="n">
        <v>0</v>
      </c>
      <c r="M58" t="n">
        <v>0</v>
      </c>
      <c r="N58" t="n">
        <v>0</v>
      </c>
      <c r="O58" t="n">
        <v>0</v>
      </c>
      <c r="P58" t="n">
        <v>0</v>
      </c>
      <c r="Q58" t="n">
        <v>0</v>
      </c>
      <c r="R58" s="2" t="inlineStr"/>
    </row>
    <row r="59" ht="15" customHeight="1">
      <c r="A59" t="inlineStr">
        <is>
          <t>A 33183-2025</t>
        </is>
      </c>
      <c r="B59" s="1" t="n">
        <v>45840.59206018518</v>
      </c>
      <c r="C59" s="1" t="n">
        <v>45955</v>
      </c>
      <c r="D59" t="inlineStr">
        <is>
          <t>NORRBOTTENS LÄN</t>
        </is>
      </c>
      <c r="E59" t="inlineStr">
        <is>
          <t>KIRUNA</t>
        </is>
      </c>
      <c r="G59" t="n">
        <v>2.8</v>
      </c>
      <c r="H59" t="n">
        <v>0</v>
      </c>
      <c r="I59" t="n">
        <v>0</v>
      </c>
      <c r="J59" t="n">
        <v>0</v>
      </c>
      <c r="K59" t="n">
        <v>0</v>
      </c>
      <c r="L59" t="n">
        <v>0</v>
      </c>
      <c r="M59" t="n">
        <v>0</v>
      </c>
      <c r="N59" t="n">
        <v>0</v>
      </c>
      <c r="O59" t="n">
        <v>0</v>
      </c>
      <c r="P59" t="n">
        <v>0</v>
      </c>
      <c r="Q59" t="n">
        <v>0</v>
      </c>
      <c r="R59" s="2" t="inlineStr"/>
    </row>
    <row r="60" ht="15" customHeight="1">
      <c r="A60" t="inlineStr">
        <is>
          <t>A 20893-2025</t>
        </is>
      </c>
      <c r="B60" s="1" t="n">
        <v>45776</v>
      </c>
      <c r="C60" s="1" t="n">
        <v>45955</v>
      </c>
      <c r="D60" t="inlineStr">
        <is>
          <t>NORRBOTTENS LÄN</t>
        </is>
      </c>
      <c r="E60" t="inlineStr">
        <is>
          <t>KIRUNA</t>
        </is>
      </c>
      <c r="G60" t="n">
        <v>27.3</v>
      </c>
      <c r="H60" t="n">
        <v>0</v>
      </c>
      <c r="I60" t="n">
        <v>0</v>
      </c>
      <c r="J60" t="n">
        <v>0</v>
      </c>
      <c r="K60" t="n">
        <v>0</v>
      </c>
      <c r="L60" t="n">
        <v>0</v>
      </c>
      <c r="M60" t="n">
        <v>0</v>
      </c>
      <c r="N60" t="n">
        <v>0</v>
      </c>
      <c r="O60" t="n">
        <v>0</v>
      </c>
      <c r="P60" t="n">
        <v>0</v>
      </c>
      <c r="Q60" t="n">
        <v>0</v>
      </c>
      <c r="R60" s="2" t="inlineStr"/>
    </row>
    <row r="61" ht="15" customHeight="1">
      <c r="A61" t="inlineStr">
        <is>
          <t>A 21184-2025</t>
        </is>
      </c>
      <c r="B61" s="1" t="n">
        <v>45777</v>
      </c>
      <c r="C61" s="1" t="n">
        <v>45955</v>
      </c>
      <c r="D61" t="inlineStr">
        <is>
          <t>NORRBOTTENS LÄN</t>
        </is>
      </c>
      <c r="E61" t="inlineStr">
        <is>
          <t>KIRUNA</t>
        </is>
      </c>
      <c r="G61" t="n">
        <v>20.1</v>
      </c>
      <c r="H61" t="n">
        <v>0</v>
      </c>
      <c r="I61" t="n">
        <v>0</v>
      </c>
      <c r="J61" t="n">
        <v>0</v>
      </c>
      <c r="K61" t="n">
        <v>0</v>
      </c>
      <c r="L61" t="n">
        <v>0</v>
      </c>
      <c r="M61" t="n">
        <v>0</v>
      </c>
      <c r="N61" t="n">
        <v>0</v>
      </c>
      <c r="O61" t="n">
        <v>0</v>
      </c>
      <c r="P61" t="n">
        <v>0</v>
      </c>
      <c r="Q61" t="n">
        <v>0</v>
      </c>
      <c r="R61" s="2" t="inlineStr"/>
    </row>
    <row r="62" ht="15" customHeight="1">
      <c r="A62" t="inlineStr">
        <is>
          <t>A 34664-2025</t>
        </is>
      </c>
      <c r="B62" s="1" t="n">
        <v>45848.37857638889</v>
      </c>
      <c r="C62" s="1" t="n">
        <v>45955</v>
      </c>
      <c r="D62" t="inlineStr">
        <is>
          <t>NORRBOTTENS LÄN</t>
        </is>
      </c>
      <c r="E62" t="inlineStr">
        <is>
          <t>KIRUNA</t>
        </is>
      </c>
      <c r="G62" t="n">
        <v>8.4</v>
      </c>
      <c r="H62" t="n">
        <v>0</v>
      </c>
      <c r="I62" t="n">
        <v>0</v>
      </c>
      <c r="J62" t="n">
        <v>0</v>
      </c>
      <c r="K62" t="n">
        <v>0</v>
      </c>
      <c r="L62" t="n">
        <v>0</v>
      </c>
      <c r="M62" t="n">
        <v>0</v>
      </c>
      <c r="N62" t="n">
        <v>0</v>
      </c>
      <c r="O62" t="n">
        <v>0</v>
      </c>
      <c r="P62" t="n">
        <v>0</v>
      </c>
      <c r="Q62" t="n">
        <v>0</v>
      </c>
      <c r="R62" s="2" t="inlineStr"/>
    </row>
    <row r="63" ht="15" customHeight="1">
      <c r="A63" t="inlineStr">
        <is>
          <t>A 34663-2025</t>
        </is>
      </c>
      <c r="B63" s="1" t="n">
        <v>45848.37454861111</v>
      </c>
      <c r="C63" s="1" t="n">
        <v>45955</v>
      </c>
      <c r="D63" t="inlineStr">
        <is>
          <t>NORRBOTTENS LÄN</t>
        </is>
      </c>
      <c r="E63" t="inlineStr">
        <is>
          <t>KIRUNA</t>
        </is>
      </c>
      <c r="G63" t="n">
        <v>5.1</v>
      </c>
      <c r="H63" t="n">
        <v>0</v>
      </c>
      <c r="I63" t="n">
        <v>0</v>
      </c>
      <c r="J63" t="n">
        <v>0</v>
      </c>
      <c r="K63" t="n">
        <v>0</v>
      </c>
      <c r="L63" t="n">
        <v>0</v>
      </c>
      <c r="M63" t="n">
        <v>0</v>
      </c>
      <c r="N63" t="n">
        <v>0</v>
      </c>
      <c r="O63" t="n">
        <v>0</v>
      </c>
      <c r="P63" t="n">
        <v>0</v>
      </c>
      <c r="Q63" t="n">
        <v>0</v>
      </c>
      <c r="R63" s="2" t="inlineStr"/>
    </row>
    <row r="64" ht="15" customHeight="1">
      <c r="A64" t="inlineStr">
        <is>
          <t>A 23469-2022</t>
        </is>
      </c>
      <c r="B64" s="1" t="n">
        <v>44721</v>
      </c>
      <c r="C64" s="1" t="n">
        <v>45955</v>
      </c>
      <c r="D64" t="inlineStr">
        <is>
          <t>NORRBOTTENS LÄN</t>
        </is>
      </c>
      <c r="E64" t="inlineStr">
        <is>
          <t>KIRUNA</t>
        </is>
      </c>
      <c r="G64" t="n">
        <v>11.8</v>
      </c>
      <c r="H64" t="n">
        <v>0</v>
      </c>
      <c r="I64" t="n">
        <v>0</v>
      </c>
      <c r="J64" t="n">
        <v>0</v>
      </c>
      <c r="K64" t="n">
        <v>0</v>
      </c>
      <c r="L64" t="n">
        <v>0</v>
      </c>
      <c r="M64" t="n">
        <v>0</v>
      </c>
      <c r="N64" t="n">
        <v>0</v>
      </c>
      <c r="O64" t="n">
        <v>0</v>
      </c>
      <c r="P64" t="n">
        <v>0</v>
      </c>
      <c r="Q64" t="n">
        <v>0</v>
      </c>
      <c r="R64" s="2" t="inlineStr"/>
    </row>
    <row r="65" ht="15" customHeight="1">
      <c r="A65" t="inlineStr">
        <is>
          <t>A 62452-2022</t>
        </is>
      </c>
      <c r="B65" s="1" t="n">
        <v>44916</v>
      </c>
      <c r="C65" s="1" t="n">
        <v>45955</v>
      </c>
      <c r="D65" t="inlineStr">
        <is>
          <t>NORRBOTTENS LÄN</t>
        </is>
      </c>
      <c r="E65" t="inlineStr">
        <is>
          <t>KIRUNA</t>
        </is>
      </c>
      <c r="G65" t="n">
        <v>7.2</v>
      </c>
      <c r="H65" t="n">
        <v>0</v>
      </c>
      <c r="I65" t="n">
        <v>0</v>
      </c>
      <c r="J65" t="n">
        <v>0</v>
      </c>
      <c r="K65" t="n">
        <v>0</v>
      </c>
      <c r="L65" t="n">
        <v>0</v>
      </c>
      <c r="M65" t="n">
        <v>0</v>
      </c>
      <c r="N65" t="n">
        <v>0</v>
      </c>
      <c r="O65" t="n">
        <v>0</v>
      </c>
      <c r="P65" t="n">
        <v>0</v>
      </c>
      <c r="Q65" t="n">
        <v>0</v>
      </c>
      <c r="R65" s="2" t="inlineStr"/>
    </row>
    <row r="66" ht="15" customHeight="1">
      <c r="A66" t="inlineStr">
        <is>
          <t>A 62460-2022</t>
        </is>
      </c>
      <c r="B66" s="1" t="n">
        <v>44916</v>
      </c>
      <c r="C66" s="1" t="n">
        <v>45955</v>
      </c>
      <c r="D66" t="inlineStr">
        <is>
          <t>NORRBOTTENS LÄN</t>
        </is>
      </c>
      <c r="E66" t="inlineStr">
        <is>
          <t>KIRUNA</t>
        </is>
      </c>
      <c r="G66" t="n">
        <v>13.4</v>
      </c>
      <c r="H66" t="n">
        <v>0</v>
      </c>
      <c r="I66" t="n">
        <v>0</v>
      </c>
      <c r="J66" t="n">
        <v>0</v>
      </c>
      <c r="K66" t="n">
        <v>0</v>
      </c>
      <c r="L66" t="n">
        <v>0</v>
      </c>
      <c r="M66" t="n">
        <v>0</v>
      </c>
      <c r="N66" t="n">
        <v>0</v>
      </c>
      <c r="O66" t="n">
        <v>0</v>
      </c>
      <c r="P66" t="n">
        <v>0</v>
      </c>
      <c r="Q66" t="n">
        <v>0</v>
      </c>
      <c r="R66" s="2" t="inlineStr"/>
    </row>
    <row r="67" ht="15" customHeight="1">
      <c r="A67" t="inlineStr">
        <is>
          <t>A 20581-2025</t>
        </is>
      </c>
      <c r="B67" s="1" t="n">
        <v>45775</v>
      </c>
      <c r="C67" s="1" t="n">
        <v>45955</v>
      </c>
      <c r="D67" t="inlineStr">
        <is>
          <t>NORRBOTTENS LÄN</t>
        </is>
      </c>
      <c r="E67" t="inlineStr">
        <is>
          <t>KIRUNA</t>
        </is>
      </c>
      <c r="F67" t="inlineStr">
        <is>
          <t>Sveaskog</t>
        </is>
      </c>
      <c r="G67" t="n">
        <v>4</v>
      </c>
      <c r="H67" t="n">
        <v>0</v>
      </c>
      <c r="I67" t="n">
        <v>0</v>
      </c>
      <c r="J67" t="n">
        <v>0</v>
      </c>
      <c r="K67" t="n">
        <v>0</v>
      </c>
      <c r="L67" t="n">
        <v>0</v>
      </c>
      <c r="M67" t="n">
        <v>0</v>
      </c>
      <c r="N67" t="n">
        <v>0</v>
      </c>
      <c r="O67" t="n">
        <v>0</v>
      </c>
      <c r="P67" t="n">
        <v>0</v>
      </c>
      <c r="Q67" t="n">
        <v>0</v>
      </c>
      <c r="R67" s="2" t="inlineStr"/>
    </row>
    <row r="68" ht="15" customHeight="1">
      <c r="A68" t="inlineStr">
        <is>
          <t>A 28707-2022</t>
        </is>
      </c>
      <c r="B68" s="1" t="n">
        <v>44748</v>
      </c>
      <c r="C68" s="1" t="n">
        <v>45955</v>
      </c>
      <c r="D68" t="inlineStr">
        <is>
          <t>NORRBOTTENS LÄN</t>
        </is>
      </c>
      <c r="E68" t="inlineStr">
        <is>
          <t>KIRUNA</t>
        </is>
      </c>
      <c r="G68" t="n">
        <v>15.2</v>
      </c>
      <c r="H68" t="n">
        <v>0</v>
      </c>
      <c r="I68" t="n">
        <v>0</v>
      </c>
      <c r="J68" t="n">
        <v>0</v>
      </c>
      <c r="K68" t="n">
        <v>0</v>
      </c>
      <c r="L68" t="n">
        <v>0</v>
      </c>
      <c r="M68" t="n">
        <v>0</v>
      </c>
      <c r="N68" t="n">
        <v>0</v>
      </c>
      <c r="O68" t="n">
        <v>0</v>
      </c>
      <c r="P68" t="n">
        <v>0</v>
      </c>
      <c r="Q68" t="n">
        <v>0</v>
      </c>
      <c r="R68" s="2" t="inlineStr"/>
    </row>
    <row r="69" ht="15" customHeight="1">
      <c r="A69" t="inlineStr">
        <is>
          <t>A 47730-2024</t>
        </is>
      </c>
      <c r="B69" s="1" t="n">
        <v>45588</v>
      </c>
      <c r="C69" s="1" t="n">
        <v>45955</v>
      </c>
      <c r="D69" t="inlineStr">
        <is>
          <t>NORRBOTTENS LÄN</t>
        </is>
      </c>
      <c r="E69" t="inlineStr">
        <is>
          <t>KIRUNA</t>
        </is>
      </c>
      <c r="F69" t="inlineStr">
        <is>
          <t>Allmännings- och besparingsskogar</t>
        </is>
      </c>
      <c r="G69" t="n">
        <v>3.7</v>
      </c>
      <c r="H69" t="n">
        <v>0</v>
      </c>
      <c r="I69" t="n">
        <v>0</v>
      </c>
      <c r="J69" t="n">
        <v>0</v>
      </c>
      <c r="K69" t="n">
        <v>0</v>
      </c>
      <c r="L69" t="n">
        <v>0</v>
      </c>
      <c r="M69" t="n">
        <v>0</v>
      </c>
      <c r="N69" t="n">
        <v>0</v>
      </c>
      <c r="O69" t="n">
        <v>0</v>
      </c>
      <c r="P69" t="n">
        <v>0</v>
      </c>
      <c r="Q69" t="n">
        <v>0</v>
      </c>
      <c r="R69" s="2" t="inlineStr"/>
    </row>
    <row r="70" ht="15" customHeight="1">
      <c r="A70" t="inlineStr">
        <is>
          <t>A 36939-2022</t>
        </is>
      </c>
      <c r="B70" s="1" t="n">
        <v>44805</v>
      </c>
      <c r="C70" s="1" t="n">
        <v>45955</v>
      </c>
      <c r="D70" t="inlineStr">
        <is>
          <t>NORRBOTTENS LÄN</t>
        </is>
      </c>
      <c r="E70" t="inlineStr">
        <is>
          <t>KIRUNA</t>
        </is>
      </c>
      <c r="G70" t="n">
        <v>3.1</v>
      </c>
      <c r="H70" t="n">
        <v>0</v>
      </c>
      <c r="I70" t="n">
        <v>0</v>
      </c>
      <c r="J70" t="n">
        <v>0</v>
      </c>
      <c r="K70" t="n">
        <v>0</v>
      </c>
      <c r="L70" t="n">
        <v>0</v>
      </c>
      <c r="M70" t="n">
        <v>0</v>
      </c>
      <c r="N70" t="n">
        <v>0</v>
      </c>
      <c r="O70" t="n">
        <v>0</v>
      </c>
      <c r="P70" t="n">
        <v>0</v>
      </c>
      <c r="Q70" t="n">
        <v>0</v>
      </c>
      <c r="R70" s="2" t="inlineStr"/>
    </row>
    <row r="71" ht="15" customHeight="1">
      <c r="A71" t="inlineStr">
        <is>
          <t>A 39006-2023</t>
        </is>
      </c>
      <c r="B71" s="1" t="n">
        <v>45162</v>
      </c>
      <c r="C71" s="1" t="n">
        <v>45955</v>
      </c>
      <c r="D71" t="inlineStr">
        <is>
          <t>NORRBOTTENS LÄN</t>
        </is>
      </c>
      <c r="E71" t="inlineStr">
        <is>
          <t>KIRUNA</t>
        </is>
      </c>
      <c r="G71" t="n">
        <v>1.6</v>
      </c>
      <c r="H71" t="n">
        <v>0</v>
      </c>
      <c r="I71" t="n">
        <v>0</v>
      </c>
      <c r="J71" t="n">
        <v>0</v>
      </c>
      <c r="K71" t="n">
        <v>0</v>
      </c>
      <c r="L71" t="n">
        <v>0</v>
      </c>
      <c r="M71" t="n">
        <v>0</v>
      </c>
      <c r="N71" t="n">
        <v>0</v>
      </c>
      <c r="O71" t="n">
        <v>0</v>
      </c>
      <c r="P71" t="n">
        <v>0</v>
      </c>
      <c r="Q71" t="n">
        <v>0</v>
      </c>
      <c r="R71" s="2" t="inlineStr"/>
    </row>
    <row r="72" ht="15" customHeight="1">
      <c r="A72" t="inlineStr">
        <is>
          <t>A 49704-2024</t>
        </is>
      </c>
      <c r="B72" s="1" t="n">
        <v>45596</v>
      </c>
      <c r="C72" s="1" t="n">
        <v>45955</v>
      </c>
      <c r="D72" t="inlineStr">
        <is>
          <t>NORRBOTTENS LÄN</t>
        </is>
      </c>
      <c r="E72" t="inlineStr">
        <is>
          <t>KIRUNA</t>
        </is>
      </c>
      <c r="G72" t="n">
        <v>17.4</v>
      </c>
      <c r="H72" t="n">
        <v>0</v>
      </c>
      <c r="I72" t="n">
        <v>0</v>
      </c>
      <c r="J72" t="n">
        <v>0</v>
      </c>
      <c r="K72" t="n">
        <v>0</v>
      </c>
      <c r="L72" t="n">
        <v>0</v>
      </c>
      <c r="M72" t="n">
        <v>0</v>
      </c>
      <c r="N72" t="n">
        <v>0</v>
      </c>
      <c r="O72" t="n">
        <v>0</v>
      </c>
      <c r="P72" t="n">
        <v>0</v>
      </c>
      <c r="Q72" t="n">
        <v>0</v>
      </c>
      <c r="R72" s="2" t="inlineStr"/>
    </row>
    <row r="73" ht="15" customHeight="1">
      <c r="A73" t="inlineStr">
        <is>
          <t>A 39271-2023</t>
        </is>
      </c>
      <c r="B73" s="1" t="n">
        <v>45162</v>
      </c>
      <c r="C73" s="1" t="n">
        <v>45955</v>
      </c>
      <c r="D73" t="inlineStr">
        <is>
          <t>NORRBOTTENS LÄN</t>
        </is>
      </c>
      <c r="E73" t="inlineStr">
        <is>
          <t>KIRUNA</t>
        </is>
      </c>
      <c r="G73" t="n">
        <v>51.9</v>
      </c>
      <c r="H73" t="n">
        <v>0</v>
      </c>
      <c r="I73" t="n">
        <v>0</v>
      </c>
      <c r="J73" t="n">
        <v>0</v>
      </c>
      <c r="K73" t="n">
        <v>0</v>
      </c>
      <c r="L73" t="n">
        <v>0</v>
      </c>
      <c r="M73" t="n">
        <v>0</v>
      </c>
      <c r="N73" t="n">
        <v>0</v>
      </c>
      <c r="O73" t="n">
        <v>0</v>
      </c>
      <c r="P73" t="n">
        <v>0</v>
      </c>
      <c r="Q73" t="n">
        <v>0</v>
      </c>
      <c r="R73" s="2" t="inlineStr"/>
    </row>
    <row r="74" ht="15" customHeight="1">
      <c r="A74" t="inlineStr">
        <is>
          <t>A 20578-2025</t>
        </is>
      </c>
      <c r="B74" s="1" t="n">
        <v>45775</v>
      </c>
      <c r="C74" s="1" t="n">
        <v>45955</v>
      </c>
      <c r="D74" t="inlineStr">
        <is>
          <t>NORRBOTTENS LÄN</t>
        </is>
      </c>
      <c r="E74" t="inlineStr">
        <is>
          <t>KIRUNA</t>
        </is>
      </c>
      <c r="F74" t="inlineStr">
        <is>
          <t>Sveaskog</t>
        </is>
      </c>
      <c r="G74" t="n">
        <v>12.5</v>
      </c>
      <c r="H74" t="n">
        <v>0</v>
      </c>
      <c r="I74" t="n">
        <v>0</v>
      </c>
      <c r="J74" t="n">
        <v>0</v>
      </c>
      <c r="K74" t="n">
        <v>0</v>
      </c>
      <c r="L74" t="n">
        <v>0</v>
      </c>
      <c r="M74" t="n">
        <v>0</v>
      </c>
      <c r="N74" t="n">
        <v>0</v>
      </c>
      <c r="O74" t="n">
        <v>0</v>
      </c>
      <c r="P74" t="n">
        <v>0</v>
      </c>
      <c r="Q74" t="n">
        <v>0</v>
      </c>
      <c r="R74" s="2" t="inlineStr"/>
    </row>
    <row r="75" ht="15" customHeight="1">
      <c r="A75" t="inlineStr">
        <is>
          <t>A 58860-2022</t>
        </is>
      </c>
      <c r="B75" s="1" t="n">
        <v>44896</v>
      </c>
      <c r="C75" s="1" t="n">
        <v>45955</v>
      </c>
      <c r="D75" t="inlineStr">
        <is>
          <t>NORRBOTTENS LÄN</t>
        </is>
      </c>
      <c r="E75" t="inlineStr">
        <is>
          <t>KIRUNA</t>
        </is>
      </c>
      <c r="G75" t="n">
        <v>0.3</v>
      </c>
      <c r="H75" t="n">
        <v>0</v>
      </c>
      <c r="I75" t="n">
        <v>0</v>
      </c>
      <c r="J75" t="n">
        <v>0</v>
      </c>
      <c r="K75" t="n">
        <v>0</v>
      </c>
      <c r="L75" t="n">
        <v>0</v>
      </c>
      <c r="M75" t="n">
        <v>0</v>
      </c>
      <c r="N75" t="n">
        <v>0</v>
      </c>
      <c r="O75" t="n">
        <v>0</v>
      </c>
      <c r="P75" t="n">
        <v>0</v>
      </c>
      <c r="Q75" t="n">
        <v>0</v>
      </c>
      <c r="R75" s="2" t="inlineStr"/>
    </row>
    <row r="76" ht="15" customHeight="1">
      <c r="A76" t="inlineStr">
        <is>
          <t>A 93-2024</t>
        </is>
      </c>
      <c r="B76" s="1" t="n">
        <v>45293</v>
      </c>
      <c r="C76" s="1" t="n">
        <v>45955</v>
      </c>
      <c r="D76" t="inlineStr">
        <is>
          <t>NORRBOTTENS LÄN</t>
        </is>
      </c>
      <c r="E76" t="inlineStr">
        <is>
          <t>KIRUNA</t>
        </is>
      </c>
      <c r="G76" t="n">
        <v>0.8</v>
      </c>
      <c r="H76" t="n">
        <v>0</v>
      </c>
      <c r="I76" t="n">
        <v>0</v>
      </c>
      <c r="J76" t="n">
        <v>0</v>
      </c>
      <c r="K76" t="n">
        <v>0</v>
      </c>
      <c r="L76" t="n">
        <v>0</v>
      </c>
      <c r="M76" t="n">
        <v>0</v>
      </c>
      <c r="N76" t="n">
        <v>0</v>
      </c>
      <c r="O76" t="n">
        <v>0</v>
      </c>
      <c r="P76" t="n">
        <v>0</v>
      </c>
      <c r="Q76" t="n">
        <v>0</v>
      </c>
      <c r="R76" s="2" t="inlineStr"/>
    </row>
    <row r="77" ht="15" customHeight="1">
      <c r="A77" t="inlineStr">
        <is>
          <t>A 18737-2023</t>
        </is>
      </c>
      <c r="B77" s="1" t="n">
        <v>45042</v>
      </c>
      <c r="C77" s="1" t="n">
        <v>45955</v>
      </c>
      <c r="D77" t="inlineStr">
        <is>
          <t>NORRBOTTENS LÄN</t>
        </is>
      </c>
      <c r="E77" t="inlineStr">
        <is>
          <t>KIRUNA</t>
        </is>
      </c>
      <c r="F77" t="inlineStr">
        <is>
          <t>Sveaskog</t>
        </is>
      </c>
      <c r="G77" t="n">
        <v>10.7</v>
      </c>
      <c r="H77" t="n">
        <v>0</v>
      </c>
      <c r="I77" t="n">
        <v>0</v>
      </c>
      <c r="J77" t="n">
        <v>0</v>
      </c>
      <c r="K77" t="n">
        <v>0</v>
      </c>
      <c r="L77" t="n">
        <v>0</v>
      </c>
      <c r="M77" t="n">
        <v>0</v>
      </c>
      <c r="N77" t="n">
        <v>0</v>
      </c>
      <c r="O77" t="n">
        <v>0</v>
      </c>
      <c r="P77" t="n">
        <v>0</v>
      </c>
      <c r="Q77" t="n">
        <v>0</v>
      </c>
      <c r="R77" s="2" t="inlineStr"/>
    </row>
    <row r="78" ht="15" customHeight="1">
      <c r="A78" t="inlineStr">
        <is>
          <t>A 34693-2022</t>
        </is>
      </c>
      <c r="B78" s="1" t="n">
        <v>44795</v>
      </c>
      <c r="C78" s="1" t="n">
        <v>45955</v>
      </c>
      <c r="D78" t="inlineStr">
        <is>
          <t>NORRBOTTENS LÄN</t>
        </is>
      </c>
      <c r="E78" t="inlineStr">
        <is>
          <t>KIRUNA</t>
        </is>
      </c>
      <c r="G78" t="n">
        <v>12.3</v>
      </c>
      <c r="H78" t="n">
        <v>0</v>
      </c>
      <c r="I78" t="n">
        <v>0</v>
      </c>
      <c r="J78" t="n">
        <v>0</v>
      </c>
      <c r="K78" t="n">
        <v>0</v>
      </c>
      <c r="L78" t="n">
        <v>0</v>
      </c>
      <c r="M78" t="n">
        <v>0</v>
      </c>
      <c r="N78" t="n">
        <v>0</v>
      </c>
      <c r="O78" t="n">
        <v>0</v>
      </c>
      <c r="P78" t="n">
        <v>0</v>
      </c>
      <c r="Q78" t="n">
        <v>0</v>
      </c>
      <c r="R78" s="2" t="inlineStr"/>
    </row>
    <row r="79" ht="15" customHeight="1">
      <c r="A79" t="inlineStr">
        <is>
          <t>A 5533-2024</t>
        </is>
      </c>
      <c r="B79" s="1" t="n">
        <v>45334</v>
      </c>
      <c r="C79" s="1" t="n">
        <v>45955</v>
      </c>
      <c r="D79" t="inlineStr">
        <is>
          <t>NORRBOTTENS LÄN</t>
        </is>
      </c>
      <c r="E79" t="inlineStr">
        <is>
          <t>KIRUNA</t>
        </is>
      </c>
      <c r="G79" t="n">
        <v>2.4</v>
      </c>
      <c r="H79" t="n">
        <v>0</v>
      </c>
      <c r="I79" t="n">
        <v>0</v>
      </c>
      <c r="J79" t="n">
        <v>0</v>
      </c>
      <c r="K79" t="n">
        <v>0</v>
      </c>
      <c r="L79" t="n">
        <v>0</v>
      </c>
      <c r="M79" t="n">
        <v>0</v>
      </c>
      <c r="N79" t="n">
        <v>0</v>
      </c>
      <c r="O79" t="n">
        <v>0</v>
      </c>
      <c r="P79" t="n">
        <v>0</v>
      </c>
      <c r="Q79" t="n">
        <v>0</v>
      </c>
      <c r="R79" s="2" t="inlineStr"/>
    </row>
    <row r="80" ht="15" customHeight="1">
      <c r="A80" t="inlineStr">
        <is>
          <t>A 56168-2023</t>
        </is>
      </c>
      <c r="B80" s="1" t="n">
        <v>45236</v>
      </c>
      <c r="C80" s="1" t="n">
        <v>45955</v>
      </c>
      <c r="D80" t="inlineStr">
        <is>
          <t>NORRBOTTENS LÄN</t>
        </is>
      </c>
      <c r="E80" t="inlineStr">
        <is>
          <t>KIRUNA</t>
        </is>
      </c>
      <c r="F80" t="inlineStr">
        <is>
          <t>Sveaskog</t>
        </is>
      </c>
      <c r="G80" t="n">
        <v>6.6</v>
      </c>
      <c r="H80" t="n">
        <v>0</v>
      </c>
      <c r="I80" t="n">
        <v>0</v>
      </c>
      <c r="J80" t="n">
        <v>0</v>
      </c>
      <c r="K80" t="n">
        <v>0</v>
      </c>
      <c r="L80" t="n">
        <v>0</v>
      </c>
      <c r="M80" t="n">
        <v>0</v>
      </c>
      <c r="N80" t="n">
        <v>0</v>
      </c>
      <c r="O80" t="n">
        <v>0</v>
      </c>
      <c r="P80" t="n">
        <v>0</v>
      </c>
      <c r="Q80" t="n">
        <v>0</v>
      </c>
      <c r="R80" s="2" t="inlineStr"/>
    </row>
    <row r="81" ht="15" customHeight="1">
      <c r="A81" t="inlineStr">
        <is>
          <t>A 8350-2025</t>
        </is>
      </c>
      <c r="B81" s="1" t="n">
        <v>45708</v>
      </c>
      <c r="C81" s="1" t="n">
        <v>45955</v>
      </c>
      <c r="D81" t="inlineStr">
        <is>
          <t>NORRBOTTENS LÄN</t>
        </is>
      </c>
      <c r="E81" t="inlineStr">
        <is>
          <t>KIRUNA</t>
        </is>
      </c>
      <c r="F81" t="inlineStr">
        <is>
          <t>Övriga statliga verk och myndigheter</t>
        </is>
      </c>
      <c r="G81" t="n">
        <v>0.8</v>
      </c>
      <c r="H81" t="n">
        <v>0</v>
      </c>
      <c r="I81" t="n">
        <v>0</v>
      </c>
      <c r="J81" t="n">
        <v>0</v>
      </c>
      <c r="K81" t="n">
        <v>0</v>
      </c>
      <c r="L81" t="n">
        <v>0</v>
      </c>
      <c r="M81" t="n">
        <v>0</v>
      </c>
      <c r="N81" t="n">
        <v>0</v>
      </c>
      <c r="O81" t="n">
        <v>0</v>
      </c>
      <c r="P81" t="n">
        <v>0</v>
      </c>
      <c r="Q81" t="n">
        <v>0</v>
      </c>
      <c r="R81" s="2" t="inlineStr"/>
    </row>
    <row r="82">
      <c r="A82" t="inlineStr">
        <is>
          <t>A 41127-2023</t>
        </is>
      </c>
      <c r="B82" s="1" t="n">
        <v>45173</v>
      </c>
      <c r="C82" s="1" t="n">
        <v>45955</v>
      </c>
      <c r="D82" t="inlineStr">
        <is>
          <t>NORRBOTTENS LÄN</t>
        </is>
      </c>
      <c r="E82" t="inlineStr">
        <is>
          <t>KIRUNA</t>
        </is>
      </c>
      <c r="F82" t="inlineStr">
        <is>
          <t>SCA</t>
        </is>
      </c>
      <c r="G82" t="n">
        <v>1.3</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2025-10-25T09:46:04Z</dcterms:created>
  <dcterms:modified xmlns:dcterms="http://purl.org/dc/terms/" xmlns:xsi="http://www.w3.org/2001/XMLSchema-instance" xsi:type="dcterms:W3CDTF">2025-10-25T09:46:04Z</dcterms:modified>
</cp:coreProperties>
</file>