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2209-2023</t>
        </is>
      </c>
      <c r="B2" s="1" t="n">
        <v>44939</v>
      </c>
      <c r="C2" s="1" t="n">
        <v>45203</v>
      </c>
      <c r="D2" t="inlineStr">
        <is>
          <t>JÖNKÖPINGS LÄN</t>
        </is>
      </c>
      <c r="E2" t="inlineStr">
        <is>
          <t>ANEBY</t>
        </is>
      </c>
      <c r="F2" t="inlineStr">
        <is>
          <t>Övriga Aktiebolag</t>
        </is>
      </c>
      <c r="G2" t="n">
        <v>12.7</v>
      </c>
      <c r="H2" t="n">
        <v>15</v>
      </c>
      <c r="I2" t="n">
        <v>0</v>
      </c>
      <c r="J2" t="n">
        <v>6</v>
      </c>
      <c r="K2" t="n">
        <v>5</v>
      </c>
      <c r="L2" t="n">
        <v>4</v>
      </c>
      <c r="M2" t="n">
        <v>0</v>
      </c>
      <c r="N2" t="n">
        <v>0</v>
      </c>
      <c r="O2" t="n">
        <v>15</v>
      </c>
      <c r="P2" t="n">
        <v>9</v>
      </c>
      <c r="Q2" t="n">
        <v>15</v>
      </c>
      <c r="R2" s="2" t="inlineStr">
        <is>
          <t>Brunand
Storspov
Tornseglare
Årta
Bläsand
Brushane
Gråtrut
Kricka
Småfläckig sumphöna
Buskskvätta
Fiskmås
Skedand
Skrattmås
Svartsnäppa
Utter</t>
        </is>
      </c>
      <c r="S2">
        <f>HYPERLINK("https://klasma.github.io/Logging_ANEBY/artfynd/A 2209-2023.xlsx", "A 2209-2023")</f>
        <v/>
      </c>
      <c r="T2">
        <f>HYPERLINK("https://klasma.github.io/Logging_ANEBY/kartor/A 2209-2023.png", "A 2209-2023")</f>
        <v/>
      </c>
      <c r="V2">
        <f>HYPERLINK("https://klasma.github.io/Logging_ANEBY/klagomål/A 2209-2023.docx", "A 2209-2023")</f>
        <v/>
      </c>
      <c r="W2">
        <f>HYPERLINK("https://klasma.github.io/Logging_ANEBY/klagomålsmail/A 2209-2023.docx", "A 2209-2023")</f>
        <v/>
      </c>
      <c r="X2">
        <f>HYPERLINK("https://klasma.github.io/Logging_ANEBY/tillsyn/A 2209-2023.docx", "A 2209-2023")</f>
        <v/>
      </c>
      <c r="Y2">
        <f>HYPERLINK("https://klasma.github.io/Logging_ANEBY/tillsynsmail/A 2209-2023.docx", "A 2209-2023")</f>
        <v/>
      </c>
    </row>
    <row r="3" ht="15" customHeight="1">
      <c r="A3" t="inlineStr">
        <is>
          <t>A 67293-2018</t>
        </is>
      </c>
      <c r="B3" s="1" t="n">
        <v>43432</v>
      </c>
      <c r="C3" s="1" t="n">
        <v>45203</v>
      </c>
      <c r="D3" t="inlineStr">
        <is>
          <t>JÖNKÖPINGS LÄN</t>
        </is>
      </c>
      <c r="E3" t="inlineStr">
        <is>
          <t>ANEBY</t>
        </is>
      </c>
      <c r="G3" t="n">
        <v>10.9</v>
      </c>
      <c r="H3" t="n">
        <v>2</v>
      </c>
      <c r="I3" t="n">
        <v>9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3</v>
      </c>
      <c r="P3" t="n">
        <v>3</v>
      </c>
      <c r="Q3" t="n">
        <v>14</v>
      </c>
      <c r="R3" s="2" t="inlineStr">
        <is>
          <t>Skogsalm
Ask
Slåttergubbe
Grov baronmossa
Springkorn
Strutbräken
Svart trolldruva
Tibast
Underviol
Västlig hakmossa
Vätteros
Vårärt
Grönvit nattviol
Blåsippa</t>
        </is>
      </c>
      <c r="S3">
        <f>HYPERLINK("https://klasma.github.io/Logging_ANEBY/artfynd/A 67293-2018.xlsx", "A 67293-2018")</f>
        <v/>
      </c>
      <c r="T3">
        <f>HYPERLINK("https://klasma.github.io/Logging_ANEBY/kartor/A 67293-2018.png", "A 67293-2018")</f>
        <v/>
      </c>
      <c r="V3">
        <f>HYPERLINK("https://klasma.github.io/Logging_ANEBY/klagomål/A 67293-2018.docx", "A 67293-2018")</f>
        <v/>
      </c>
      <c r="W3">
        <f>HYPERLINK("https://klasma.github.io/Logging_ANEBY/klagomålsmail/A 67293-2018.docx", "A 67293-2018")</f>
        <v/>
      </c>
      <c r="X3">
        <f>HYPERLINK("https://klasma.github.io/Logging_ANEBY/tillsyn/A 67293-2018.docx", "A 67293-2018")</f>
        <v/>
      </c>
      <c r="Y3">
        <f>HYPERLINK("https://klasma.github.io/Logging_ANEBY/tillsynsmail/A 67293-2018.docx", "A 67293-2018")</f>
        <v/>
      </c>
    </row>
    <row r="4" ht="15" customHeight="1">
      <c r="A4" t="inlineStr">
        <is>
          <t>A 7941-2019</t>
        </is>
      </c>
      <c r="B4" s="1" t="n">
        <v>43493</v>
      </c>
      <c r="C4" s="1" t="n">
        <v>45203</v>
      </c>
      <c r="D4" t="inlineStr">
        <is>
          <t>JÖNKÖPINGS LÄN</t>
        </is>
      </c>
      <c r="E4" t="inlineStr">
        <is>
          <t>ANEBY</t>
        </is>
      </c>
      <c r="G4" t="n">
        <v>2.5</v>
      </c>
      <c r="H4" t="n">
        <v>4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6</v>
      </c>
      <c r="R4" s="2" t="inlineStr">
        <is>
          <t>Garnlav
Spillkråka
Bårdlav
Grön sköldmossa
Blåsippa
Revlummer</t>
        </is>
      </c>
      <c r="S4">
        <f>HYPERLINK("https://klasma.github.io/Logging_ANEBY/artfynd/A 7941-2019.xlsx", "A 7941-2019")</f>
        <v/>
      </c>
      <c r="T4">
        <f>HYPERLINK("https://klasma.github.io/Logging_ANEBY/kartor/A 7941-2019.png", "A 7941-2019")</f>
        <v/>
      </c>
      <c r="V4">
        <f>HYPERLINK("https://klasma.github.io/Logging_ANEBY/klagomål/A 7941-2019.docx", "A 7941-2019")</f>
        <v/>
      </c>
      <c r="W4">
        <f>HYPERLINK("https://klasma.github.io/Logging_ANEBY/klagomålsmail/A 7941-2019.docx", "A 7941-2019")</f>
        <v/>
      </c>
      <c r="X4">
        <f>HYPERLINK("https://klasma.github.io/Logging_ANEBY/tillsyn/A 7941-2019.docx", "A 7941-2019")</f>
        <v/>
      </c>
      <c r="Y4">
        <f>HYPERLINK("https://klasma.github.io/Logging_ANEBY/tillsynsmail/A 7941-2019.docx", "A 7941-2019")</f>
        <v/>
      </c>
    </row>
    <row r="5" ht="15" customHeight="1">
      <c r="A5" t="inlineStr">
        <is>
          <t>A 410-2022</t>
        </is>
      </c>
      <c r="B5" s="1" t="n">
        <v>44565</v>
      </c>
      <c r="C5" s="1" t="n">
        <v>45203</v>
      </c>
      <c r="D5" t="inlineStr">
        <is>
          <t>JÖNKÖPINGS LÄN</t>
        </is>
      </c>
      <c r="E5" t="inlineStr">
        <is>
          <t>ANEBY</t>
        </is>
      </c>
      <c r="G5" t="n">
        <v>7.3</v>
      </c>
      <c r="H5" t="n">
        <v>1</v>
      </c>
      <c r="I5" t="n">
        <v>1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4</v>
      </c>
      <c r="R5" s="2" t="inlineStr">
        <is>
          <t>Knärot
Grå blåbärsfältmätare
Skogshare
Grönpyrola</t>
        </is>
      </c>
      <c r="S5">
        <f>HYPERLINK("https://klasma.github.io/Logging_ANEBY/artfynd/A 410-2022.xlsx", "A 410-2022")</f>
        <v/>
      </c>
      <c r="T5">
        <f>HYPERLINK("https://klasma.github.io/Logging_ANEBY/kartor/A 410-2022.png", "A 410-2022")</f>
        <v/>
      </c>
      <c r="U5">
        <f>HYPERLINK("https://klasma.github.io/Logging_ANEBY/knärot/A 410-2022.png", "A 410-2022")</f>
        <v/>
      </c>
      <c r="V5">
        <f>HYPERLINK("https://klasma.github.io/Logging_ANEBY/klagomål/A 410-2022.docx", "A 410-2022")</f>
        <v/>
      </c>
      <c r="W5">
        <f>HYPERLINK("https://klasma.github.io/Logging_ANEBY/klagomålsmail/A 410-2022.docx", "A 410-2022")</f>
        <v/>
      </c>
      <c r="X5">
        <f>HYPERLINK("https://klasma.github.io/Logging_ANEBY/tillsyn/A 410-2022.docx", "A 410-2022")</f>
        <v/>
      </c>
      <c r="Y5">
        <f>HYPERLINK("https://klasma.github.io/Logging_ANEBY/tillsynsmail/A 410-2022.docx", "A 410-2022")</f>
        <v/>
      </c>
    </row>
    <row r="6" ht="15" customHeight="1">
      <c r="A6" t="inlineStr">
        <is>
          <t>A 6747-2022</t>
        </is>
      </c>
      <c r="B6" s="1" t="n">
        <v>44602</v>
      </c>
      <c r="C6" s="1" t="n">
        <v>45203</v>
      </c>
      <c r="D6" t="inlineStr">
        <is>
          <t>JÖNKÖPINGS LÄN</t>
        </is>
      </c>
      <c r="E6" t="inlineStr">
        <is>
          <t>ANEBY</t>
        </is>
      </c>
      <c r="G6" t="n">
        <v>1.6</v>
      </c>
      <c r="H6" t="n">
        <v>3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3</v>
      </c>
      <c r="R6" s="2" t="inlineStr">
        <is>
          <t>Fransfladdermus
Nordfladdermus
Gråskimlig fladdermus</t>
        </is>
      </c>
      <c r="S6">
        <f>HYPERLINK("https://klasma.github.io/Logging_ANEBY/artfynd/A 6747-2022.xlsx", "A 6747-2022")</f>
        <v/>
      </c>
      <c r="T6">
        <f>HYPERLINK("https://klasma.github.io/Logging_ANEBY/kartor/A 6747-2022.png", "A 6747-2022")</f>
        <v/>
      </c>
      <c r="V6">
        <f>HYPERLINK("https://klasma.github.io/Logging_ANEBY/klagomål/A 6747-2022.docx", "A 6747-2022")</f>
        <v/>
      </c>
      <c r="W6">
        <f>HYPERLINK("https://klasma.github.io/Logging_ANEBY/klagomålsmail/A 6747-2022.docx", "A 6747-2022")</f>
        <v/>
      </c>
      <c r="X6">
        <f>HYPERLINK("https://klasma.github.io/Logging_ANEBY/tillsyn/A 6747-2022.docx", "A 6747-2022")</f>
        <v/>
      </c>
      <c r="Y6">
        <f>HYPERLINK("https://klasma.github.io/Logging_ANEBY/tillsynsmail/A 6747-2022.docx", "A 6747-2022")</f>
        <v/>
      </c>
    </row>
    <row r="7" ht="15" customHeight="1">
      <c r="A7" t="inlineStr">
        <is>
          <t>A 38797-2022</t>
        </is>
      </c>
      <c r="B7" s="1" t="n">
        <v>44813</v>
      </c>
      <c r="C7" s="1" t="n">
        <v>45203</v>
      </c>
      <c r="D7" t="inlineStr">
        <is>
          <t>JÖNKÖPINGS LÄN</t>
        </is>
      </c>
      <c r="E7" t="inlineStr">
        <is>
          <t>ANEBY</t>
        </is>
      </c>
      <c r="G7" t="n">
        <v>2.4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s="2" t="inlineStr">
        <is>
          <t>Vätteros
Blåsippa
Gullviva</t>
        </is>
      </c>
      <c r="S7">
        <f>HYPERLINK("https://klasma.github.io/Logging_ANEBY/artfynd/A 38797-2022.xlsx", "A 38797-2022")</f>
        <v/>
      </c>
      <c r="T7">
        <f>HYPERLINK("https://klasma.github.io/Logging_ANEBY/kartor/A 38797-2022.png", "A 38797-2022")</f>
        <v/>
      </c>
      <c r="V7">
        <f>HYPERLINK("https://klasma.github.io/Logging_ANEBY/klagomål/A 38797-2022.docx", "A 38797-2022")</f>
        <v/>
      </c>
      <c r="W7">
        <f>HYPERLINK("https://klasma.github.io/Logging_ANEBY/klagomålsmail/A 38797-2022.docx", "A 38797-2022")</f>
        <v/>
      </c>
      <c r="X7">
        <f>HYPERLINK("https://klasma.github.io/Logging_ANEBY/tillsyn/A 38797-2022.docx", "A 38797-2022")</f>
        <v/>
      </c>
      <c r="Y7">
        <f>HYPERLINK("https://klasma.github.io/Logging_ANEBY/tillsynsmail/A 38797-2022.docx", "A 38797-2022")</f>
        <v/>
      </c>
    </row>
    <row r="8" ht="15" customHeight="1">
      <c r="A8" t="inlineStr">
        <is>
          <t>A 59975-2020</t>
        </is>
      </c>
      <c r="B8" s="1" t="n">
        <v>44151</v>
      </c>
      <c r="C8" s="1" t="n">
        <v>45203</v>
      </c>
      <c r="D8" t="inlineStr">
        <is>
          <t>JÖNKÖPINGS LÄN</t>
        </is>
      </c>
      <c r="E8" t="inlineStr">
        <is>
          <t>ANEBY</t>
        </is>
      </c>
      <c r="F8" t="inlineStr">
        <is>
          <t>Kyrkan</t>
        </is>
      </c>
      <c r="G8" t="n">
        <v>2</v>
      </c>
      <c r="H8" t="n">
        <v>2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2</v>
      </c>
      <c r="R8" s="2" t="inlineStr">
        <is>
          <t>Knärot
Revlummer</t>
        </is>
      </c>
      <c r="S8">
        <f>HYPERLINK("https://klasma.github.io/Logging_ANEBY/artfynd/A 59975-2020.xlsx", "A 59975-2020")</f>
        <v/>
      </c>
      <c r="T8">
        <f>HYPERLINK("https://klasma.github.io/Logging_ANEBY/kartor/A 59975-2020.png", "A 59975-2020")</f>
        <v/>
      </c>
      <c r="U8">
        <f>HYPERLINK("https://klasma.github.io/Logging_ANEBY/knärot/A 59975-2020.png", "A 59975-2020")</f>
        <v/>
      </c>
      <c r="V8">
        <f>HYPERLINK("https://klasma.github.io/Logging_ANEBY/klagomål/A 59975-2020.docx", "A 59975-2020")</f>
        <v/>
      </c>
      <c r="W8">
        <f>HYPERLINK("https://klasma.github.io/Logging_ANEBY/klagomålsmail/A 59975-2020.docx", "A 59975-2020")</f>
        <v/>
      </c>
      <c r="X8">
        <f>HYPERLINK("https://klasma.github.io/Logging_ANEBY/tillsyn/A 59975-2020.docx", "A 59975-2020")</f>
        <v/>
      </c>
      <c r="Y8">
        <f>HYPERLINK("https://klasma.github.io/Logging_ANEBY/tillsynsmail/A 59975-2020.docx", "A 59975-2020")</f>
        <v/>
      </c>
    </row>
    <row r="9" ht="15" customHeight="1">
      <c r="A9" t="inlineStr">
        <is>
          <t>A 17130-2022</t>
        </is>
      </c>
      <c r="B9" s="1" t="n">
        <v>44677</v>
      </c>
      <c r="C9" s="1" t="n">
        <v>45203</v>
      </c>
      <c r="D9" t="inlineStr">
        <is>
          <t>JÖNKÖPINGS LÄN</t>
        </is>
      </c>
      <c r="E9" t="inlineStr">
        <is>
          <t>ANEBY</t>
        </is>
      </c>
      <c r="G9" t="n">
        <v>4.2</v>
      </c>
      <c r="H9" t="n">
        <v>2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Korallrot
Spindelblomster</t>
        </is>
      </c>
      <c r="S9">
        <f>HYPERLINK("https://klasma.github.io/Logging_ANEBY/artfynd/A 17130-2022.xlsx", "A 17130-2022")</f>
        <v/>
      </c>
      <c r="T9">
        <f>HYPERLINK("https://klasma.github.io/Logging_ANEBY/kartor/A 17130-2022.png", "A 17130-2022")</f>
        <v/>
      </c>
      <c r="V9">
        <f>HYPERLINK("https://klasma.github.io/Logging_ANEBY/klagomål/A 17130-2022.docx", "A 17130-2022")</f>
        <v/>
      </c>
      <c r="W9">
        <f>HYPERLINK("https://klasma.github.io/Logging_ANEBY/klagomålsmail/A 17130-2022.docx", "A 17130-2022")</f>
        <v/>
      </c>
      <c r="X9">
        <f>HYPERLINK("https://klasma.github.io/Logging_ANEBY/tillsyn/A 17130-2022.docx", "A 17130-2022")</f>
        <v/>
      </c>
      <c r="Y9">
        <f>HYPERLINK("https://klasma.github.io/Logging_ANEBY/tillsynsmail/A 17130-2022.docx", "A 17130-2022")</f>
        <v/>
      </c>
    </row>
    <row r="10" ht="15" customHeight="1">
      <c r="A10" t="inlineStr">
        <is>
          <t>A 3856-2019</t>
        </is>
      </c>
      <c r="B10" s="1" t="n">
        <v>43482</v>
      </c>
      <c r="C10" s="1" t="n">
        <v>45203</v>
      </c>
      <c r="D10" t="inlineStr">
        <is>
          <t>JÖNKÖPINGS LÄN</t>
        </is>
      </c>
      <c r="E10" t="inlineStr">
        <is>
          <t>ANEBY</t>
        </is>
      </c>
      <c r="G10" t="n">
        <v>2.7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Lundbräsma</t>
        </is>
      </c>
      <c r="S10">
        <f>HYPERLINK("https://klasma.github.io/Logging_ANEBY/artfynd/A 3856-2019.xlsx", "A 3856-2019")</f>
        <v/>
      </c>
      <c r="T10">
        <f>HYPERLINK("https://klasma.github.io/Logging_ANEBY/kartor/A 3856-2019.png", "A 3856-2019")</f>
        <v/>
      </c>
      <c r="V10">
        <f>HYPERLINK("https://klasma.github.io/Logging_ANEBY/klagomål/A 3856-2019.docx", "A 3856-2019")</f>
        <v/>
      </c>
      <c r="W10">
        <f>HYPERLINK("https://klasma.github.io/Logging_ANEBY/klagomålsmail/A 3856-2019.docx", "A 3856-2019")</f>
        <v/>
      </c>
      <c r="X10">
        <f>HYPERLINK("https://klasma.github.io/Logging_ANEBY/tillsyn/A 3856-2019.docx", "A 3856-2019")</f>
        <v/>
      </c>
      <c r="Y10">
        <f>HYPERLINK("https://klasma.github.io/Logging_ANEBY/tillsynsmail/A 3856-2019.docx", "A 3856-2019")</f>
        <v/>
      </c>
    </row>
    <row r="11" ht="15" customHeight="1">
      <c r="A11" t="inlineStr">
        <is>
          <t>A 26583-2019</t>
        </is>
      </c>
      <c r="B11" s="1" t="n">
        <v>43612</v>
      </c>
      <c r="C11" s="1" t="n">
        <v>45203</v>
      </c>
      <c r="D11" t="inlineStr">
        <is>
          <t>JÖNKÖPINGS LÄN</t>
        </is>
      </c>
      <c r="E11" t="inlineStr">
        <is>
          <t>ANEBY</t>
        </is>
      </c>
      <c r="G11" t="n">
        <v>5.8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Mattlummer</t>
        </is>
      </c>
      <c r="S11">
        <f>HYPERLINK("https://klasma.github.io/Logging_ANEBY/artfynd/A 26583-2019.xlsx", "A 26583-2019")</f>
        <v/>
      </c>
      <c r="T11">
        <f>HYPERLINK("https://klasma.github.io/Logging_ANEBY/kartor/A 26583-2019.png", "A 26583-2019")</f>
        <v/>
      </c>
      <c r="V11">
        <f>HYPERLINK("https://klasma.github.io/Logging_ANEBY/klagomål/A 26583-2019.docx", "A 26583-2019")</f>
        <v/>
      </c>
      <c r="W11">
        <f>HYPERLINK("https://klasma.github.io/Logging_ANEBY/klagomålsmail/A 26583-2019.docx", "A 26583-2019")</f>
        <v/>
      </c>
      <c r="X11">
        <f>HYPERLINK("https://klasma.github.io/Logging_ANEBY/tillsyn/A 26583-2019.docx", "A 26583-2019")</f>
        <v/>
      </c>
      <c r="Y11">
        <f>HYPERLINK("https://klasma.github.io/Logging_ANEBY/tillsynsmail/A 26583-2019.docx", "A 26583-2019")</f>
        <v/>
      </c>
    </row>
    <row r="12" ht="15" customHeight="1">
      <c r="A12" t="inlineStr">
        <is>
          <t>A 51106-2020</t>
        </is>
      </c>
      <c r="B12" s="1" t="n">
        <v>44112</v>
      </c>
      <c r="C12" s="1" t="n">
        <v>45203</v>
      </c>
      <c r="D12" t="inlineStr">
        <is>
          <t>JÖNKÖPINGS LÄN</t>
        </is>
      </c>
      <c r="E12" t="inlineStr">
        <is>
          <t>ANEBY</t>
        </is>
      </c>
      <c r="G12" t="n">
        <v>2.6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Ögonpyrola</t>
        </is>
      </c>
      <c r="S12">
        <f>HYPERLINK("https://klasma.github.io/Logging_ANEBY/artfynd/A 51106-2020.xlsx", "A 51106-2020")</f>
        <v/>
      </c>
      <c r="T12">
        <f>HYPERLINK("https://klasma.github.io/Logging_ANEBY/kartor/A 51106-2020.png", "A 51106-2020")</f>
        <v/>
      </c>
      <c r="V12">
        <f>HYPERLINK("https://klasma.github.io/Logging_ANEBY/klagomål/A 51106-2020.docx", "A 51106-2020")</f>
        <v/>
      </c>
      <c r="W12">
        <f>HYPERLINK("https://klasma.github.io/Logging_ANEBY/klagomålsmail/A 51106-2020.docx", "A 51106-2020")</f>
        <v/>
      </c>
      <c r="X12">
        <f>HYPERLINK("https://klasma.github.io/Logging_ANEBY/tillsyn/A 51106-2020.docx", "A 51106-2020")</f>
        <v/>
      </c>
      <c r="Y12">
        <f>HYPERLINK("https://klasma.github.io/Logging_ANEBY/tillsynsmail/A 51106-2020.docx", "A 51106-2020")</f>
        <v/>
      </c>
    </row>
    <row r="13" ht="15" customHeight="1">
      <c r="A13" t="inlineStr">
        <is>
          <t>A 63467-2021</t>
        </is>
      </c>
      <c r="B13" s="1" t="n">
        <v>44508</v>
      </c>
      <c r="C13" s="1" t="n">
        <v>45203</v>
      </c>
      <c r="D13" t="inlineStr">
        <is>
          <t>JÖNKÖPINGS LÄN</t>
        </is>
      </c>
      <c r="E13" t="inlineStr">
        <is>
          <t>ANEBY</t>
        </is>
      </c>
      <c r="G13" t="n">
        <v>0.5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Åkerrättika</t>
        </is>
      </c>
      <c r="S13">
        <f>HYPERLINK("https://klasma.github.io/Logging_ANEBY/artfynd/A 63467-2021.xlsx", "A 63467-2021")</f>
        <v/>
      </c>
      <c r="T13">
        <f>HYPERLINK("https://klasma.github.io/Logging_ANEBY/kartor/A 63467-2021.png", "A 63467-2021")</f>
        <v/>
      </c>
      <c r="V13">
        <f>HYPERLINK("https://klasma.github.io/Logging_ANEBY/klagomål/A 63467-2021.docx", "A 63467-2021")</f>
        <v/>
      </c>
      <c r="W13">
        <f>HYPERLINK("https://klasma.github.io/Logging_ANEBY/klagomålsmail/A 63467-2021.docx", "A 63467-2021")</f>
        <v/>
      </c>
      <c r="X13">
        <f>HYPERLINK("https://klasma.github.io/Logging_ANEBY/tillsyn/A 63467-2021.docx", "A 63467-2021")</f>
        <v/>
      </c>
      <c r="Y13">
        <f>HYPERLINK("https://klasma.github.io/Logging_ANEBY/tillsynsmail/A 63467-2021.docx", "A 63467-2021")</f>
        <v/>
      </c>
    </row>
    <row r="14" ht="15" customHeight="1">
      <c r="A14" t="inlineStr">
        <is>
          <t>A 412-2022</t>
        </is>
      </c>
      <c r="B14" s="1" t="n">
        <v>44565</v>
      </c>
      <c r="C14" s="1" t="n">
        <v>45203</v>
      </c>
      <c r="D14" t="inlineStr">
        <is>
          <t>JÖNKÖPINGS LÄN</t>
        </is>
      </c>
      <c r="E14" t="inlineStr">
        <is>
          <t>ANEBY</t>
        </is>
      </c>
      <c r="G14" t="n">
        <v>6.7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Fläcknycklar</t>
        </is>
      </c>
      <c r="S14">
        <f>HYPERLINK("https://klasma.github.io/Logging_ANEBY/artfynd/A 412-2022.xlsx", "A 412-2022")</f>
        <v/>
      </c>
      <c r="T14">
        <f>HYPERLINK("https://klasma.github.io/Logging_ANEBY/kartor/A 412-2022.png", "A 412-2022")</f>
        <v/>
      </c>
      <c r="V14">
        <f>HYPERLINK("https://klasma.github.io/Logging_ANEBY/klagomål/A 412-2022.docx", "A 412-2022")</f>
        <v/>
      </c>
      <c r="W14">
        <f>HYPERLINK("https://klasma.github.io/Logging_ANEBY/klagomålsmail/A 412-2022.docx", "A 412-2022")</f>
        <v/>
      </c>
      <c r="X14">
        <f>HYPERLINK("https://klasma.github.io/Logging_ANEBY/tillsyn/A 412-2022.docx", "A 412-2022")</f>
        <v/>
      </c>
      <c r="Y14">
        <f>HYPERLINK("https://klasma.github.io/Logging_ANEBY/tillsynsmail/A 412-2022.docx", "A 412-2022")</f>
        <v/>
      </c>
    </row>
    <row r="15" ht="15" customHeight="1">
      <c r="A15" t="inlineStr">
        <is>
          <t>A 28452-2022</t>
        </is>
      </c>
      <c r="B15" s="1" t="n">
        <v>44747</v>
      </c>
      <c r="C15" s="1" t="n">
        <v>45203</v>
      </c>
      <c r="D15" t="inlineStr">
        <is>
          <t>JÖNKÖPINGS LÄN</t>
        </is>
      </c>
      <c r="E15" t="inlineStr">
        <is>
          <t>ANEBY</t>
        </is>
      </c>
      <c r="G15" t="n">
        <v>1.2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Odontocerum albicorne</t>
        </is>
      </c>
      <c r="S15">
        <f>HYPERLINK("https://klasma.github.io/Logging_ANEBY/artfynd/A 28452-2022.xlsx", "A 28452-2022")</f>
        <v/>
      </c>
      <c r="T15">
        <f>HYPERLINK("https://klasma.github.io/Logging_ANEBY/kartor/A 28452-2022.png", "A 28452-2022")</f>
        <v/>
      </c>
      <c r="V15">
        <f>HYPERLINK("https://klasma.github.io/Logging_ANEBY/klagomål/A 28452-2022.docx", "A 28452-2022")</f>
        <v/>
      </c>
      <c r="W15">
        <f>HYPERLINK("https://klasma.github.io/Logging_ANEBY/klagomålsmail/A 28452-2022.docx", "A 28452-2022")</f>
        <v/>
      </c>
      <c r="X15">
        <f>HYPERLINK("https://klasma.github.io/Logging_ANEBY/tillsyn/A 28452-2022.docx", "A 28452-2022")</f>
        <v/>
      </c>
      <c r="Y15">
        <f>HYPERLINK("https://klasma.github.io/Logging_ANEBY/tillsynsmail/A 28452-2022.docx", "A 28452-2022")</f>
        <v/>
      </c>
    </row>
    <row r="16" ht="15" customHeight="1">
      <c r="A16" t="inlineStr">
        <is>
          <t>A 16944-2023</t>
        </is>
      </c>
      <c r="B16" s="1" t="n">
        <v>45033</v>
      </c>
      <c r="C16" s="1" t="n">
        <v>45203</v>
      </c>
      <c r="D16" t="inlineStr">
        <is>
          <t>JÖNKÖPINGS LÄN</t>
        </is>
      </c>
      <c r="E16" t="inlineStr">
        <is>
          <t>ANEBY</t>
        </is>
      </c>
      <c r="G16" t="n">
        <v>9.1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Sotriska</t>
        </is>
      </c>
      <c r="S16">
        <f>HYPERLINK("https://klasma.github.io/Logging_ANEBY/artfynd/A 16944-2023.xlsx", "A 16944-2023")</f>
        <v/>
      </c>
      <c r="T16">
        <f>HYPERLINK("https://klasma.github.io/Logging_ANEBY/kartor/A 16944-2023.png", "A 16944-2023")</f>
        <v/>
      </c>
      <c r="V16">
        <f>HYPERLINK("https://klasma.github.io/Logging_ANEBY/klagomål/A 16944-2023.docx", "A 16944-2023")</f>
        <v/>
      </c>
      <c r="W16">
        <f>HYPERLINK("https://klasma.github.io/Logging_ANEBY/klagomålsmail/A 16944-2023.docx", "A 16944-2023")</f>
        <v/>
      </c>
      <c r="X16">
        <f>HYPERLINK("https://klasma.github.io/Logging_ANEBY/tillsyn/A 16944-2023.docx", "A 16944-2023")</f>
        <v/>
      </c>
      <c r="Y16">
        <f>HYPERLINK("https://klasma.github.io/Logging_ANEBY/tillsynsmail/A 16944-2023.docx", "A 16944-2023")</f>
        <v/>
      </c>
    </row>
    <row r="17" ht="15" customHeight="1">
      <c r="A17" t="inlineStr">
        <is>
          <t>A 38338-2023</t>
        </is>
      </c>
      <c r="B17" s="1" t="n">
        <v>45161</v>
      </c>
      <c r="C17" s="1" t="n">
        <v>45203</v>
      </c>
      <c r="D17" t="inlineStr">
        <is>
          <t>JÖNKÖPINGS LÄN</t>
        </is>
      </c>
      <c r="E17" t="inlineStr">
        <is>
          <t>ANEBY</t>
        </is>
      </c>
      <c r="G17" t="n">
        <v>1.4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Grönvit nattviol</t>
        </is>
      </c>
      <c r="S17">
        <f>HYPERLINK("https://klasma.github.io/Logging_ANEBY/artfynd/A 38338-2023.xlsx", "A 38338-2023")</f>
        <v/>
      </c>
      <c r="T17">
        <f>HYPERLINK("https://klasma.github.io/Logging_ANEBY/kartor/A 38338-2023.png", "A 38338-2023")</f>
        <v/>
      </c>
      <c r="V17">
        <f>HYPERLINK("https://klasma.github.io/Logging_ANEBY/klagomål/A 38338-2023.docx", "A 38338-2023")</f>
        <v/>
      </c>
      <c r="W17">
        <f>HYPERLINK("https://klasma.github.io/Logging_ANEBY/klagomålsmail/A 38338-2023.docx", "A 38338-2023")</f>
        <v/>
      </c>
      <c r="X17">
        <f>HYPERLINK("https://klasma.github.io/Logging_ANEBY/tillsyn/A 38338-2023.docx", "A 38338-2023")</f>
        <v/>
      </c>
      <c r="Y17">
        <f>HYPERLINK("https://klasma.github.io/Logging_ANEBY/tillsynsmail/A 38338-2023.docx", "A 38338-2023")</f>
        <v/>
      </c>
    </row>
    <row r="18" ht="15" customHeight="1">
      <c r="A18" t="inlineStr">
        <is>
          <t>A 38680-2018</t>
        </is>
      </c>
      <c r="B18" s="1" t="n">
        <v>43335</v>
      </c>
      <c r="C18" s="1" t="n">
        <v>45203</v>
      </c>
      <c r="D18" t="inlineStr">
        <is>
          <t>JÖNKÖPINGS LÄN</t>
        </is>
      </c>
      <c r="E18" t="inlineStr">
        <is>
          <t>ANEBY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44171-2018</t>
        </is>
      </c>
      <c r="B19" s="1" t="n">
        <v>43360</v>
      </c>
      <c r="C19" s="1" t="n">
        <v>45203</v>
      </c>
      <c r="D19" t="inlineStr">
        <is>
          <t>JÖNKÖPINGS LÄN</t>
        </is>
      </c>
      <c r="E19" t="inlineStr">
        <is>
          <t>ANEBY</t>
        </is>
      </c>
      <c r="G19" t="n">
        <v>5.9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47533-2018</t>
        </is>
      </c>
      <c r="B20" s="1" t="n">
        <v>43368</v>
      </c>
      <c r="C20" s="1" t="n">
        <v>45203</v>
      </c>
      <c r="D20" t="inlineStr">
        <is>
          <t>JÖNKÖPINGS LÄN</t>
        </is>
      </c>
      <c r="E20" t="inlineStr">
        <is>
          <t>ANEBY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48391-2018</t>
        </is>
      </c>
      <c r="B21" s="1" t="n">
        <v>43370</v>
      </c>
      <c r="C21" s="1" t="n">
        <v>45203</v>
      </c>
      <c r="D21" t="inlineStr">
        <is>
          <t>JÖNKÖPINGS LÄN</t>
        </is>
      </c>
      <c r="E21" t="inlineStr">
        <is>
          <t>ANEBY</t>
        </is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55796-2018</t>
        </is>
      </c>
      <c r="B22" s="1" t="n">
        <v>43398</v>
      </c>
      <c r="C22" s="1" t="n">
        <v>45203</v>
      </c>
      <c r="D22" t="inlineStr">
        <is>
          <t>JÖNKÖPINGS LÄN</t>
        </is>
      </c>
      <c r="E22" t="inlineStr">
        <is>
          <t>ANEBY</t>
        </is>
      </c>
      <c r="G22" t="n">
        <v>14.1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60804-2018</t>
        </is>
      </c>
      <c r="B23" s="1" t="n">
        <v>43410</v>
      </c>
      <c r="C23" s="1" t="n">
        <v>45203</v>
      </c>
      <c r="D23" t="inlineStr">
        <is>
          <t>JÖNKÖPINGS LÄN</t>
        </is>
      </c>
      <c r="E23" t="inlineStr">
        <is>
          <t>ANEBY</t>
        </is>
      </c>
      <c r="G23" t="n">
        <v>9.5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60063-2018</t>
        </is>
      </c>
      <c r="B24" s="1" t="n">
        <v>43412</v>
      </c>
      <c r="C24" s="1" t="n">
        <v>45203</v>
      </c>
      <c r="D24" t="inlineStr">
        <is>
          <t>JÖNKÖPINGS LÄN</t>
        </is>
      </c>
      <c r="E24" t="inlineStr">
        <is>
          <t>ANEBY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60029-2018</t>
        </is>
      </c>
      <c r="B25" s="1" t="n">
        <v>43412</v>
      </c>
      <c r="C25" s="1" t="n">
        <v>45203</v>
      </c>
      <c r="D25" t="inlineStr">
        <is>
          <t>JÖNKÖPINGS LÄN</t>
        </is>
      </c>
      <c r="E25" t="inlineStr">
        <is>
          <t>ANEBY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61341-2018</t>
        </is>
      </c>
      <c r="B26" s="1" t="n">
        <v>43424</v>
      </c>
      <c r="C26" s="1" t="n">
        <v>45203</v>
      </c>
      <c r="D26" t="inlineStr">
        <is>
          <t>JÖNKÖPINGS LÄN</t>
        </is>
      </c>
      <c r="E26" t="inlineStr">
        <is>
          <t>ANEBY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63321-2018</t>
        </is>
      </c>
      <c r="B27" s="1" t="n">
        <v>43427</v>
      </c>
      <c r="C27" s="1" t="n">
        <v>45203</v>
      </c>
      <c r="D27" t="inlineStr">
        <is>
          <t>JÖNKÖPINGS LÄN</t>
        </is>
      </c>
      <c r="E27" t="inlineStr">
        <is>
          <t>ANEBY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63323-2018</t>
        </is>
      </c>
      <c r="B28" s="1" t="n">
        <v>43427</v>
      </c>
      <c r="C28" s="1" t="n">
        <v>45203</v>
      </c>
      <c r="D28" t="inlineStr">
        <is>
          <t>JÖNKÖPINGS LÄN</t>
        </is>
      </c>
      <c r="E28" t="inlineStr">
        <is>
          <t>ANEBY</t>
        </is>
      </c>
      <c r="G28" t="n">
        <v>2.1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66309-2018</t>
        </is>
      </c>
      <c r="B29" s="1" t="n">
        <v>43427</v>
      </c>
      <c r="C29" s="1" t="n">
        <v>45203</v>
      </c>
      <c r="D29" t="inlineStr">
        <is>
          <t>JÖNKÖPINGS LÄN</t>
        </is>
      </c>
      <c r="E29" t="inlineStr">
        <is>
          <t>ANEBY</t>
        </is>
      </c>
      <c r="G29" t="n">
        <v>3.7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64403-2018</t>
        </is>
      </c>
      <c r="B30" s="1" t="n">
        <v>43430</v>
      </c>
      <c r="C30" s="1" t="n">
        <v>45203</v>
      </c>
      <c r="D30" t="inlineStr">
        <is>
          <t>JÖNKÖPINGS LÄN</t>
        </is>
      </c>
      <c r="E30" t="inlineStr">
        <is>
          <t>ANEBY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64148-2018</t>
        </is>
      </c>
      <c r="B31" s="1" t="n">
        <v>43430</v>
      </c>
      <c r="C31" s="1" t="n">
        <v>45203</v>
      </c>
      <c r="D31" t="inlineStr">
        <is>
          <t>JÖNKÖPINGS LÄN</t>
        </is>
      </c>
      <c r="E31" t="inlineStr">
        <is>
          <t>ANEBY</t>
        </is>
      </c>
      <c r="G31" t="n">
        <v>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64401-2018</t>
        </is>
      </c>
      <c r="B32" s="1" t="n">
        <v>43430</v>
      </c>
      <c r="C32" s="1" t="n">
        <v>45203</v>
      </c>
      <c r="D32" t="inlineStr">
        <is>
          <t>JÖNKÖPINGS LÄN</t>
        </is>
      </c>
      <c r="E32" t="inlineStr">
        <is>
          <t>ANEBY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66977-2018</t>
        </is>
      </c>
      <c r="B33" s="1" t="n">
        <v>43438</v>
      </c>
      <c r="C33" s="1" t="n">
        <v>45203</v>
      </c>
      <c r="D33" t="inlineStr">
        <is>
          <t>JÖNKÖPINGS LÄN</t>
        </is>
      </c>
      <c r="E33" t="inlineStr">
        <is>
          <t>ANEBY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67210-2018</t>
        </is>
      </c>
      <c r="B34" s="1" t="n">
        <v>43439</v>
      </c>
      <c r="C34" s="1" t="n">
        <v>45203</v>
      </c>
      <c r="D34" t="inlineStr">
        <is>
          <t>JÖNKÖPINGS LÄN</t>
        </is>
      </c>
      <c r="E34" t="inlineStr">
        <is>
          <t>ANEBY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69056-2018</t>
        </is>
      </c>
      <c r="B35" s="1" t="n">
        <v>43440</v>
      </c>
      <c r="C35" s="1" t="n">
        <v>45203</v>
      </c>
      <c r="D35" t="inlineStr">
        <is>
          <t>JÖNKÖPINGS LÄN</t>
        </is>
      </c>
      <c r="E35" t="inlineStr">
        <is>
          <t>ANEBY</t>
        </is>
      </c>
      <c r="G35" t="n">
        <v>3.6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68279-2018</t>
        </is>
      </c>
      <c r="B36" s="1" t="n">
        <v>43441</v>
      </c>
      <c r="C36" s="1" t="n">
        <v>45203</v>
      </c>
      <c r="D36" t="inlineStr">
        <is>
          <t>JÖNKÖPINGS LÄN</t>
        </is>
      </c>
      <c r="E36" t="inlineStr">
        <is>
          <t>ANEBY</t>
        </is>
      </c>
      <c r="G36" t="n">
        <v>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68592-2018</t>
        </is>
      </c>
      <c r="B37" s="1" t="n">
        <v>43444</v>
      </c>
      <c r="C37" s="1" t="n">
        <v>45203</v>
      </c>
      <c r="D37" t="inlineStr">
        <is>
          <t>JÖNKÖPINGS LÄN</t>
        </is>
      </c>
      <c r="E37" t="inlineStr">
        <is>
          <t>ANEBY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70345-2018</t>
        </is>
      </c>
      <c r="B38" s="1" t="n">
        <v>43446</v>
      </c>
      <c r="C38" s="1" t="n">
        <v>45203</v>
      </c>
      <c r="D38" t="inlineStr">
        <is>
          <t>JÖNKÖPINGS LÄN</t>
        </is>
      </c>
      <c r="E38" t="inlineStr">
        <is>
          <t>ANEBY</t>
        </is>
      </c>
      <c r="G38" t="n">
        <v>4.9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70837-2018</t>
        </is>
      </c>
      <c r="B39" s="1" t="n">
        <v>43448</v>
      </c>
      <c r="C39" s="1" t="n">
        <v>45203</v>
      </c>
      <c r="D39" t="inlineStr">
        <is>
          <t>JÖNKÖPINGS LÄN</t>
        </is>
      </c>
      <c r="E39" t="inlineStr">
        <is>
          <t>ANEBY</t>
        </is>
      </c>
      <c r="G39" t="n">
        <v>1.6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70839-2018</t>
        </is>
      </c>
      <c r="B40" s="1" t="n">
        <v>43448</v>
      </c>
      <c r="C40" s="1" t="n">
        <v>45203</v>
      </c>
      <c r="D40" t="inlineStr">
        <is>
          <t>JÖNKÖPINGS LÄN</t>
        </is>
      </c>
      <c r="E40" t="inlineStr">
        <is>
          <t>ANEBY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70838-2018</t>
        </is>
      </c>
      <c r="B41" s="1" t="n">
        <v>43448</v>
      </c>
      <c r="C41" s="1" t="n">
        <v>45203</v>
      </c>
      <c r="D41" t="inlineStr">
        <is>
          <t>JÖNKÖPINGS LÄN</t>
        </is>
      </c>
      <c r="E41" t="inlineStr">
        <is>
          <t>ANEBY</t>
        </is>
      </c>
      <c r="G41" t="n">
        <v>2.8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70836-2018</t>
        </is>
      </c>
      <c r="B42" s="1" t="n">
        <v>43448</v>
      </c>
      <c r="C42" s="1" t="n">
        <v>45203</v>
      </c>
      <c r="D42" t="inlineStr">
        <is>
          <t>JÖNKÖPINGS LÄN</t>
        </is>
      </c>
      <c r="E42" t="inlineStr">
        <is>
          <t>ANEBY</t>
        </is>
      </c>
      <c r="G42" t="n">
        <v>2.5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70841-2018</t>
        </is>
      </c>
      <c r="B43" s="1" t="n">
        <v>43448</v>
      </c>
      <c r="C43" s="1" t="n">
        <v>45203</v>
      </c>
      <c r="D43" t="inlineStr">
        <is>
          <t>JÖNKÖPINGS LÄN</t>
        </is>
      </c>
      <c r="E43" t="inlineStr">
        <is>
          <t>ANEBY</t>
        </is>
      </c>
      <c r="G43" t="n">
        <v>0.8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4135-2019</t>
        </is>
      </c>
      <c r="B44" s="1" t="n">
        <v>43476</v>
      </c>
      <c r="C44" s="1" t="n">
        <v>45203</v>
      </c>
      <c r="D44" t="inlineStr">
        <is>
          <t>JÖNKÖPINGS LÄN</t>
        </is>
      </c>
      <c r="E44" t="inlineStr">
        <is>
          <t>ANEBY</t>
        </is>
      </c>
      <c r="G44" t="n">
        <v>1.1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4137-2019</t>
        </is>
      </c>
      <c r="B45" s="1" t="n">
        <v>43476</v>
      </c>
      <c r="C45" s="1" t="n">
        <v>45203</v>
      </c>
      <c r="D45" t="inlineStr">
        <is>
          <t>JÖNKÖPINGS LÄN</t>
        </is>
      </c>
      <c r="E45" t="inlineStr">
        <is>
          <t>ANEBY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2509-2019</t>
        </is>
      </c>
      <c r="B46" s="1" t="n">
        <v>43476</v>
      </c>
      <c r="C46" s="1" t="n">
        <v>45203</v>
      </c>
      <c r="D46" t="inlineStr">
        <is>
          <t>JÖNKÖPINGS LÄN</t>
        </is>
      </c>
      <c r="E46" t="inlineStr">
        <is>
          <t>ANEBY</t>
        </is>
      </c>
      <c r="G46" t="n">
        <v>2.2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3259-2019</t>
        </is>
      </c>
      <c r="B47" s="1" t="n">
        <v>43480</v>
      </c>
      <c r="C47" s="1" t="n">
        <v>45203</v>
      </c>
      <c r="D47" t="inlineStr">
        <is>
          <t>JÖNKÖPINGS LÄN</t>
        </is>
      </c>
      <c r="E47" t="inlineStr">
        <is>
          <t>ANEBY</t>
        </is>
      </c>
      <c r="G47" t="n">
        <v>4.3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3860-2019</t>
        </is>
      </c>
      <c r="B48" s="1" t="n">
        <v>43482</v>
      </c>
      <c r="C48" s="1" t="n">
        <v>45203</v>
      </c>
      <c r="D48" t="inlineStr">
        <is>
          <t>JÖNKÖPINGS LÄN</t>
        </is>
      </c>
      <c r="E48" t="inlineStr">
        <is>
          <t>ANEBY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5974-2019</t>
        </is>
      </c>
      <c r="B49" s="1" t="n">
        <v>43483</v>
      </c>
      <c r="C49" s="1" t="n">
        <v>45203</v>
      </c>
      <c r="D49" t="inlineStr">
        <is>
          <t>JÖNKÖPINGS LÄN</t>
        </is>
      </c>
      <c r="E49" t="inlineStr">
        <is>
          <t>ANEBY</t>
        </is>
      </c>
      <c r="G49" t="n">
        <v>1.3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6225-2019</t>
        </is>
      </c>
      <c r="B50" s="1" t="n">
        <v>43486</v>
      </c>
      <c r="C50" s="1" t="n">
        <v>45203</v>
      </c>
      <c r="D50" t="inlineStr">
        <is>
          <t>JÖNKÖPINGS LÄN</t>
        </is>
      </c>
      <c r="E50" t="inlineStr">
        <is>
          <t>ANEBY</t>
        </is>
      </c>
      <c r="G50" t="n">
        <v>3.2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7947-2019</t>
        </is>
      </c>
      <c r="B51" s="1" t="n">
        <v>43493</v>
      </c>
      <c r="C51" s="1" t="n">
        <v>45203</v>
      </c>
      <c r="D51" t="inlineStr">
        <is>
          <t>JÖNKÖPINGS LÄN</t>
        </is>
      </c>
      <c r="E51" t="inlineStr">
        <is>
          <t>ANEBY</t>
        </is>
      </c>
      <c r="G51" t="n">
        <v>3.6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7169-2019</t>
        </is>
      </c>
      <c r="B52" s="1" t="n">
        <v>43496</v>
      </c>
      <c r="C52" s="1" t="n">
        <v>45203</v>
      </c>
      <c r="D52" t="inlineStr">
        <is>
          <t>JÖNKÖPINGS LÄN</t>
        </is>
      </c>
      <c r="E52" t="inlineStr">
        <is>
          <t>ANEBY</t>
        </is>
      </c>
      <c r="G52" t="n">
        <v>1.7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9385-2019</t>
        </is>
      </c>
      <c r="B53" s="1" t="n">
        <v>43507</v>
      </c>
      <c r="C53" s="1" t="n">
        <v>45203</v>
      </c>
      <c r="D53" t="inlineStr">
        <is>
          <t>JÖNKÖPINGS LÄN</t>
        </is>
      </c>
      <c r="E53" t="inlineStr">
        <is>
          <t>ANEBY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9734-2019</t>
        </is>
      </c>
      <c r="B54" s="1" t="n">
        <v>43509</v>
      </c>
      <c r="C54" s="1" t="n">
        <v>45203</v>
      </c>
      <c r="D54" t="inlineStr">
        <is>
          <t>JÖNKÖPINGS LÄN</t>
        </is>
      </c>
      <c r="E54" t="inlineStr">
        <is>
          <t>ANEBY</t>
        </is>
      </c>
      <c r="G54" t="n">
        <v>1.1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10700-2019</t>
        </is>
      </c>
      <c r="B55" s="1" t="n">
        <v>43514</v>
      </c>
      <c r="C55" s="1" t="n">
        <v>45203</v>
      </c>
      <c r="D55" t="inlineStr">
        <is>
          <t>JÖNKÖPINGS LÄN</t>
        </is>
      </c>
      <c r="E55" t="inlineStr">
        <is>
          <t>ANEBY</t>
        </is>
      </c>
      <c r="G55" t="n">
        <v>6.5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11749-2019</t>
        </is>
      </c>
      <c r="B56" s="1" t="n">
        <v>43519</v>
      </c>
      <c r="C56" s="1" t="n">
        <v>45203</v>
      </c>
      <c r="D56" t="inlineStr">
        <is>
          <t>JÖNKÖPINGS LÄN</t>
        </is>
      </c>
      <c r="E56" t="inlineStr">
        <is>
          <t>ANEBY</t>
        </is>
      </c>
      <c r="G56" t="n">
        <v>3.7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13166-2019</t>
        </is>
      </c>
      <c r="B57" s="1" t="n">
        <v>43528</v>
      </c>
      <c r="C57" s="1" t="n">
        <v>45203</v>
      </c>
      <c r="D57" t="inlineStr">
        <is>
          <t>JÖNKÖPINGS LÄN</t>
        </is>
      </c>
      <c r="E57" t="inlineStr">
        <is>
          <t>ANEBY</t>
        </is>
      </c>
      <c r="G57" t="n">
        <v>1.3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13528-2019</t>
        </is>
      </c>
      <c r="B58" s="1" t="n">
        <v>43529</v>
      </c>
      <c r="C58" s="1" t="n">
        <v>45203</v>
      </c>
      <c r="D58" t="inlineStr">
        <is>
          <t>JÖNKÖPINGS LÄN</t>
        </is>
      </c>
      <c r="E58" t="inlineStr">
        <is>
          <t>ANEBY</t>
        </is>
      </c>
      <c r="G58" t="n">
        <v>4.8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13300-2019</t>
        </is>
      </c>
      <c r="B59" s="1" t="n">
        <v>43529</v>
      </c>
      <c r="C59" s="1" t="n">
        <v>45203</v>
      </c>
      <c r="D59" t="inlineStr">
        <is>
          <t>JÖNKÖPINGS LÄN</t>
        </is>
      </c>
      <c r="E59" t="inlineStr">
        <is>
          <t>ANEBY</t>
        </is>
      </c>
      <c r="G59" t="n">
        <v>2.9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13537-2019</t>
        </is>
      </c>
      <c r="B60" s="1" t="n">
        <v>43529</v>
      </c>
      <c r="C60" s="1" t="n">
        <v>45203</v>
      </c>
      <c r="D60" t="inlineStr">
        <is>
          <t>JÖNKÖPINGS LÄN</t>
        </is>
      </c>
      <c r="E60" t="inlineStr">
        <is>
          <t>ANEBY</t>
        </is>
      </c>
      <c r="G60" t="n">
        <v>2.6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13609-2019</t>
        </is>
      </c>
      <c r="B61" s="1" t="n">
        <v>43530</v>
      </c>
      <c r="C61" s="1" t="n">
        <v>45203</v>
      </c>
      <c r="D61" t="inlineStr">
        <is>
          <t>JÖNKÖPINGS LÄN</t>
        </is>
      </c>
      <c r="E61" t="inlineStr">
        <is>
          <t>ANEBY</t>
        </is>
      </c>
      <c r="G61" t="n">
        <v>0.9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14696-2019</t>
        </is>
      </c>
      <c r="B62" s="1" t="n">
        <v>43538</v>
      </c>
      <c r="C62" s="1" t="n">
        <v>45203</v>
      </c>
      <c r="D62" t="inlineStr">
        <is>
          <t>JÖNKÖPINGS LÄN</t>
        </is>
      </c>
      <c r="E62" t="inlineStr">
        <is>
          <t>ANEBY</t>
        </is>
      </c>
      <c r="G62" t="n">
        <v>2.8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15002-2019</t>
        </is>
      </c>
      <c r="B63" s="1" t="n">
        <v>43538</v>
      </c>
      <c r="C63" s="1" t="n">
        <v>45203</v>
      </c>
      <c r="D63" t="inlineStr">
        <is>
          <t>JÖNKÖPINGS LÄN</t>
        </is>
      </c>
      <c r="E63" t="inlineStr">
        <is>
          <t>ANEBY</t>
        </is>
      </c>
      <c r="G63" t="n">
        <v>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15052-2019</t>
        </is>
      </c>
      <c r="B64" s="1" t="n">
        <v>43538</v>
      </c>
      <c r="C64" s="1" t="n">
        <v>45203</v>
      </c>
      <c r="D64" t="inlineStr">
        <is>
          <t>JÖNKÖPINGS LÄN</t>
        </is>
      </c>
      <c r="E64" t="inlineStr">
        <is>
          <t>ANEBY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15214-2019</t>
        </is>
      </c>
      <c r="B65" s="1" t="n">
        <v>43542</v>
      </c>
      <c r="C65" s="1" t="n">
        <v>45203</v>
      </c>
      <c r="D65" t="inlineStr">
        <is>
          <t>JÖNKÖPINGS LÄN</t>
        </is>
      </c>
      <c r="E65" t="inlineStr">
        <is>
          <t>ANEBY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16168-2019</t>
        </is>
      </c>
      <c r="B66" s="1" t="n">
        <v>43545</v>
      </c>
      <c r="C66" s="1" t="n">
        <v>45203</v>
      </c>
      <c r="D66" t="inlineStr">
        <is>
          <t>JÖNKÖPINGS LÄN</t>
        </is>
      </c>
      <c r="E66" t="inlineStr">
        <is>
          <t>ANEBY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16161-2019</t>
        </is>
      </c>
      <c r="B67" s="1" t="n">
        <v>43545</v>
      </c>
      <c r="C67" s="1" t="n">
        <v>45203</v>
      </c>
      <c r="D67" t="inlineStr">
        <is>
          <t>JÖNKÖPINGS LÄN</t>
        </is>
      </c>
      <c r="E67" t="inlineStr">
        <is>
          <t>ANEBY</t>
        </is>
      </c>
      <c r="G67" t="n">
        <v>1.8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17930-2019</t>
        </is>
      </c>
      <c r="B68" s="1" t="n">
        <v>43553</v>
      </c>
      <c r="C68" s="1" t="n">
        <v>45203</v>
      </c>
      <c r="D68" t="inlineStr">
        <is>
          <t>JÖNKÖPINGS LÄN</t>
        </is>
      </c>
      <c r="E68" t="inlineStr">
        <is>
          <t>ANEBY</t>
        </is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18854-2019</t>
        </is>
      </c>
      <c r="B69" s="1" t="n">
        <v>43563</v>
      </c>
      <c r="C69" s="1" t="n">
        <v>45203</v>
      </c>
      <c r="D69" t="inlineStr">
        <is>
          <t>JÖNKÖPINGS LÄN</t>
        </is>
      </c>
      <c r="E69" t="inlineStr">
        <is>
          <t>ANEBY</t>
        </is>
      </c>
      <c r="G69" t="n">
        <v>3.5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19085-2019</t>
        </is>
      </c>
      <c r="B70" s="1" t="n">
        <v>43564</v>
      </c>
      <c r="C70" s="1" t="n">
        <v>45203</v>
      </c>
      <c r="D70" t="inlineStr">
        <is>
          <t>JÖNKÖPINGS LÄN</t>
        </is>
      </c>
      <c r="E70" t="inlineStr">
        <is>
          <t>ANEBY</t>
        </is>
      </c>
      <c r="G70" t="n">
        <v>4.4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20527-2019</t>
        </is>
      </c>
      <c r="B71" s="1" t="n">
        <v>43572</v>
      </c>
      <c r="C71" s="1" t="n">
        <v>45203</v>
      </c>
      <c r="D71" t="inlineStr">
        <is>
          <t>JÖNKÖPINGS LÄN</t>
        </is>
      </c>
      <c r="E71" t="inlineStr">
        <is>
          <t>ANEBY</t>
        </is>
      </c>
      <c r="G71" t="n">
        <v>1.2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23870-2019</t>
        </is>
      </c>
      <c r="B72" s="1" t="n">
        <v>43595</v>
      </c>
      <c r="C72" s="1" t="n">
        <v>45203</v>
      </c>
      <c r="D72" t="inlineStr">
        <is>
          <t>JÖNKÖPINGS LÄN</t>
        </is>
      </c>
      <c r="E72" t="inlineStr">
        <is>
          <t>ANEBY</t>
        </is>
      </c>
      <c r="G72" t="n">
        <v>1.8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24037-2019</t>
        </is>
      </c>
      <c r="B73" s="1" t="n">
        <v>43598</v>
      </c>
      <c r="C73" s="1" t="n">
        <v>45203</v>
      </c>
      <c r="D73" t="inlineStr">
        <is>
          <t>JÖNKÖPINGS LÄN</t>
        </is>
      </c>
      <c r="E73" t="inlineStr">
        <is>
          <t>ANEBY</t>
        </is>
      </c>
      <c r="G73" t="n">
        <v>8.6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24194-2019</t>
        </is>
      </c>
      <c r="B74" s="1" t="n">
        <v>43599</v>
      </c>
      <c r="C74" s="1" t="n">
        <v>45203</v>
      </c>
      <c r="D74" t="inlineStr">
        <is>
          <t>JÖNKÖPINGS LÄN</t>
        </is>
      </c>
      <c r="E74" t="inlineStr">
        <is>
          <t>ANEBY</t>
        </is>
      </c>
      <c r="F74" t="inlineStr">
        <is>
          <t>Kyrkan</t>
        </is>
      </c>
      <c r="G74" t="n">
        <v>1.8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24745-2019</t>
        </is>
      </c>
      <c r="B75" s="1" t="n">
        <v>43599</v>
      </c>
      <c r="C75" s="1" t="n">
        <v>45203</v>
      </c>
      <c r="D75" t="inlineStr">
        <is>
          <t>JÖNKÖPINGS LÄN</t>
        </is>
      </c>
      <c r="E75" t="inlineStr">
        <is>
          <t>ANEBY</t>
        </is>
      </c>
      <c r="G75" t="n">
        <v>1.5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28081-2019</t>
        </is>
      </c>
      <c r="B76" s="1" t="n">
        <v>43621</v>
      </c>
      <c r="C76" s="1" t="n">
        <v>45203</v>
      </c>
      <c r="D76" t="inlineStr">
        <is>
          <t>JÖNKÖPINGS LÄN</t>
        </is>
      </c>
      <c r="E76" t="inlineStr">
        <is>
          <t>ANEBY</t>
        </is>
      </c>
      <c r="G76" t="n">
        <v>2.5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28742-2019</t>
        </is>
      </c>
      <c r="B77" s="1" t="n">
        <v>43627</v>
      </c>
      <c r="C77" s="1" t="n">
        <v>45203</v>
      </c>
      <c r="D77" t="inlineStr">
        <is>
          <t>JÖNKÖPINGS LÄN</t>
        </is>
      </c>
      <c r="E77" t="inlineStr">
        <is>
          <t>ANEBY</t>
        </is>
      </c>
      <c r="G77" t="n">
        <v>4.5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31219-2019</t>
        </is>
      </c>
      <c r="B78" s="1" t="n">
        <v>43635</v>
      </c>
      <c r="C78" s="1" t="n">
        <v>45203</v>
      </c>
      <c r="D78" t="inlineStr">
        <is>
          <t>JÖNKÖPINGS LÄN</t>
        </is>
      </c>
      <c r="E78" t="inlineStr">
        <is>
          <t>ANEBY</t>
        </is>
      </c>
      <c r="G78" t="n">
        <v>4.5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31212-2019</t>
        </is>
      </c>
      <c r="B79" s="1" t="n">
        <v>43640</v>
      </c>
      <c r="C79" s="1" t="n">
        <v>45203</v>
      </c>
      <c r="D79" t="inlineStr">
        <is>
          <t>JÖNKÖPINGS LÄN</t>
        </is>
      </c>
      <c r="E79" t="inlineStr">
        <is>
          <t>ANEBY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31333-2019</t>
        </is>
      </c>
      <c r="B80" s="1" t="n">
        <v>43641</v>
      </c>
      <c r="C80" s="1" t="n">
        <v>45203</v>
      </c>
      <c r="D80" t="inlineStr">
        <is>
          <t>JÖNKÖPINGS LÄN</t>
        </is>
      </c>
      <c r="E80" t="inlineStr">
        <is>
          <t>ANEBY</t>
        </is>
      </c>
      <c r="G80" t="n">
        <v>2.8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31458-2019</t>
        </is>
      </c>
      <c r="B81" s="1" t="n">
        <v>43641</v>
      </c>
      <c r="C81" s="1" t="n">
        <v>45203</v>
      </c>
      <c r="D81" t="inlineStr">
        <is>
          <t>JÖNKÖPINGS LÄN</t>
        </is>
      </c>
      <c r="E81" t="inlineStr">
        <is>
          <t>ANEBY</t>
        </is>
      </c>
      <c r="G81" t="n">
        <v>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34633-2019</t>
        </is>
      </c>
      <c r="B82" s="1" t="n">
        <v>43647</v>
      </c>
      <c r="C82" s="1" t="n">
        <v>45203</v>
      </c>
      <c r="D82" t="inlineStr">
        <is>
          <t>JÖNKÖPINGS LÄN</t>
        </is>
      </c>
      <c r="E82" t="inlineStr">
        <is>
          <t>ANEBY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34629-2019</t>
        </is>
      </c>
      <c r="B83" s="1" t="n">
        <v>43647</v>
      </c>
      <c r="C83" s="1" t="n">
        <v>45203</v>
      </c>
      <c r="D83" t="inlineStr">
        <is>
          <t>JÖNKÖPINGS LÄN</t>
        </is>
      </c>
      <c r="E83" t="inlineStr">
        <is>
          <t>ANEBY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33620-2019</t>
        </is>
      </c>
      <c r="B84" s="1" t="n">
        <v>43651</v>
      </c>
      <c r="C84" s="1" t="n">
        <v>45203</v>
      </c>
      <c r="D84" t="inlineStr">
        <is>
          <t>JÖNKÖPINGS LÄN</t>
        </is>
      </c>
      <c r="E84" t="inlineStr">
        <is>
          <t>ANEBY</t>
        </is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34287-2019</t>
        </is>
      </c>
      <c r="B85" s="1" t="n">
        <v>43655</v>
      </c>
      <c r="C85" s="1" t="n">
        <v>45203</v>
      </c>
      <c r="D85" t="inlineStr">
        <is>
          <t>JÖNKÖPINGS LÄN</t>
        </is>
      </c>
      <c r="E85" t="inlineStr">
        <is>
          <t>ANEBY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35837-2019</t>
        </is>
      </c>
      <c r="B86" s="1" t="n">
        <v>43656</v>
      </c>
      <c r="C86" s="1" t="n">
        <v>45203</v>
      </c>
      <c r="D86" t="inlineStr">
        <is>
          <t>JÖNKÖPINGS LÄN</t>
        </is>
      </c>
      <c r="E86" t="inlineStr">
        <is>
          <t>ANEBY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35847-2019</t>
        </is>
      </c>
      <c r="B87" s="1" t="n">
        <v>43656</v>
      </c>
      <c r="C87" s="1" t="n">
        <v>45203</v>
      </c>
      <c r="D87" t="inlineStr">
        <is>
          <t>JÖNKÖPINGS LÄN</t>
        </is>
      </c>
      <c r="E87" t="inlineStr">
        <is>
          <t>ANEBY</t>
        </is>
      </c>
      <c r="G87" t="n">
        <v>1.3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35807-2019</t>
        </is>
      </c>
      <c r="B88" s="1" t="n">
        <v>43656</v>
      </c>
      <c r="C88" s="1" t="n">
        <v>45203</v>
      </c>
      <c r="D88" t="inlineStr">
        <is>
          <t>JÖNKÖPINGS LÄN</t>
        </is>
      </c>
      <c r="E88" t="inlineStr">
        <is>
          <t>ANEBY</t>
        </is>
      </c>
      <c r="G88" t="n">
        <v>1.4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35830-2019</t>
        </is>
      </c>
      <c r="B89" s="1" t="n">
        <v>43656</v>
      </c>
      <c r="C89" s="1" t="n">
        <v>45203</v>
      </c>
      <c r="D89" t="inlineStr">
        <is>
          <t>JÖNKÖPINGS LÄN</t>
        </is>
      </c>
      <c r="E89" t="inlineStr">
        <is>
          <t>ANEBY</t>
        </is>
      </c>
      <c r="G89" t="n">
        <v>1.4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35839-2019</t>
        </is>
      </c>
      <c r="B90" s="1" t="n">
        <v>43656</v>
      </c>
      <c r="C90" s="1" t="n">
        <v>45203</v>
      </c>
      <c r="D90" t="inlineStr">
        <is>
          <t>JÖNKÖPINGS LÄN</t>
        </is>
      </c>
      <c r="E90" t="inlineStr">
        <is>
          <t>ANEBY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35849-2019</t>
        </is>
      </c>
      <c r="B91" s="1" t="n">
        <v>43656</v>
      </c>
      <c r="C91" s="1" t="n">
        <v>45203</v>
      </c>
      <c r="D91" t="inlineStr">
        <is>
          <t>JÖNKÖPINGS LÄN</t>
        </is>
      </c>
      <c r="E91" t="inlineStr">
        <is>
          <t>ANEBY</t>
        </is>
      </c>
      <c r="G91" t="n">
        <v>0.6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39188-2019</t>
        </is>
      </c>
      <c r="B92" s="1" t="n">
        <v>43690</v>
      </c>
      <c r="C92" s="1" t="n">
        <v>45203</v>
      </c>
      <c r="D92" t="inlineStr">
        <is>
          <t>JÖNKÖPINGS LÄN</t>
        </is>
      </c>
      <c r="E92" t="inlineStr">
        <is>
          <t>ANEBY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39685-2019</t>
        </is>
      </c>
      <c r="B93" s="1" t="n">
        <v>43691</v>
      </c>
      <c r="C93" s="1" t="n">
        <v>45203</v>
      </c>
      <c r="D93" t="inlineStr">
        <is>
          <t>JÖNKÖPINGS LÄN</t>
        </is>
      </c>
      <c r="E93" t="inlineStr">
        <is>
          <t>ANEBY</t>
        </is>
      </c>
      <c r="G93" t="n">
        <v>1.4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41305-2019</t>
        </is>
      </c>
      <c r="B94" s="1" t="n">
        <v>43698</v>
      </c>
      <c r="C94" s="1" t="n">
        <v>45203</v>
      </c>
      <c r="D94" t="inlineStr">
        <is>
          <t>JÖNKÖPINGS LÄN</t>
        </is>
      </c>
      <c r="E94" t="inlineStr">
        <is>
          <t>ANEBY</t>
        </is>
      </c>
      <c r="G94" t="n">
        <v>3.3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42229-2019</t>
        </is>
      </c>
      <c r="B95" s="1" t="n">
        <v>43698</v>
      </c>
      <c r="C95" s="1" t="n">
        <v>45203</v>
      </c>
      <c r="D95" t="inlineStr">
        <is>
          <t>JÖNKÖPINGS LÄN</t>
        </is>
      </c>
      <c r="E95" t="inlineStr">
        <is>
          <t>ANEBY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42224-2019</t>
        </is>
      </c>
      <c r="B96" s="1" t="n">
        <v>43698</v>
      </c>
      <c r="C96" s="1" t="n">
        <v>45203</v>
      </c>
      <c r="D96" t="inlineStr">
        <is>
          <t>JÖNKÖPINGS LÄN</t>
        </is>
      </c>
      <c r="E96" t="inlineStr">
        <is>
          <t>ANEBY</t>
        </is>
      </c>
      <c r="G96" t="n">
        <v>2.5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41567-2019</t>
        </is>
      </c>
      <c r="B97" s="1" t="n">
        <v>43699</v>
      </c>
      <c r="C97" s="1" t="n">
        <v>45203</v>
      </c>
      <c r="D97" t="inlineStr">
        <is>
          <t>JÖNKÖPINGS LÄN</t>
        </is>
      </c>
      <c r="E97" t="inlineStr">
        <is>
          <t>ANEBY</t>
        </is>
      </c>
      <c r="G97" t="n">
        <v>2.5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42315-2019</t>
        </is>
      </c>
      <c r="B98" s="1" t="n">
        <v>43703</v>
      </c>
      <c r="C98" s="1" t="n">
        <v>45203</v>
      </c>
      <c r="D98" t="inlineStr">
        <is>
          <t>JÖNKÖPINGS LÄN</t>
        </is>
      </c>
      <c r="E98" t="inlineStr">
        <is>
          <t>ANEBY</t>
        </is>
      </c>
      <c r="G98" t="n">
        <v>2.4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44395-2019</t>
        </is>
      </c>
      <c r="B99" s="1" t="n">
        <v>43710</v>
      </c>
      <c r="C99" s="1" t="n">
        <v>45203</v>
      </c>
      <c r="D99" t="inlineStr">
        <is>
          <t>JÖNKÖPINGS LÄN</t>
        </is>
      </c>
      <c r="E99" t="inlineStr">
        <is>
          <t>ANEBY</t>
        </is>
      </c>
      <c r="G99" t="n">
        <v>4.3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44101-2019</t>
        </is>
      </c>
      <c r="B100" s="1" t="n">
        <v>43710</v>
      </c>
      <c r="C100" s="1" t="n">
        <v>45203</v>
      </c>
      <c r="D100" t="inlineStr">
        <is>
          <t>JÖNKÖPINGS LÄN</t>
        </is>
      </c>
      <c r="E100" t="inlineStr">
        <is>
          <t>ANEBY</t>
        </is>
      </c>
      <c r="G100" t="n">
        <v>0.4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44338-2019</t>
        </is>
      </c>
      <c r="B101" s="1" t="n">
        <v>43711</v>
      </c>
      <c r="C101" s="1" t="n">
        <v>45203</v>
      </c>
      <c r="D101" t="inlineStr">
        <is>
          <t>JÖNKÖPINGS LÄN</t>
        </is>
      </c>
      <c r="E101" t="inlineStr">
        <is>
          <t>ANEBY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44339-2019</t>
        </is>
      </c>
      <c r="B102" s="1" t="n">
        <v>43711</v>
      </c>
      <c r="C102" s="1" t="n">
        <v>45203</v>
      </c>
      <c r="D102" t="inlineStr">
        <is>
          <t>JÖNKÖPINGS LÄN</t>
        </is>
      </c>
      <c r="E102" t="inlineStr">
        <is>
          <t>ANEBY</t>
        </is>
      </c>
      <c r="G102" t="n">
        <v>6.7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44425-2019</t>
        </is>
      </c>
      <c r="B103" s="1" t="n">
        <v>43711</v>
      </c>
      <c r="C103" s="1" t="n">
        <v>45203</v>
      </c>
      <c r="D103" t="inlineStr">
        <is>
          <t>JÖNKÖPINGS LÄN</t>
        </is>
      </c>
      <c r="E103" t="inlineStr">
        <is>
          <t>ANEBY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44693-2019</t>
        </is>
      </c>
      <c r="B104" s="1" t="n">
        <v>43712</v>
      </c>
      <c r="C104" s="1" t="n">
        <v>45203</v>
      </c>
      <c r="D104" t="inlineStr">
        <is>
          <t>JÖNKÖPINGS LÄN</t>
        </is>
      </c>
      <c r="E104" t="inlineStr">
        <is>
          <t>ANEBY</t>
        </is>
      </c>
      <c r="G104" t="n">
        <v>4.4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46328-2019</t>
        </is>
      </c>
      <c r="B105" s="1" t="n">
        <v>43718</v>
      </c>
      <c r="C105" s="1" t="n">
        <v>45203</v>
      </c>
      <c r="D105" t="inlineStr">
        <is>
          <t>JÖNKÖPINGS LÄN</t>
        </is>
      </c>
      <c r="E105" t="inlineStr">
        <is>
          <t>ANEBY</t>
        </is>
      </c>
      <c r="G105" t="n">
        <v>0.7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46076-2019</t>
        </is>
      </c>
      <c r="B106" s="1" t="n">
        <v>43718</v>
      </c>
      <c r="C106" s="1" t="n">
        <v>45203</v>
      </c>
      <c r="D106" t="inlineStr">
        <is>
          <t>JÖNKÖPINGS LÄN</t>
        </is>
      </c>
      <c r="E106" t="inlineStr">
        <is>
          <t>ANEBY</t>
        </is>
      </c>
      <c r="G106" t="n">
        <v>2.9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46324-2019</t>
        </is>
      </c>
      <c r="B107" s="1" t="n">
        <v>43718</v>
      </c>
      <c r="C107" s="1" t="n">
        <v>45203</v>
      </c>
      <c r="D107" t="inlineStr">
        <is>
          <t>JÖNKÖPINGS LÄN</t>
        </is>
      </c>
      <c r="E107" t="inlineStr">
        <is>
          <t>ANEBY</t>
        </is>
      </c>
      <c r="G107" t="n">
        <v>0.6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46521-2019</t>
        </is>
      </c>
      <c r="B108" s="1" t="n">
        <v>43719</v>
      </c>
      <c r="C108" s="1" t="n">
        <v>45203</v>
      </c>
      <c r="D108" t="inlineStr">
        <is>
          <t>JÖNKÖPINGS LÄN</t>
        </is>
      </c>
      <c r="E108" t="inlineStr">
        <is>
          <t>ANEBY</t>
        </is>
      </c>
      <c r="G108" t="n">
        <v>2.9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47293-2019</t>
        </is>
      </c>
      <c r="B109" s="1" t="n">
        <v>43721</v>
      </c>
      <c r="C109" s="1" t="n">
        <v>45203</v>
      </c>
      <c r="D109" t="inlineStr">
        <is>
          <t>JÖNKÖPINGS LÄN</t>
        </is>
      </c>
      <c r="E109" t="inlineStr">
        <is>
          <t>ANEBY</t>
        </is>
      </c>
      <c r="G109" t="n">
        <v>2.1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47289-2019</t>
        </is>
      </c>
      <c r="B110" s="1" t="n">
        <v>43721</v>
      </c>
      <c r="C110" s="1" t="n">
        <v>45203</v>
      </c>
      <c r="D110" t="inlineStr">
        <is>
          <t>JÖNKÖPINGS LÄN</t>
        </is>
      </c>
      <c r="E110" t="inlineStr">
        <is>
          <t>ANEBY</t>
        </is>
      </c>
      <c r="G110" t="n">
        <v>2.1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47861-2019</t>
        </is>
      </c>
      <c r="B111" s="1" t="n">
        <v>43725</v>
      </c>
      <c r="C111" s="1" t="n">
        <v>45203</v>
      </c>
      <c r="D111" t="inlineStr">
        <is>
          <t>JÖNKÖPINGS LÄN</t>
        </is>
      </c>
      <c r="E111" t="inlineStr">
        <is>
          <t>ANEBY</t>
        </is>
      </c>
      <c r="G111" t="n">
        <v>1.3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48498-2019</t>
        </is>
      </c>
      <c r="B112" s="1" t="n">
        <v>43726</v>
      </c>
      <c r="C112" s="1" t="n">
        <v>45203</v>
      </c>
      <c r="D112" t="inlineStr">
        <is>
          <t>JÖNKÖPINGS LÄN</t>
        </is>
      </c>
      <c r="E112" t="inlineStr">
        <is>
          <t>ANEBY</t>
        </is>
      </c>
      <c r="G112" t="n">
        <v>0.7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53002-2019</t>
        </is>
      </c>
      <c r="B113" s="1" t="n">
        <v>43735</v>
      </c>
      <c r="C113" s="1" t="n">
        <v>45203</v>
      </c>
      <c r="D113" t="inlineStr">
        <is>
          <t>JÖNKÖPINGS LÄN</t>
        </is>
      </c>
      <c r="E113" t="inlineStr">
        <is>
          <t>ANEBY</t>
        </is>
      </c>
      <c r="G113" t="n">
        <v>1.9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53113-2019</t>
        </is>
      </c>
      <c r="B114" s="1" t="n">
        <v>43747</v>
      </c>
      <c r="C114" s="1" t="n">
        <v>45203</v>
      </c>
      <c r="D114" t="inlineStr">
        <is>
          <t>JÖNKÖPINGS LÄN</t>
        </is>
      </c>
      <c r="E114" t="inlineStr">
        <is>
          <t>ANEBY</t>
        </is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56989-2019</t>
        </is>
      </c>
      <c r="B115" s="1" t="n">
        <v>43766</v>
      </c>
      <c r="C115" s="1" t="n">
        <v>45203</v>
      </c>
      <c r="D115" t="inlineStr">
        <is>
          <t>JÖNKÖPINGS LÄN</t>
        </is>
      </c>
      <c r="E115" t="inlineStr">
        <is>
          <t>ANEBY</t>
        </is>
      </c>
      <c r="G115" t="n">
        <v>0.8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58958-2019</t>
        </is>
      </c>
      <c r="B116" s="1" t="n">
        <v>43769</v>
      </c>
      <c r="C116" s="1" t="n">
        <v>45203</v>
      </c>
      <c r="D116" t="inlineStr">
        <is>
          <t>JÖNKÖPINGS LÄN</t>
        </is>
      </c>
      <c r="E116" t="inlineStr">
        <is>
          <t>ANEBY</t>
        </is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61635-2019</t>
        </is>
      </c>
      <c r="B117" s="1" t="n">
        <v>43784</v>
      </c>
      <c r="C117" s="1" t="n">
        <v>45203</v>
      </c>
      <c r="D117" t="inlineStr">
        <is>
          <t>JÖNKÖPINGS LÄN</t>
        </is>
      </c>
      <c r="E117" t="inlineStr">
        <is>
          <t>ANEBY</t>
        </is>
      </c>
      <c r="G117" t="n">
        <v>1.7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62393-2019</t>
        </is>
      </c>
      <c r="B118" s="1" t="n">
        <v>43788</v>
      </c>
      <c r="C118" s="1" t="n">
        <v>45203</v>
      </c>
      <c r="D118" t="inlineStr">
        <is>
          <t>JÖNKÖPINGS LÄN</t>
        </is>
      </c>
      <c r="E118" t="inlineStr">
        <is>
          <t>ANEBY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66057-2019</t>
        </is>
      </c>
      <c r="B119" s="1" t="n">
        <v>43806</v>
      </c>
      <c r="C119" s="1" t="n">
        <v>45203</v>
      </c>
      <c r="D119" t="inlineStr">
        <is>
          <t>JÖNKÖPINGS LÄN</t>
        </is>
      </c>
      <c r="E119" t="inlineStr">
        <is>
          <t>ANEBY</t>
        </is>
      </c>
      <c r="G119" t="n">
        <v>0.5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66857-2019</t>
        </is>
      </c>
      <c r="B120" s="1" t="n">
        <v>43810</v>
      </c>
      <c r="C120" s="1" t="n">
        <v>45203</v>
      </c>
      <c r="D120" t="inlineStr">
        <is>
          <t>JÖNKÖPINGS LÄN</t>
        </is>
      </c>
      <c r="E120" t="inlineStr">
        <is>
          <t>ANEBY</t>
        </is>
      </c>
      <c r="G120" t="n">
        <v>1.4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68039-2019</t>
        </is>
      </c>
      <c r="B121" s="1" t="n">
        <v>43816</v>
      </c>
      <c r="C121" s="1" t="n">
        <v>45203</v>
      </c>
      <c r="D121" t="inlineStr">
        <is>
          <t>JÖNKÖPINGS LÄN</t>
        </is>
      </c>
      <c r="E121" t="inlineStr">
        <is>
          <t>ANEBY</t>
        </is>
      </c>
      <c r="G121" t="n">
        <v>4.2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68206-2019</t>
        </is>
      </c>
      <c r="B122" s="1" t="n">
        <v>43817</v>
      </c>
      <c r="C122" s="1" t="n">
        <v>45203</v>
      </c>
      <c r="D122" t="inlineStr">
        <is>
          <t>JÖNKÖPINGS LÄN</t>
        </is>
      </c>
      <c r="E122" t="inlineStr">
        <is>
          <t>ANEBY</t>
        </is>
      </c>
      <c r="G122" t="n">
        <v>0.4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5085-2020</t>
        </is>
      </c>
      <c r="B123" s="1" t="n">
        <v>43859</v>
      </c>
      <c r="C123" s="1" t="n">
        <v>45203</v>
      </c>
      <c r="D123" t="inlineStr">
        <is>
          <t>JÖNKÖPINGS LÄN</t>
        </is>
      </c>
      <c r="E123" t="inlineStr">
        <is>
          <t>ANEBY</t>
        </is>
      </c>
      <c r="G123" t="n">
        <v>0.6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5282-2020</t>
        </is>
      </c>
      <c r="B124" s="1" t="n">
        <v>43860</v>
      </c>
      <c r="C124" s="1" t="n">
        <v>45203</v>
      </c>
      <c r="D124" t="inlineStr">
        <is>
          <t>JÖNKÖPINGS LÄN</t>
        </is>
      </c>
      <c r="E124" t="inlineStr">
        <is>
          <t>ANEBY</t>
        </is>
      </c>
      <c r="G124" t="n">
        <v>0.3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5497-2020</t>
        </is>
      </c>
      <c r="B125" s="1" t="n">
        <v>43861</v>
      </c>
      <c r="C125" s="1" t="n">
        <v>45203</v>
      </c>
      <c r="D125" t="inlineStr">
        <is>
          <t>JÖNKÖPINGS LÄN</t>
        </is>
      </c>
      <c r="E125" t="inlineStr">
        <is>
          <t>ANEBY</t>
        </is>
      </c>
      <c r="G125" t="n">
        <v>0.7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6369-2020</t>
        </is>
      </c>
      <c r="B126" s="1" t="n">
        <v>43866</v>
      </c>
      <c r="C126" s="1" t="n">
        <v>45203</v>
      </c>
      <c r="D126" t="inlineStr">
        <is>
          <t>JÖNKÖPINGS LÄN</t>
        </is>
      </c>
      <c r="E126" t="inlineStr">
        <is>
          <t>ANEBY</t>
        </is>
      </c>
      <c r="G126" t="n">
        <v>1.4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9050-2020</t>
        </is>
      </c>
      <c r="B127" s="1" t="n">
        <v>43879</v>
      </c>
      <c r="C127" s="1" t="n">
        <v>45203</v>
      </c>
      <c r="D127" t="inlineStr">
        <is>
          <t>JÖNKÖPINGS LÄN</t>
        </is>
      </c>
      <c r="E127" t="inlineStr">
        <is>
          <t>ANEBY</t>
        </is>
      </c>
      <c r="G127" t="n">
        <v>1.6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10133-2020</t>
        </is>
      </c>
      <c r="B128" s="1" t="n">
        <v>43887</v>
      </c>
      <c r="C128" s="1" t="n">
        <v>45203</v>
      </c>
      <c r="D128" t="inlineStr">
        <is>
          <t>JÖNKÖPINGS LÄN</t>
        </is>
      </c>
      <c r="E128" t="inlineStr">
        <is>
          <t>ANEBY</t>
        </is>
      </c>
      <c r="F128" t="inlineStr">
        <is>
          <t>Sveaskog</t>
        </is>
      </c>
      <c r="G128" t="n">
        <v>2.2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10128-2020</t>
        </is>
      </c>
      <c r="B129" s="1" t="n">
        <v>43887</v>
      </c>
      <c r="C129" s="1" t="n">
        <v>45203</v>
      </c>
      <c r="D129" t="inlineStr">
        <is>
          <t>JÖNKÖPINGS LÄN</t>
        </is>
      </c>
      <c r="E129" t="inlineStr">
        <is>
          <t>ANEBY</t>
        </is>
      </c>
      <c r="F129" t="inlineStr">
        <is>
          <t>Sveaskog</t>
        </is>
      </c>
      <c r="G129" t="n">
        <v>2.1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11292-2020</t>
        </is>
      </c>
      <c r="B130" s="1" t="n">
        <v>43892</v>
      </c>
      <c r="C130" s="1" t="n">
        <v>45203</v>
      </c>
      <c r="D130" t="inlineStr">
        <is>
          <t>JÖNKÖPINGS LÄN</t>
        </is>
      </c>
      <c r="E130" t="inlineStr">
        <is>
          <t>ANEBY</t>
        </is>
      </c>
      <c r="G130" t="n">
        <v>3.2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12719-2020</t>
        </is>
      </c>
      <c r="B131" s="1" t="n">
        <v>43899</v>
      </c>
      <c r="C131" s="1" t="n">
        <v>45203</v>
      </c>
      <c r="D131" t="inlineStr">
        <is>
          <t>JÖNKÖPINGS LÄN</t>
        </is>
      </c>
      <c r="E131" t="inlineStr">
        <is>
          <t>ANEBY</t>
        </is>
      </c>
      <c r="G131" t="n">
        <v>0.6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15459-2020</t>
        </is>
      </c>
      <c r="B132" s="1" t="n">
        <v>43914</v>
      </c>
      <c r="C132" s="1" t="n">
        <v>45203</v>
      </c>
      <c r="D132" t="inlineStr">
        <is>
          <t>JÖNKÖPINGS LÄN</t>
        </is>
      </c>
      <c r="E132" t="inlineStr">
        <is>
          <t>ANEBY</t>
        </is>
      </c>
      <c r="G132" t="n">
        <v>1.2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19658-2020</t>
        </is>
      </c>
      <c r="B133" s="1" t="n">
        <v>43937</v>
      </c>
      <c r="C133" s="1" t="n">
        <v>45203</v>
      </c>
      <c r="D133" t="inlineStr">
        <is>
          <t>JÖNKÖPINGS LÄN</t>
        </is>
      </c>
      <c r="E133" t="inlineStr">
        <is>
          <t>ANEBY</t>
        </is>
      </c>
      <c r="G133" t="n">
        <v>4.7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19358-2020</t>
        </is>
      </c>
      <c r="B134" s="1" t="n">
        <v>43938</v>
      </c>
      <c r="C134" s="1" t="n">
        <v>45203</v>
      </c>
      <c r="D134" t="inlineStr">
        <is>
          <t>JÖNKÖPINGS LÄN</t>
        </is>
      </c>
      <c r="E134" t="inlineStr">
        <is>
          <t>ANEBY</t>
        </is>
      </c>
      <c r="G134" t="n">
        <v>0.4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19356-2020</t>
        </is>
      </c>
      <c r="B135" s="1" t="n">
        <v>43938</v>
      </c>
      <c r="C135" s="1" t="n">
        <v>45203</v>
      </c>
      <c r="D135" t="inlineStr">
        <is>
          <t>JÖNKÖPINGS LÄN</t>
        </is>
      </c>
      <c r="E135" t="inlineStr">
        <is>
          <t>ANEBY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19360-2020</t>
        </is>
      </c>
      <c r="B136" s="1" t="n">
        <v>43938</v>
      </c>
      <c r="C136" s="1" t="n">
        <v>45203</v>
      </c>
      <c r="D136" t="inlineStr">
        <is>
          <t>JÖNKÖPINGS LÄN</t>
        </is>
      </c>
      <c r="E136" t="inlineStr">
        <is>
          <t>ANEBY</t>
        </is>
      </c>
      <c r="G136" t="n">
        <v>0.3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19351-2020</t>
        </is>
      </c>
      <c r="B137" s="1" t="n">
        <v>43938</v>
      </c>
      <c r="C137" s="1" t="n">
        <v>45203</v>
      </c>
      <c r="D137" t="inlineStr">
        <is>
          <t>JÖNKÖPINGS LÄN</t>
        </is>
      </c>
      <c r="E137" t="inlineStr">
        <is>
          <t>ANEBY</t>
        </is>
      </c>
      <c r="G137" t="n">
        <v>6.6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20711-2020</t>
        </is>
      </c>
      <c r="B138" s="1" t="n">
        <v>43948</v>
      </c>
      <c r="C138" s="1" t="n">
        <v>45203</v>
      </c>
      <c r="D138" t="inlineStr">
        <is>
          <t>JÖNKÖPINGS LÄN</t>
        </is>
      </c>
      <c r="E138" t="inlineStr">
        <is>
          <t>ANEBY</t>
        </is>
      </c>
      <c r="G138" t="n">
        <v>2.8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20581-2020</t>
        </is>
      </c>
      <c r="B139" s="1" t="n">
        <v>43948</v>
      </c>
      <c r="C139" s="1" t="n">
        <v>45203</v>
      </c>
      <c r="D139" t="inlineStr">
        <is>
          <t>JÖNKÖPINGS LÄN</t>
        </is>
      </c>
      <c r="E139" t="inlineStr">
        <is>
          <t>ANEBY</t>
        </is>
      </c>
      <c r="G139" t="n">
        <v>0.7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24989-2020</t>
        </is>
      </c>
      <c r="B140" s="1" t="n">
        <v>43979</v>
      </c>
      <c r="C140" s="1" t="n">
        <v>45203</v>
      </c>
      <c r="D140" t="inlineStr">
        <is>
          <t>JÖNKÖPINGS LÄN</t>
        </is>
      </c>
      <c r="E140" t="inlineStr">
        <is>
          <t>ANEBY</t>
        </is>
      </c>
      <c r="G140" t="n">
        <v>2.3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25267-2020</t>
        </is>
      </c>
      <c r="B141" s="1" t="n">
        <v>43979</v>
      </c>
      <c r="C141" s="1" t="n">
        <v>45203</v>
      </c>
      <c r="D141" t="inlineStr">
        <is>
          <t>JÖNKÖPINGS LÄN</t>
        </is>
      </c>
      <c r="E141" t="inlineStr">
        <is>
          <t>ANEBY</t>
        </is>
      </c>
      <c r="G141" t="n">
        <v>2.1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25851-2020</t>
        </is>
      </c>
      <c r="B142" s="1" t="n">
        <v>43984</v>
      </c>
      <c r="C142" s="1" t="n">
        <v>45203</v>
      </c>
      <c r="D142" t="inlineStr">
        <is>
          <t>JÖNKÖPINGS LÄN</t>
        </is>
      </c>
      <c r="E142" t="inlineStr">
        <is>
          <t>ANEBY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25947-2020</t>
        </is>
      </c>
      <c r="B143" s="1" t="n">
        <v>43985</v>
      </c>
      <c r="C143" s="1" t="n">
        <v>45203</v>
      </c>
      <c r="D143" t="inlineStr">
        <is>
          <t>JÖNKÖPINGS LÄN</t>
        </is>
      </c>
      <c r="E143" t="inlineStr">
        <is>
          <t>ANEBY</t>
        </is>
      </c>
      <c r="G143" t="n">
        <v>4.2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25950-2020</t>
        </is>
      </c>
      <c r="B144" s="1" t="n">
        <v>43985</v>
      </c>
      <c r="C144" s="1" t="n">
        <v>45203</v>
      </c>
      <c r="D144" t="inlineStr">
        <is>
          <t>JÖNKÖPINGS LÄN</t>
        </is>
      </c>
      <c r="E144" t="inlineStr">
        <is>
          <t>ANEBY</t>
        </is>
      </c>
      <c r="G144" t="n">
        <v>3.1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31526-2020</t>
        </is>
      </c>
      <c r="B145" s="1" t="n">
        <v>44013</v>
      </c>
      <c r="C145" s="1" t="n">
        <v>45203</v>
      </c>
      <c r="D145" t="inlineStr">
        <is>
          <t>JÖNKÖPINGS LÄN</t>
        </is>
      </c>
      <c r="E145" t="inlineStr">
        <is>
          <t>ANEBY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32547-2020</t>
        </is>
      </c>
      <c r="B146" s="1" t="n">
        <v>44018</v>
      </c>
      <c r="C146" s="1" t="n">
        <v>45203</v>
      </c>
      <c r="D146" t="inlineStr">
        <is>
          <t>JÖNKÖPINGS LÄN</t>
        </is>
      </c>
      <c r="E146" t="inlineStr">
        <is>
          <t>ANEBY</t>
        </is>
      </c>
      <c r="F146" t="inlineStr">
        <is>
          <t>Övriga Aktiebolag</t>
        </is>
      </c>
      <c r="G146" t="n">
        <v>1.8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32566-2020</t>
        </is>
      </c>
      <c r="B147" s="1" t="n">
        <v>44018</v>
      </c>
      <c r="C147" s="1" t="n">
        <v>45203</v>
      </c>
      <c r="D147" t="inlineStr">
        <is>
          <t>JÖNKÖPINGS LÄN</t>
        </is>
      </c>
      <c r="E147" t="inlineStr">
        <is>
          <t>ANEBY</t>
        </is>
      </c>
      <c r="F147" t="inlineStr">
        <is>
          <t>Övriga Aktiebolag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34320-2020</t>
        </is>
      </c>
      <c r="B148" s="1" t="n">
        <v>44028</v>
      </c>
      <c r="C148" s="1" t="n">
        <v>45203</v>
      </c>
      <c r="D148" t="inlineStr">
        <is>
          <t>JÖNKÖPINGS LÄN</t>
        </is>
      </c>
      <c r="E148" t="inlineStr">
        <is>
          <t>ANEBY</t>
        </is>
      </c>
      <c r="G148" t="n">
        <v>0.4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34325-2020</t>
        </is>
      </c>
      <c r="B149" s="1" t="n">
        <v>44028</v>
      </c>
      <c r="C149" s="1" t="n">
        <v>45203</v>
      </c>
      <c r="D149" t="inlineStr">
        <is>
          <t>JÖNKÖPINGS LÄN</t>
        </is>
      </c>
      <c r="E149" t="inlineStr">
        <is>
          <t>ANEBY</t>
        </is>
      </c>
      <c r="G149" t="n">
        <v>1.3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36042-2020</t>
        </is>
      </c>
      <c r="B150" s="1" t="n">
        <v>44048</v>
      </c>
      <c r="C150" s="1" t="n">
        <v>45203</v>
      </c>
      <c r="D150" t="inlineStr">
        <is>
          <t>JÖNKÖPINGS LÄN</t>
        </is>
      </c>
      <c r="E150" t="inlineStr">
        <is>
          <t>ANEBY</t>
        </is>
      </c>
      <c r="G150" t="n">
        <v>0.8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36597-2020</t>
        </is>
      </c>
      <c r="B151" s="1" t="n">
        <v>44050</v>
      </c>
      <c r="C151" s="1" t="n">
        <v>45203</v>
      </c>
      <c r="D151" t="inlineStr">
        <is>
          <t>JÖNKÖPINGS LÄN</t>
        </is>
      </c>
      <c r="E151" t="inlineStr">
        <is>
          <t>ANEBY</t>
        </is>
      </c>
      <c r="G151" t="n">
        <v>2.5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38221-2020</t>
        </is>
      </c>
      <c r="B152" s="1" t="n">
        <v>44060</v>
      </c>
      <c r="C152" s="1" t="n">
        <v>45203</v>
      </c>
      <c r="D152" t="inlineStr">
        <is>
          <t>JÖNKÖPINGS LÄN</t>
        </is>
      </c>
      <c r="E152" t="inlineStr">
        <is>
          <t>ANEBY</t>
        </is>
      </c>
      <c r="G152" t="n">
        <v>1.3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38800-2020</t>
        </is>
      </c>
      <c r="B153" s="1" t="n">
        <v>44062</v>
      </c>
      <c r="C153" s="1" t="n">
        <v>45203</v>
      </c>
      <c r="D153" t="inlineStr">
        <is>
          <t>JÖNKÖPINGS LÄN</t>
        </is>
      </c>
      <c r="E153" t="inlineStr">
        <is>
          <t>ANEBY</t>
        </is>
      </c>
      <c r="G153" t="n">
        <v>0.8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41960-2020</t>
        </is>
      </c>
      <c r="B154" s="1" t="n">
        <v>44075</v>
      </c>
      <c r="C154" s="1" t="n">
        <v>45203</v>
      </c>
      <c r="D154" t="inlineStr">
        <is>
          <t>JÖNKÖPINGS LÄN</t>
        </is>
      </c>
      <c r="E154" t="inlineStr">
        <is>
          <t>ANEBY</t>
        </is>
      </c>
      <c r="G154" t="n">
        <v>1.2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42797-2020</t>
        </is>
      </c>
      <c r="B155" s="1" t="n">
        <v>44078</v>
      </c>
      <c r="C155" s="1" t="n">
        <v>45203</v>
      </c>
      <c r="D155" t="inlineStr">
        <is>
          <t>JÖNKÖPINGS LÄN</t>
        </is>
      </c>
      <c r="E155" t="inlineStr">
        <is>
          <t>ANEBY</t>
        </is>
      </c>
      <c r="G155" t="n">
        <v>1.9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46941-2020</t>
        </is>
      </c>
      <c r="B156" s="1" t="n">
        <v>44096</v>
      </c>
      <c r="C156" s="1" t="n">
        <v>45203</v>
      </c>
      <c r="D156" t="inlineStr">
        <is>
          <t>JÖNKÖPINGS LÄN</t>
        </is>
      </c>
      <c r="E156" t="inlineStr">
        <is>
          <t>ANEBY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46943-2020</t>
        </is>
      </c>
      <c r="B157" s="1" t="n">
        <v>44096</v>
      </c>
      <c r="C157" s="1" t="n">
        <v>45203</v>
      </c>
      <c r="D157" t="inlineStr">
        <is>
          <t>JÖNKÖPINGS LÄN</t>
        </is>
      </c>
      <c r="E157" t="inlineStr">
        <is>
          <t>ANEBY</t>
        </is>
      </c>
      <c r="G157" t="n">
        <v>0.5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47246-2020</t>
        </is>
      </c>
      <c r="B158" s="1" t="n">
        <v>44097</v>
      </c>
      <c r="C158" s="1" t="n">
        <v>45203</v>
      </c>
      <c r="D158" t="inlineStr">
        <is>
          <t>JÖNKÖPINGS LÄN</t>
        </is>
      </c>
      <c r="E158" t="inlineStr">
        <is>
          <t>ANEBY</t>
        </is>
      </c>
      <c r="G158" t="n">
        <v>1.1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48678-2020</t>
        </is>
      </c>
      <c r="B159" s="1" t="n">
        <v>44098</v>
      </c>
      <c r="C159" s="1" t="n">
        <v>45203</v>
      </c>
      <c r="D159" t="inlineStr">
        <is>
          <t>JÖNKÖPINGS LÄN</t>
        </is>
      </c>
      <c r="E159" t="inlineStr">
        <is>
          <t>ANEBY</t>
        </is>
      </c>
      <c r="G159" t="n">
        <v>1.5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51978-2020</t>
        </is>
      </c>
      <c r="B160" s="1" t="n">
        <v>44116</v>
      </c>
      <c r="C160" s="1" t="n">
        <v>45203</v>
      </c>
      <c r="D160" t="inlineStr">
        <is>
          <t>JÖNKÖPINGS LÄN</t>
        </is>
      </c>
      <c r="E160" t="inlineStr">
        <is>
          <t>ANEBY</t>
        </is>
      </c>
      <c r="G160" t="n">
        <v>0.7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54029-2020</t>
        </is>
      </c>
      <c r="B161" s="1" t="n">
        <v>44125</v>
      </c>
      <c r="C161" s="1" t="n">
        <v>45203</v>
      </c>
      <c r="D161" t="inlineStr">
        <is>
          <t>JÖNKÖPINGS LÄN</t>
        </is>
      </c>
      <c r="E161" t="inlineStr">
        <is>
          <t>ANEBY</t>
        </is>
      </c>
      <c r="G161" t="n">
        <v>0.5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55420-2020</t>
        </is>
      </c>
      <c r="B162" s="1" t="n">
        <v>44130</v>
      </c>
      <c r="C162" s="1" t="n">
        <v>45203</v>
      </c>
      <c r="D162" t="inlineStr">
        <is>
          <t>JÖNKÖPINGS LÄN</t>
        </is>
      </c>
      <c r="E162" t="inlineStr">
        <is>
          <t>ANEBY</t>
        </is>
      </c>
      <c r="G162" t="n">
        <v>1.5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60266-2020</t>
        </is>
      </c>
      <c r="B163" s="1" t="n">
        <v>44152</v>
      </c>
      <c r="C163" s="1" t="n">
        <v>45203</v>
      </c>
      <c r="D163" t="inlineStr">
        <is>
          <t>JÖNKÖPINGS LÄN</t>
        </is>
      </c>
      <c r="E163" t="inlineStr">
        <is>
          <t>ANEBY</t>
        </is>
      </c>
      <c r="G163" t="n">
        <v>2.1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61966-2020</t>
        </is>
      </c>
      <c r="B164" s="1" t="n">
        <v>44156</v>
      </c>
      <c r="C164" s="1" t="n">
        <v>45203</v>
      </c>
      <c r="D164" t="inlineStr">
        <is>
          <t>JÖNKÖPINGS LÄN</t>
        </is>
      </c>
      <c r="E164" t="inlineStr">
        <is>
          <t>ANEBY</t>
        </is>
      </c>
      <c r="G164" t="n">
        <v>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65452-2020</t>
        </is>
      </c>
      <c r="B165" s="1" t="n">
        <v>44169</v>
      </c>
      <c r="C165" s="1" t="n">
        <v>45203</v>
      </c>
      <c r="D165" t="inlineStr">
        <is>
          <t>JÖNKÖPINGS LÄN</t>
        </is>
      </c>
      <c r="E165" t="inlineStr">
        <is>
          <t>ANEBY</t>
        </is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67848-2020</t>
        </is>
      </c>
      <c r="B166" s="1" t="n">
        <v>44182</v>
      </c>
      <c r="C166" s="1" t="n">
        <v>45203</v>
      </c>
      <c r="D166" t="inlineStr">
        <is>
          <t>JÖNKÖPINGS LÄN</t>
        </is>
      </c>
      <c r="E166" t="inlineStr">
        <is>
          <t>ANEBY</t>
        </is>
      </c>
      <c r="G166" t="n">
        <v>0.8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68400-2020</t>
        </is>
      </c>
      <c r="B167" s="1" t="n">
        <v>44186</v>
      </c>
      <c r="C167" s="1" t="n">
        <v>45203</v>
      </c>
      <c r="D167" t="inlineStr">
        <is>
          <t>JÖNKÖPINGS LÄN</t>
        </is>
      </c>
      <c r="E167" t="inlineStr">
        <is>
          <t>ANEBY</t>
        </is>
      </c>
      <c r="G167" t="n">
        <v>2.7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5126-2021</t>
        </is>
      </c>
      <c r="B168" s="1" t="n">
        <v>44228</v>
      </c>
      <c r="C168" s="1" t="n">
        <v>45203</v>
      </c>
      <c r="D168" t="inlineStr">
        <is>
          <t>JÖNKÖPINGS LÄN</t>
        </is>
      </c>
      <c r="E168" t="inlineStr">
        <is>
          <t>ANEBY</t>
        </is>
      </c>
      <c r="G168" t="n">
        <v>3.4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7919-2021</t>
        </is>
      </c>
      <c r="B169" s="1" t="n">
        <v>44242</v>
      </c>
      <c r="C169" s="1" t="n">
        <v>45203</v>
      </c>
      <c r="D169" t="inlineStr">
        <is>
          <t>JÖNKÖPINGS LÄN</t>
        </is>
      </c>
      <c r="E169" t="inlineStr">
        <is>
          <t>ANEBY</t>
        </is>
      </c>
      <c r="G169" t="n">
        <v>0.6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10360-2021</t>
        </is>
      </c>
      <c r="B170" s="1" t="n">
        <v>44257</v>
      </c>
      <c r="C170" s="1" t="n">
        <v>45203</v>
      </c>
      <c r="D170" t="inlineStr">
        <is>
          <t>JÖNKÖPINGS LÄN</t>
        </is>
      </c>
      <c r="E170" t="inlineStr">
        <is>
          <t>ANEBY</t>
        </is>
      </c>
      <c r="G170" t="n">
        <v>2.6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12936-2021</t>
        </is>
      </c>
      <c r="B171" s="1" t="n">
        <v>44271</v>
      </c>
      <c r="C171" s="1" t="n">
        <v>45203</v>
      </c>
      <c r="D171" t="inlineStr">
        <is>
          <t>JÖNKÖPINGS LÄN</t>
        </is>
      </c>
      <c r="E171" t="inlineStr">
        <is>
          <t>ANEBY</t>
        </is>
      </c>
      <c r="G171" t="n">
        <v>1.1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14899-2021</t>
        </is>
      </c>
      <c r="B172" s="1" t="n">
        <v>44280</v>
      </c>
      <c r="C172" s="1" t="n">
        <v>45203</v>
      </c>
      <c r="D172" t="inlineStr">
        <is>
          <t>JÖNKÖPINGS LÄN</t>
        </is>
      </c>
      <c r="E172" t="inlineStr">
        <is>
          <t>ANEBY</t>
        </is>
      </c>
      <c r="G172" t="n">
        <v>4.4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17561-2021</t>
        </is>
      </c>
      <c r="B173" s="1" t="n">
        <v>44299</v>
      </c>
      <c r="C173" s="1" t="n">
        <v>45203</v>
      </c>
      <c r="D173" t="inlineStr">
        <is>
          <t>JÖNKÖPINGS LÄN</t>
        </is>
      </c>
      <c r="E173" t="inlineStr">
        <is>
          <t>ANEBY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17981-2021</t>
        </is>
      </c>
      <c r="B174" s="1" t="n">
        <v>44301</v>
      </c>
      <c r="C174" s="1" t="n">
        <v>45203</v>
      </c>
      <c r="D174" t="inlineStr">
        <is>
          <t>JÖNKÖPINGS LÄN</t>
        </is>
      </c>
      <c r="E174" t="inlineStr">
        <is>
          <t>ANEBY</t>
        </is>
      </c>
      <c r="F174" t="inlineStr">
        <is>
          <t>Övriga Aktiebolag</t>
        </is>
      </c>
      <c r="G174" t="n">
        <v>8.800000000000001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20128-2021</t>
        </is>
      </c>
      <c r="B175" s="1" t="n">
        <v>44314</v>
      </c>
      <c r="C175" s="1" t="n">
        <v>45203</v>
      </c>
      <c r="D175" t="inlineStr">
        <is>
          <t>JÖNKÖPINGS LÄN</t>
        </is>
      </c>
      <c r="E175" t="inlineStr">
        <is>
          <t>ANEBY</t>
        </is>
      </c>
      <c r="F175" t="inlineStr">
        <is>
          <t>Övriga Aktiebolag</t>
        </is>
      </c>
      <c r="G175" t="n">
        <v>4.3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22285-2021</t>
        </is>
      </c>
      <c r="B176" s="1" t="n">
        <v>44326</v>
      </c>
      <c r="C176" s="1" t="n">
        <v>45203</v>
      </c>
      <c r="D176" t="inlineStr">
        <is>
          <t>JÖNKÖPINGS LÄN</t>
        </is>
      </c>
      <c r="E176" t="inlineStr">
        <is>
          <t>ANEBY</t>
        </is>
      </c>
      <c r="G176" t="n">
        <v>2.8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22797-2021</t>
        </is>
      </c>
      <c r="B177" s="1" t="n">
        <v>44327</v>
      </c>
      <c r="C177" s="1" t="n">
        <v>45203</v>
      </c>
      <c r="D177" t="inlineStr">
        <is>
          <t>JÖNKÖPINGS LÄN</t>
        </is>
      </c>
      <c r="E177" t="inlineStr">
        <is>
          <t>ANEBY</t>
        </is>
      </c>
      <c r="G177" t="n">
        <v>0.9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22796-2021</t>
        </is>
      </c>
      <c r="B178" s="1" t="n">
        <v>44327</v>
      </c>
      <c r="C178" s="1" t="n">
        <v>45203</v>
      </c>
      <c r="D178" t="inlineStr">
        <is>
          <t>JÖNKÖPINGS LÄN</t>
        </is>
      </c>
      <c r="E178" t="inlineStr">
        <is>
          <t>ANEBY</t>
        </is>
      </c>
      <c r="G178" t="n">
        <v>0.7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25636-2021</t>
        </is>
      </c>
      <c r="B179" s="1" t="n">
        <v>44343</v>
      </c>
      <c r="C179" s="1" t="n">
        <v>45203</v>
      </c>
      <c r="D179" t="inlineStr">
        <is>
          <t>JÖNKÖPINGS LÄN</t>
        </is>
      </c>
      <c r="E179" t="inlineStr">
        <is>
          <t>ANEBY</t>
        </is>
      </c>
      <c r="G179" t="n">
        <v>1.6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28938-2021</t>
        </is>
      </c>
      <c r="B180" s="1" t="n">
        <v>44357</v>
      </c>
      <c r="C180" s="1" t="n">
        <v>45203</v>
      </c>
      <c r="D180" t="inlineStr">
        <is>
          <t>JÖNKÖPINGS LÄN</t>
        </is>
      </c>
      <c r="E180" t="inlineStr">
        <is>
          <t>ANEBY</t>
        </is>
      </c>
      <c r="G180" t="n">
        <v>3.5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28942-2021</t>
        </is>
      </c>
      <c r="B181" s="1" t="n">
        <v>44357</v>
      </c>
      <c r="C181" s="1" t="n">
        <v>45203</v>
      </c>
      <c r="D181" t="inlineStr">
        <is>
          <t>JÖNKÖPINGS LÄN</t>
        </is>
      </c>
      <c r="E181" t="inlineStr">
        <is>
          <t>ANEBY</t>
        </is>
      </c>
      <c r="G181" t="n">
        <v>2.6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29133-2021</t>
        </is>
      </c>
      <c r="B182" s="1" t="n">
        <v>44358</v>
      </c>
      <c r="C182" s="1" t="n">
        <v>45203</v>
      </c>
      <c r="D182" t="inlineStr">
        <is>
          <t>JÖNKÖPINGS LÄN</t>
        </is>
      </c>
      <c r="E182" t="inlineStr">
        <is>
          <t>ANEBY</t>
        </is>
      </c>
      <c r="F182" t="inlineStr">
        <is>
          <t>Övriga Aktiebolag</t>
        </is>
      </c>
      <c r="G182" t="n">
        <v>0.6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33255-2021</t>
        </is>
      </c>
      <c r="B183" s="1" t="n">
        <v>44377</v>
      </c>
      <c r="C183" s="1" t="n">
        <v>45203</v>
      </c>
      <c r="D183" t="inlineStr">
        <is>
          <t>JÖNKÖPINGS LÄN</t>
        </is>
      </c>
      <c r="E183" t="inlineStr">
        <is>
          <t>ANEBY</t>
        </is>
      </c>
      <c r="G183" t="n">
        <v>2.4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35693-2021</t>
        </is>
      </c>
      <c r="B184" s="1" t="n">
        <v>44386</v>
      </c>
      <c r="C184" s="1" t="n">
        <v>45203</v>
      </c>
      <c r="D184" t="inlineStr">
        <is>
          <t>JÖNKÖPINGS LÄN</t>
        </is>
      </c>
      <c r="E184" t="inlineStr">
        <is>
          <t>ANEBY</t>
        </is>
      </c>
      <c r="G184" t="n">
        <v>2.9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40849-2021</t>
        </is>
      </c>
      <c r="B185" s="1" t="n">
        <v>44421</v>
      </c>
      <c r="C185" s="1" t="n">
        <v>45203</v>
      </c>
      <c r="D185" t="inlineStr">
        <is>
          <t>JÖNKÖPINGS LÄN</t>
        </is>
      </c>
      <c r="E185" t="inlineStr">
        <is>
          <t>ANEBY</t>
        </is>
      </c>
      <c r="G185" t="n">
        <v>2.8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41144-2021</t>
        </is>
      </c>
      <c r="B186" s="1" t="n">
        <v>44423</v>
      </c>
      <c r="C186" s="1" t="n">
        <v>45203</v>
      </c>
      <c r="D186" t="inlineStr">
        <is>
          <t>JÖNKÖPINGS LÄN</t>
        </is>
      </c>
      <c r="E186" t="inlineStr">
        <is>
          <t>ANEBY</t>
        </is>
      </c>
      <c r="G186" t="n">
        <v>6.6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51452-2021</t>
        </is>
      </c>
      <c r="B187" s="1" t="n">
        <v>44460</v>
      </c>
      <c r="C187" s="1" t="n">
        <v>45203</v>
      </c>
      <c r="D187" t="inlineStr">
        <is>
          <t>JÖNKÖPINGS LÄN</t>
        </is>
      </c>
      <c r="E187" t="inlineStr">
        <is>
          <t>ANEBY</t>
        </is>
      </c>
      <c r="F187" t="inlineStr">
        <is>
          <t>Övriga Aktiebolag</t>
        </is>
      </c>
      <c r="G187" t="n">
        <v>4.8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51453-2021</t>
        </is>
      </c>
      <c r="B188" s="1" t="n">
        <v>44460</v>
      </c>
      <c r="C188" s="1" t="n">
        <v>45203</v>
      </c>
      <c r="D188" t="inlineStr">
        <is>
          <t>JÖNKÖPINGS LÄN</t>
        </is>
      </c>
      <c r="E188" t="inlineStr">
        <is>
          <t>ANEBY</t>
        </is>
      </c>
      <c r="F188" t="inlineStr">
        <is>
          <t>Övriga Aktiebolag</t>
        </is>
      </c>
      <c r="G188" t="n">
        <v>3.3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51160-2021</t>
        </is>
      </c>
      <c r="B189" s="1" t="n">
        <v>44461</v>
      </c>
      <c r="C189" s="1" t="n">
        <v>45203</v>
      </c>
      <c r="D189" t="inlineStr">
        <is>
          <t>JÖNKÖPINGS LÄN</t>
        </is>
      </c>
      <c r="E189" t="inlineStr">
        <is>
          <t>ANEBY</t>
        </is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51055-2021</t>
        </is>
      </c>
      <c r="B190" s="1" t="n">
        <v>44461</v>
      </c>
      <c r="C190" s="1" t="n">
        <v>45203</v>
      </c>
      <c r="D190" t="inlineStr">
        <is>
          <t>JÖNKÖPINGS LÄN</t>
        </is>
      </c>
      <c r="E190" t="inlineStr">
        <is>
          <t>ANEBY</t>
        </is>
      </c>
      <c r="G190" t="n">
        <v>1.5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52502-2021</t>
        </is>
      </c>
      <c r="B191" s="1" t="n">
        <v>44466</v>
      </c>
      <c r="C191" s="1" t="n">
        <v>45203</v>
      </c>
      <c r="D191" t="inlineStr">
        <is>
          <t>JÖNKÖPINGS LÄN</t>
        </is>
      </c>
      <c r="E191" t="inlineStr">
        <is>
          <t>ANEBY</t>
        </is>
      </c>
      <c r="F191" t="inlineStr">
        <is>
          <t>Kyrkan</t>
        </is>
      </c>
      <c r="G191" t="n">
        <v>3.2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56735-2021</t>
        </is>
      </c>
      <c r="B192" s="1" t="n">
        <v>44481</v>
      </c>
      <c r="C192" s="1" t="n">
        <v>45203</v>
      </c>
      <c r="D192" t="inlineStr">
        <is>
          <t>JÖNKÖPINGS LÄN</t>
        </is>
      </c>
      <c r="E192" t="inlineStr">
        <is>
          <t>ANEBY</t>
        </is>
      </c>
      <c r="G192" t="n">
        <v>3.2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57626-2021</t>
        </is>
      </c>
      <c r="B193" s="1" t="n">
        <v>44484</v>
      </c>
      <c r="C193" s="1" t="n">
        <v>45203</v>
      </c>
      <c r="D193" t="inlineStr">
        <is>
          <t>JÖNKÖPINGS LÄN</t>
        </is>
      </c>
      <c r="E193" t="inlineStr">
        <is>
          <t>ANEBY</t>
        </is>
      </c>
      <c r="G193" t="n">
        <v>0.6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62354-2021</t>
        </is>
      </c>
      <c r="B194" s="1" t="n">
        <v>44503</v>
      </c>
      <c r="C194" s="1" t="n">
        <v>45203</v>
      </c>
      <c r="D194" t="inlineStr">
        <is>
          <t>JÖNKÖPINGS LÄN</t>
        </is>
      </c>
      <c r="E194" t="inlineStr">
        <is>
          <t>ANEBY</t>
        </is>
      </c>
      <c r="G194" t="n">
        <v>1.9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69562-2021</t>
        </is>
      </c>
      <c r="B195" s="1" t="n">
        <v>44532</v>
      </c>
      <c r="C195" s="1" t="n">
        <v>45203</v>
      </c>
      <c r="D195" t="inlineStr">
        <is>
          <t>JÖNKÖPINGS LÄN</t>
        </is>
      </c>
      <c r="E195" t="inlineStr">
        <is>
          <t>ANEBY</t>
        </is>
      </c>
      <c r="G195" t="n">
        <v>3.4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70353-2021</t>
        </is>
      </c>
      <c r="B196" s="1" t="n">
        <v>44533</v>
      </c>
      <c r="C196" s="1" t="n">
        <v>45203</v>
      </c>
      <c r="D196" t="inlineStr">
        <is>
          <t>JÖNKÖPINGS LÄN</t>
        </is>
      </c>
      <c r="E196" t="inlineStr">
        <is>
          <t>ANEBY</t>
        </is>
      </c>
      <c r="G196" t="n">
        <v>1.1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73572-2021</t>
        </is>
      </c>
      <c r="B197" s="1" t="n">
        <v>44550</v>
      </c>
      <c r="C197" s="1" t="n">
        <v>45203</v>
      </c>
      <c r="D197" t="inlineStr">
        <is>
          <t>JÖNKÖPINGS LÄN</t>
        </is>
      </c>
      <c r="E197" t="inlineStr">
        <is>
          <t>ANEBY</t>
        </is>
      </c>
      <c r="F197" t="inlineStr">
        <is>
          <t>Övriga Aktiebolag</t>
        </is>
      </c>
      <c r="G197" t="n">
        <v>0.7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73166-2021</t>
        </is>
      </c>
      <c r="B198" s="1" t="n">
        <v>44550</v>
      </c>
      <c r="C198" s="1" t="n">
        <v>45203</v>
      </c>
      <c r="D198" t="inlineStr">
        <is>
          <t>JÖNKÖPINGS LÄN</t>
        </is>
      </c>
      <c r="E198" t="inlineStr">
        <is>
          <t>ANEBY</t>
        </is>
      </c>
      <c r="G198" t="n">
        <v>1.5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447-2022</t>
        </is>
      </c>
      <c r="B199" s="1" t="n">
        <v>44566</v>
      </c>
      <c r="C199" s="1" t="n">
        <v>45203</v>
      </c>
      <c r="D199" t="inlineStr">
        <is>
          <t>JÖNKÖPINGS LÄN</t>
        </is>
      </c>
      <c r="E199" t="inlineStr">
        <is>
          <t>ANEBY</t>
        </is>
      </c>
      <c r="G199" t="n">
        <v>5.6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4809-2022</t>
        </is>
      </c>
      <c r="B200" s="1" t="n">
        <v>44592</v>
      </c>
      <c r="C200" s="1" t="n">
        <v>45203</v>
      </c>
      <c r="D200" t="inlineStr">
        <is>
          <t>JÖNKÖPINGS LÄN</t>
        </is>
      </c>
      <c r="E200" t="inlineStr">
        <is>
          <t>ANEBY</t>
        </is>
      </c>
      <c r="G200" t="n">
        <v>0.7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6750-2022</t>
        </is>
      </c>
      <c r="B201" s="1" t="n">
        <v>44602</v>
      </c>
      <c r="C201" s="1" t="n">
        <v>45203</v>
      </c>
      <c r="D201" t="inlineStr">
        <is>
          <t>JÖNKÖPINGS LÄN</t>
        </is>
      </c>
      <c r="E201" t="inlineStr">
        <is>
          <t>ANEBY</t>
        </is>
      </c>
      <c r="F201" t="inlineStr">
        <is>
          <t>Övriga Aktiebolag</t>
        </is>
      </c>
      <c r="G201" t="n">
        <v>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6743-2022</t>
        </is>
      </c>
      <c r="B202" s="1" t="n">
        <v>44602</v>
      </c>
      <c r="C202" s="1" t="n">
        <v>45203</v>
      </c>
      <c r="D202" t="inlineStr">
        <is>
          <t>JÖNKÖPINGS LÄN</t>
        </is>
      </c>
      <c r="E202" t="inlineStr">
        <is>
          <t>ANEBY</t>
        </is>
      </c>
      <c r="F202" t="inlineStr">
        <is>
          <t>Övriga Aktiebolag</t>
        </is>
      </c>
      <c r="G202" t="n">
        <v>4.3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7451-2022</t>
        </is>
      </c>
      <c r="B203" s="1" t="n">
        <v>44606</v>
      </c>
      <c r="C203" s="1" t="n">
        <v>45203</v>
      </c>
      <c r="D203" t="inlineStr">
        <is>
          <t>JÖNKÖPINGS LÄN</t>
        </is>
      </c>
      <c r="E203" t="inlineStr">
        <is>
          <t>ANEBY</t>
        </is>
      </c>
      <c r="G203" t="n">
        <v>0.6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7471-2022</t>
        </is>
      </c>
      <c r="B204" s="1" t="n">
        <v>44606</v>
      </c>
      <c r="C204" s="1" t="n">
        <v>45203</v>
      </c>
      <c r="D204" t="inlineStr">
        <is>
          <t>JÖNKÖPINGS LÄN</t>
        </is>
      </c>
      <c r="E204" t="inlineStr">
        <is>
          <t>ANEBY</t>
        </is>
      </c>
      <c r="G204" t="n">
        <v>1.1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7461-2022</t>
        </is>
      </c>
      <c r="B205" s="1" t="n">
        <v>44606</v>
      </c>
      <c r="C205" s="1" t="n">
        <v>45203</v>
      </c>
      <c r="D205" t="inlineStr">
        <is>
          <t>JÖNKÖPINGS LÄN</t>
        </is>
      </c>
      <c r="E205" t="inlineStr">
        <is>
          <t>ANEBY</t>
        </is>
      </c>
      <c r="G205" t="n">
        <v>0.7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7586-2022</t>
        </is>
      </c>
      <c r="B206" s="1" t="n">
        <v>44607</v>
      </c>
      <c r="C206" s="1" t="n">
        <v>45203</v>
      </c>
      <c r="D206" t="inlineStr">
        <is>
          <t>JÖNKÖPINGS LÄN</t>
        </is>
      </c>
      <c r="E206" t="inlineStr">
        <is>
          <t>ANEBY</t>
        </is>
      </c>
      <c r="G206" t="n">
        <v>1.8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9459-2022</t>
        </is>
      </c>
      <c r="B207" s="1" t="n">
        <v>44616</v>
      </c>
      <c r="C207" s="1" t="n">
        <v>45203</v>
      </c>
      <c r="D207" t="inlineStr">
        <is>
          <t>JÖNKÖPINGS LÄN</t>
        </is>
      </c>
      <c r="E207" t="inlineStr">
        <is>
          <t>ANEBY</t>
        </is>
      </c>
      <c r="G207" t="n">
        <v>1.1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10022-2022</t>
        </is>
      </c>
      <c r="B208" s="1" t="n">
        <v>44621</v>
      </c>
      <c r="C208" s="1" t="n">
        <v>45203</v>
      </c>
      <c r="D208" t="inlineStr">
        <is>
          <t>JÖNKÖPINGS LÄN</t>
        </is>
      </c>
      <c r="E208" t="inlineStr">
        <is>
          <t>ANEBY</t>
        </is>
      </c>
      <c r="G208" t="n">
        <v>1.6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10463-2022</t>
        </is>
      </c>
      <c r="B209" s="1" t="n">
        <v>44623</v>
      </c>
      <c r="C209" s="1" t="n">
        <v>45203</v>
      </c>
      <c r="D209" t="inlineStr">
        <is>
          <t>JÖNKÖPINGS LÄN</t>
        </is>
      </c>
      <c r="E209" t="inlineStr">
        <is>
          <t>ANEBY</t>
        </is>
      </c>
      <c r="G209" t="n">
        <v>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10682-2022</t>
        </is>
      </c>
      <c r="B210" s="1" t="n">
        <v>44624</v>
      </c>
      <c r="C210" s="1" t="n">
        <v>45203</v>
      </c>
      <c r="D210" t="inlineStr">
        <is>
          <t>JÖNKÖPINGS LÄN</t>
        </is>
      </c>
      <c r="E210" t="inlineStr">
        <is>
          <t>ANEBY</t>
        </is>
      </c>
      <c r="G210" t="n">
        <v>0.3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10683-2022</t>
        </is>
      </c>
      <c r="B211" s="1" t="n">
        <v>44624</v>
      </c>
      <c r="C211" s="1" t="n">
        <v>45203</v>
      </c>
      <c r="D211" t="inlineStr">
        <is>
          <t>JÖNKÖPINGS LÄN</t>
        </is>
      </c>
      <c r="E211" t="inlineStr">
        <is>
          <t>ANEBY</t>
        </is>
      </c>
      <c r="G211" t="n">
        <v>0.2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16506-2022</t>
        </is>
      </c>
      <c r="B212" s="1" t="n">
        <v>44671</v>
      </c>
      <c r="C212" s="1" t="n">
        <v>45203</v>
      </c>
      <c r="D212" t="inlineStr">
        <is>
          <t>JÖNKÖPINGS LÄN</t>
        </is>
      </c>
      <c r="E212" t="inlineStr">
        <is>
          <t>ANEBY</t>
        </is>
      </c>
      <c r="F212" t="inlineStr">
        <is>
          <t>Kyrkan</t>
        </is>
      </c>
      <c r="G212" t="n">
        <v>1.4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20767-2022</t>
        </is>
      </c>
      <c r="B213" s="1" t="n">
        <v>44700</v>
      </c>
      <c r="C213" s="1" t="n">
        <v>45203</v>
      </c>
      <c r="D213" t="inlineStr">
        <is>
          <t>JÖNKÖPINGS LÄN</t>
        </is>
      </c>
      <c r="E213" t="inlineStr">
        <is>
          <t>ANEBY</t>
        </is>
      </c>
      <c r="G213" t="n">
        <v>1.1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20619-2022</t>
        </is>
      </c>
      <c r="B214" s="1" t="n">
        <v>44700</v>
      </c>
      <c r="C214" s="1" t="n">
        <v>45203</v>
      </c>
      <c r="D214" t="inlineStr">
        <is>
          <t>JÖNKÖPINGS LÄN</t>
        </is>
      </c>
      <c r="E214" t="inlineStr">
        <is>
          <t>ANEBY</t>
        </is>
      </c>
      <c r="F214" t="inlineStr">
        <is>
          <t>Kyrkan</t>
        </is>
      </c>
      <c r="G214" t="n">
        <v>6.9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20824-2022</t>
        </is>
      </c>
      <c r="B215" s="1" t="n">
        <v>44701</v>
      </c>
      <c r="C215" s="1" t="n">
        <v>45203</v>
      </c>
      <c r="D215" t="inlineStr">
        <is>
          <t>JÖNKÖPINGS LÄN</t>
        </is>
      </c>
      <c r="E215" t="inlineStr">
        <is>
          <t>ANEBY</t>
        </is>
      </c>
      <c r="G215" t="n">
        <v>1.6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21327-2022</t>
        </is>
      </c>
      <c r="B216" s="1" t="n">
        <v>44705</v>
      </c>
      <c r="C216" s="1" t="n">
        <v>45203</v>
      </c>
      <c r="D216" t="inlineStr">
        <is>
          <t>JÖNKÖPINGS LÄN</t>
        </is>
      </c>
      <c r="E216" t="inlineStr">
        <is>
          <t>ANEBY</t>
        </is>
      </c>
      <c r="F216" t="inlineStr">
        <is>
          <t>Övriga Aktiebolag</t>
        </is>
      </c>
      <c r="G216" t="n">
        <v>11.3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21355-2022</t>
        </is>
      </c>
      <c r="B217" s="1" t="n">
        <v>44705</v>
      </c>
      <c r="C217" s="1" t="n">
        <v>45203</v>
      </c>
      <c r="D217" t="inlineStr">
        <is>
          <t>JÖNKÖPINGS LÄN</t>
        </is>
      </c>
      <c r="E217" t="inlineStr">
        <is>
          <t>ANEBY</t>
        </is>
      </c>
      <c r="G217" t="n">
        <v>2.8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21969-2022</t>
        </is>
      </c>
      <c r="B218" s="1" t="n">
        <v>44711</v>
      </c>
      <c r="C218" s="1" t="n">
        <v>45203</v>
      </c>
      <c r="D218" t="inlineStr">
        <is>
          <t>JÖNKÖPINGS LÄN</t>
        </is>
      </c>
      <c r="E218" t="inlineStr">
        <is>
          <t>ANEBY</t>
        </is>
      </c>
      <c r="F218" t="inlineStr">
        <is>
          <t>Övriga Aktiebolag</t>
        </is>
      </c>
      <c r="G218" t="n">
        <v>11.1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22225-2022</t>
        </is>
      </c>
      <c r="B219" s="1" t="n">
        <v>44712</v>
      </c>
      <c r="C219" s="1" t="n">
        <v>45203</v>
      </c>
      <c r="D219" t="inlineStr">
        <is>
          <t>JÖNKÖPINGS LÄN</t>
        </is>
      </c>
      <c r="E219" t="inlineStr">
        <is>
          <t>ANEBY</t>
        </is>
      </c>
      <c r="F219" t="inlineStr">
        <is>
          <t>Övriga Aktiebolag</t>
        </is>
      </c>
      <c r="G219" t="n">
        <v>4.9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23557-2022</t>
        </is>
      </c>
      <c r="B220" s="1" t="n">
        <v>44721</v>
      </c>
      <c r="C220" s="1" t="n">
        <v>45203</v>
      </c>
      <c r="D220" t="inlineStr">
        <is>
          <t>JÖNKÖPINGS LÄN</t>
        </is>
      </c>
      <c r="E220" t="inlineStr">
        <is>
          <t>ANEBY</t>
        </is>
      </c>
      <c r="G220" t="n">
        <v>2.2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24361-2022</t>
        </is>
      </c>
      <c r="B221" s="1" t="n">
        <v>44726</v>
      </c>
      <c r="C221" s="1" t="n">
        <v>45203</v>
      </c>
      <c r="D221" t="inlineStr">
        <is>
          <t>JÖNKÖPINGS LÄN</t>
        </is>
      </c>
      <c r="E221" t="inlineStr">
        <is>
          <t>ANEBY</t>
        </is>
      </c>
      <c r="F221" t="inlineStr">
        <is>
          <t>Övriga Aktiebolag</t>
        </is>
      </c>
      <c r="G221" t="n">
        <v>0.5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24985-2022</t>
        </is>
      </c>
      <c r="B222" s="1" t="n">
        <v>44728</v>
      </c>
      <c r="C222" s="1" t="n">
        <v>45203</v>
      </c>
      <c r="D222" t="inlineStr">
        <is>
          <t>JÖNKÖPINGS LÄN</t>
        </is>
      </c>
      <c r="E222" t="inlineStr">
        <is>
          <t>ANEBY</t>
        </is>
      </c>
      <c r="G222" t="n">
        <v>4.7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24987-2022</t>
        </is>
      </c>
      <c r="B223" s="1" t="n">
        <v>44728</v>
      </c>
      <c r="C223" s="1" t="n">
        <v>45203</v>
      </c>
      <c r="D223" t="inlineStr">
        <is>
          <t>JÖNKÖPINGS LÄN</t>
        </is>
      </c>
      <c r="E223" t="inlineStr">
        <is>
          <t>ANEBY</t>
        </is>
      </c>
      <c r="G223" t="n">
        <v>1.9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24986-2022</t>
        </is>
      </c>
      <c r="B224" s="1" t="n">
        <v>44728</v>
      </c>
      <c r="C224" s="1" t="n">
        <v>45203</v>
      </c>
      <c r="D224" t="inlineStr">
        <is>
          <t>JÖNKÖPINGS LÄN</t>
        </is>
      </c>
      <c r="E224" t="inlineStr">
        <is>
          <t>ANEBY</t>
        </is>
      </c>
      <c r="G224" t="n">
        <v>4.1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26356-2022</t>
        </is>
      </c>
      <c r="B225" s="1" t="n">
        <v>44735</v>
      </c>
      <c r="C225" s="1" t="n">
        <v>45203</v>
      </c>
      <c r="D225" t="inlineStr">
        <is>
          <t>JÖNKÖPINGS LÄN</t>
        </is>
      </c>
      <c r="E225" t="inlineStr">
        <is>
          <t>ANEBY</t>
        </is>
      </c>
      <c r="F225" t="inlineStr">
        <is>
          <t>Kyrkan</t>
        </is>
      </c>
      <c r="G225" t="n">
        <v>7.9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26763-2022</t>
        </is>
      </c>
      <c r="B226" s="1" t="n">
        <v>44739</v>
      </c>
      <c r="C226" s="1" t="n">
        <v>45203</v>
      </c>
      <c r="D226" t="inlineStr">
        <is>
          <t>JÖNKÖPINGS LÄN</t>
        </is>
      </c>
      <c r="E226" t="inlineStr">
        <is>
          <t>ANEBY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26771-2022</t>
        </is>
      </c>
      <c r="B227" s="1" t="n">
        <v>44739</v>
      </c>
      <c r="C227" s="1" t="n">
        <v>45203</v>
      </c>
      <c r="D227" t="inlineStr">
        <is>
          <t>JÖNKÖPINGS LÄN</t>
        </is>
      </c>
      <c r="E227" t="inlineStr">
        <is>
          <t>ANEBY</t>
        </is>
      </c>
      <c r="G227" t="n">
        <v>2.8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26766-2022</t>
        </is>
      </c>
      <c r="B228" s="1" t="n">
        <v>44739</v>
      </c>
      <c r="C228" s="1" t="n">
        <v>45203</v>
      </c>
      <c r="D228" t="inlineStr">
        <is>
          <t>JÖNKÖPINGS LÄN</t>
        </is>
      </c>
      <c r="E228" t="inlineStr">
        <is>
          <t>ANEBY</t>
        </is>
      </c>
      <c r="G228" t="n">
        <v>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26769-2022</t>
        </is>
      </c>
      <c r="B229" s="1" t="n">
        <v>44739</v>
      </c>
      <c r="C229" s="1" t="n">
        <v>45203</v>
      </c>
      <c r="D229" t="inlineStr">
        <is>
          <t>JÖNKÖPINGS LÄN</t>
        </is>
      </c>
      <c r="E229" t="inlineStr">
        <is>
          <t>ANEBY</t>
        </is>
      </c>
      <c r="G229" t="n">
        <v>2.2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26768-2022</t>
        </is>
      </c>
      <c r="B230" s="1" t="n">
        <v>44739</v>
      </c>
      <c r="C230" s="1" t="n">
        <v>45203</v>
      </c>
      <c r="D230" t="inlineStr">
        <is>
          <t>JÖNKÖPINGS LÄN</t>
        </is>
      </c>
      <c r="E230" t="inlineStr">
        <is>
          <t>ANEBY</t>
        </is>
      </c>
      <c r="G230" t="n">
        <v>2.8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27904-2022</t>
        </is>
      </c>
      <c r="B231" s="1" t="n">
        <v>44743</v>
      </c>
      <c r="C231" s="1" t="n">
        <v>45203</v>
      </c>
      <c r="D231" t="inlineStr">
        <is>
          <t>JÖNKÖPINGS LÄN</t>
        </is>
      </c>
      <c r="E231" t="inlineStr">
        <is>
          <t>ANEBY</t>
        </is>
      </c>
      <c r="G231" t="n">
        <v>9.199999999999999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27995-2022</t>
        </is>
      </c>
      <c r="B232" s="1" t="n">
        <v>44743</v>
      </c>
      <c r="C232" s="1" t="n">
        <v>45203</v>
      </c>
      <c r="D232" t="inlineStr">
        <is>
          <t>JÖNKÖPINGS LÄN</t>
        </is>
      </c>
      <c r="E232" t="inlineStr">
        <is>
          <t>ANEBY</t>
        </is>
      </c>
      <c r="G232" t="n">
        <v>1.6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28445-2022</t>
        </is>
      </c>
      <c r="B233" s="1" t="n">
        <v>44747</v>
      </c>
      <c r="C233" s="1" t="n">
        <v>45203</v>
      </c>
      <c r="D233" t="inlineStr">
        <is>
          <t>JÖNKÖPINGS LÄN</t>
        </is>
      </c>
      <c r="E233" t="inlineStr">
        <is>
          <t>ANEBY</t>
        </is>
      </c>
      <c r="G233" t="n">
        <v>0.5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38314-2022</t>
        </is>
      </c>
      <c r="B234" s="1" t="n">
        <v>44812</v>
      </c>
      <c r="C234" s="1" t="n">
        <v>45203</v>
      </c>
      <c r="D234" t="inlineStr">
        <is>
          <t>JÖNKÖPINGS LÄN</t>
        </is>
      </c>
      <c r="E234" t="inlineStr">
        <is>
          <t>ANEBY</t>
        </is>
      </c>
      <c r="G234" t="n">
        <v>1.6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40786-2022</t>
        </is>
      </c>
      <c r="B235" s="1" t="n">
        <v>44824</v>
      </c>
      <c r="C235" s="1" t="n">
        <v>45203</v>
      </c>
      <c r="D235" t="inlineStr">
        <is>
          <t>JÖNKÖPINGS LÄN</t>
        </is>
      </c>
      <c r="E235" t="inlineStr">
        <is>
          <t>ANEBY</t>
        </is>
      </c>
      <c r="G235" t="n">
        <v>1.2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47409-2022</t>
        </is>
      </c>
      <c r="B236" s="1" t="n">
        <v>44851</v>
      </c>
      <c r="C236" s="1" t="n">
        <v>45203</v>
      </c>
      <c r="D236" t="inlineStr">
        <is>
          <t>JÖNKÖPINGS LÄN</t>
        </is>
      </c>
      <c r="E236" t="inlineStr">
        <is>
          <t>ANEBY</t>
        </is>
      </c>
      <c r="G236" t="n">
        <v>0.5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48311-2022</t>
        </is>
      </c>
      <c r="B237" s="1" t="n">
        <v>44853</v>
      </c>
      <c r="C237" s="1" t="n">
        <v>45203</v>
      </c>
      <c r="D237" t="inlineStr">
        <is>
          <t>JÖNKÖPINGS LÄN</t>
        </is>
      </c>
      <c r="E237" t="inlineStr">
        <is>
          <t>ANEBY</t>
        </is>
      </c>
      <c r="G237" t="n">
        <v>2.7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48312-2022</t>
        </is>
      </c>
      <c r="B238" s="1" t="n">
        <v>44853</v>
      </c>
      <c r="C238" s="1" t="n">
        <v>45203</v>
      </c>
      <c r="D238" t="inlineStr">
        <is>
          <t>JÖNKÖPINGS LÄN</t>
        </is>
      </c>
      <c r="E238" t="inlineStr">
        <is>
          <t>ANEBY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49398-2022</t>
        </is>
      </c>
      <c r="B239" s="1" t="n">
        <v>44859</v>
      </c>
      <c r="C239" s="1" t="n">
        <v>45203</v>
      </c>
      <c r="D239" t="inlineStr">
        <is>
          <t>JÖNKÖPINGS LÄN</t>
        </is>
      </c>
      <c r="E239" t="inlineStr">
        <is>
          <t>ANEBY</t>
        </is>
      </c>
      <c r="F239" t="inlineStr">
        <is>
          <t>Övriga Aktiebolag</t>
        </is>
      </c>
      <c r="G239" t="n">
        <v>2.6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49133-2022</t>
        </is>
      </c>
      <c r="B240" s="1" t="n">
        <v>44860</v>
      </c>
      <c r="C240" s="1" t="n">
        <v>45203</v>
      </c>
      <c r="D240" t="inlineStr">
        <is>
          <t>JÖNKÖPINGS LÄN</t>
        </is>
      </c>
      <c r="E240" t="inlineStr">
        <is>
          <t>ANEBY</t>
        </is>
      </c>
      <c r="G240" t="n">
        <v>0.9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49318-2022</t>
        </is>
      </c>
      <c r="B241" s="1" t="n">
        <v>44861</v>
      </c>
      <c r="C241" s="1" t="n">
        <v>45203</v>
      </c>
      <c r="D241" t="inlineStr">
        <is>
          <t>JÖNKÖPINGS LÄN</t>
        </is>
      </c>
      <c r="E241" t="inlineStr">
        <is>
          <t>ANEBY</t>
        </is>
      </c>
      <c r="G241" t="n">
        <v>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50511-2022</t>
        </is>
      </c>
      <c r="B242" s="1" t="n">
        <v>44861</v>
      </c>
      <c r="C242" s="1" t="n">
        <v>45203</v>
      </c>
      <c r="D242" t="inlineStr">
        <is>
          <t>JÖNKÖPINGS LÄN</t>
        </is>
      </c>
      <c r="E242" t="inlineStr">
        <is>
          <t>ANEBY</t>
        </is>
      </c>
      <c r="F242" t="inlineStr">
        <is>
          <t>Övriga Aktiebolag</t>
        </is>
      </c>
      <c r="G242" t="n">
        <v>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51947-2022</t>
        </is>
      </c>
      <c r="B243" s="1" t="n">
        <v>44872</v>
      </c>
      <c r="C243" s="1" t="n">
        <v>45203</v>
      </c>
      <c r="D243" t="inlineStr">
        <is>
          <t>JÖNKÖPINGS LÄN</t>
        </is>
      </c>
      <c r="E243" t="inlineStr">
        <is>
          <t>ANEBY</t>
        </is>
      </c>
      <c r="G243" t="n">
        <v>3.5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51953-2022</t>
        </is>
      </c>
      <c r="B244" s="1" t="n">
        <v>44872</v>
      </c>
      <c r="C244" s="1" t="n">
        <v>45203</v>
      </c>
      <c r="D244" t="inlineStr">
        <is>
          <t>JÖNKÖPINGS LÄN</t>
        </is>
      </c>
      <c r="E244" t="inlineStr">
        <is>
          <t>ANEBY</t>
        </is>
      </c>
      <c r="G244" t="n">
        <v>2.7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52906-2022</t>
        </is>
      </c>
      <c r="B245" s="1" t="n">
        <v>44875</v>
      </c>
      <c r="C245" s="1" t="n">
        <v>45203</v>
      </c>
      <c r="D245" t="inlineStr">
        <is>
          <t>JÖNKÖPINGS LÄN</t>
        </is>
      </c>
      <c r="E245" t="inlineStr">
        <is>
          <t>ANEBY</t>
        </is>
      </c>
      <c r="G245" t="n">
        <v>3.1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52904-2022</t>
        </is>
      </c>
      <c r="B246" s="1" t="n">
        <v>44875</v>
      </c>
      <c r="C246" s="1" t="n">
        <v>45203</v>
      </c>
      <c r="D246" t="inlineStr">
        <is>
          <t>JÖNKÖPINGS LÄN</t>
        </is>
      </c>
      <c r="E246" t="inlineStr">
        <is>
          <t>ANEBY</t>
        </is>
      </c>
      <c r="G246" t="n">
        <v>7.9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53845-2022</t>
        </is>
      </c>
      <c r="B247" s="1" t="n">
        <v>44880</v>
      </c>
      <c r="C247" s="1" t="n">
        <v>45203</v>
      </c>
      <c r="D247" t="inlineStr">
        <is>
          <t>JÖNKÖPINGS LÄN</t>
        </is>
      </c>
      <c r="E247" t="inlineStr">
        <is>
          <t>ANEBY</t>
        </is>
      </c>
      <c r="G247" t="n">
        <v>2.1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55707-2022</t>
        </is>
      </c>
      <c r="B248" s="1" t="n">
        <v>44888</v>
      </c>
      <c r="C248" s="1" t="n">
        <v>45203</v>
      </c>
      <c r="D248" t="inlineStr">
        <is>
          <t>JÖNKÖPINGS LÄN</t>
        </is>
      </c>
      <c r="E248" t="inlineStr">
        <is>
          <t>ANEBY</t>
        </is>
      </c>
      <c r="G248" t="n">
        <v>0.6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55738-2022</t>
        </is>
      </c>
      <c r="B249" s="1" t="n">
        <v>44888</v>
      </c>
      <c r="C249" s="1" t="n">
        <v>45203</v>
      </c>
      <c r="D249" t="inlineStr">
        <is>
          <t>JÖNKÖPINGS LÄN</t>
        </is>
      </c>
      <c r="E249" t="inlineStr">
        <is>
          <t>ANEBY</t>
        </is>
      </c>
      <c r="G249" t="n">
        <v>0.5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56333-2022</t>
        </is>
      </c>
      <c r="B250" s="1" t="n">
        <v>44890</v>
      </c>
      <c r="C250" s="1" t="n">
        <v>45203</v>
      </c>
      <c r="D250" t="inlineStr">
        <is>
          <t>JÖNKÖPINGS LÄN</t>
        </is>
      </c>
      <c r="E250" t="inlineStr">
        <is>
          <t>ANEBY</t>
        </is>
      </c>
      <c r="G250" t="n">
        <v>2.1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56339-2022</t>
        </is>
      </c>
      <c r="B251" s="1" t="n">
        <v>44890</v>
      </c>
      <c r="C251" s="1" t="n">
        <v>45203</v>
      </c>
      <c r="D251" t="inlineStr">
        <is>
          <t>JÖNKÖPINGS LÄN</t>
        </is>
      </c>
      <c r="E251" t="inlineStr">
        <is>
          <t>ANEBY</t>
        </is>
      </c>
      <c r="G251" t="n">
        <v>1.5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57096-2022</t>
        </is>
      </c>
      <c r="B252" s="1" t="n">
        <v>44895</v>
      </c>
      <c r="C252" s="1" t="n">
        <v>45203</v>
      </c>
      <c r="D252" t="inlineStr">
        <is>
          <t>JÖNKÖPINGS LÄN</t>
        </is>
      </c>
      <c r="E252" t="inlineStr">
        <is>
          <t>ANEBY</t>
        </is>
      </c>
      <c r="G252" t="n">
        <v>0.8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59507-2022</t>
        </is>
      </c>
      <c r="B253" s="1" t="n">
        <v>44900</v>
      </c>
      <c r="C253" s="1" t="n">
        <v>45203</v>
      </c>
      <c r="D253" t="inlineStr">
        <is>
          <t>JÖNKÖPINGS LÄN</t>
        </is>
      </c>
      <c r="E253" t="inlineStr">
        <is>
          <t>ANEBY</t>
        </is>
      </c>
      <c r="F253" t="inlineStr">
        <is>
          <t>Övriga Aktiebolag</t>
        </is>
      </c>
      <c r="G253" t="n">
        <v>1.4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60523-2022</t>
        </is>
      </c>
      <c r="B254" s="1" t="n">
        <v>44904</v>
      </c>
      <c r="C254" s="1" t="n">
        <v>45203</v>
      </c>
      <c r="D254" t="inlineStr">
        <is>
          <t>JÖNKÖPINGS LÄN</t>
        </is>
      </c>
      <c r="E254" t="inlineStr">
        <is>
          <t>ANEBY</t>
        </is>
      </c>
      <c r="F254" t="inlineStr">
        <is>
          <t>Övriga Aktiebolag</t>
        </is>
      </c>
      <c r="G254" t="n">
        <v>8.9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60514-2022</t>
        </is>
      </c>
      <c r="B255" s="1" t="n">
        <v>44904</v>
      </c>
      <c r="C255" s="1" t="n">
        <v>45203</v>
      </c>
      <c r="D255" t="inlineStr">
        <is>
          <t>JÖNKÖPINGS LÄN</t>
        </is>
      </c>
      <c r="E255" t="inlineStr">
        <is>
          <t>ANEBY</t>
        </is>
      </c>
      <c r="F255" t="inlineStr">
        <is>
          <t>Övriga Aktiebolag</t>
        </is>
      </c>
      <c r="G255" t="n">
        <v>6.8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60812-2022</t>
        </is>
      </c>
      <c r="B256" s="1" t="n">
        <v>44907</v>
      </c>
      <c r="C256" s="1" t="n">
        <v>45203</v>
      </c>
      <c r="D256" t="inlineStr">
        <is>
          <t>JÖNKÖPINGS LÄN</t>
        </is>
      </c>
      <c r="E256" t="inlineStr">
        <is>
          <t>ANEBY</t>
        </is>
      </c>
      <c r="F256" t="inlineStr">
        <is>
          <t>Övriga Aktiebolag</t>
        </is>
      </c>
      <c r="G256" t="n">
        <v>15.5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62269-2022</t>
        </is>
      </c>
      <c r="B257" s="1" t="n">
        <v>44923</v>
      </c>
      <c r="C257" s="1" t="n">
        <v>45203</v>
      </c>
      <c r="D257" t="inlineStr">
        <is>
          <t>JÖNKÖPINGS LÄN</t>
        </is>
      </c>
      <c r="E257" t="inlineStr">
        <is>
          <t>ANEBY</t>
        </is>
      </c>
      <c r="G257" t="n">
        <v>4.8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1998-2023</t>
        </is>
      </c>
      <c r="B258" s="1" t="n">
        <v>44938</v>
      </c>
      <c r="C258" s="1" t="n">
        <v>45203</v>
      </c>
      <c r="D258" t="inlineStr">
        <is>
          <t>JÖNKÖPINGS LÄN</t>
        </is>
      </c>
      <c r="E258" t="inlineStr">
        <is>
          <t>ANEBY</t>
        </is>
      </c>
      <c r="F258" t="inlineStr">
        <is>
          <t>Övriga Aktiebolag</t>
        </is>
      </c>
      <c r="G258" t="n">
        <v>6.6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3525-2023</t>
        </is>
      </c>
      <c r="B259" s="1" t="n">
        <v>44950</v>
      </c>
      <c r="C259" s="1" t="n">
        <v>45203</v>
      </c>
      <c r="D259" t="inlineStr">
        <is>
          <t>JÖNKÖPINGS LÄN</t>
        </is>
      </c>
      <c r="E259" t="inlineStr">
        <is>
          <t>ANEBY</t>
        </is>
      </c>
      <c r="G259" t="n">
        <v>1.9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4836-2023</t>
        </is>
      </c>
      <c r="B260" s="1" t="n">
        <v>44957</v>
      </c>
      <c r="C260" s="1" t="n">
        <v>45203</v>
      </c>
      <c r="D260" t="inlineStr">
        <is>
          <t>JÖNKÖPINGS LÄN</t>
        </is>
      </c>
      <c r="E260" t="inlineStr">
        <is>
          <t>ANEBY</t>
        </is>
      </c>
      <c r="G260" t="n">
        <v>0.5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5189-2023</t>
        </is>
      </c>
      <c r="B261" s="1" t="n">
        <v>44959</v>
      </c>
      <c r="C261" s="1" t="n">
        <v>45203</v>
      </c>
      <c r="D261" t="inlineStr">
        <is>
          <t>JÖNKÖPINGS LÄN</t>
        </is>
      </c>
      <c r="E261" t="inlineStr">
        <is>
          <t>ANEBY</t>
        </is>
      </c>
      <c r="G261" t="n">
        <v>1.2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5315-2023</t>
        </is>
      </c>
      <c r="B262" s="1" t="n">
        <v>44959</v>
      </c>
      <c r="C262" s="1" t="n">
        <v>45203</v>
      </c>
      <c r="D262" t="inlineStr">
        <is>
          <t>JÖNKÖPINGS LÄN</t>
        </is>
      </c>
      <c r="E262" t="inlineStr">
        <is>
          <t>ANEBY</t>
        </is>
      </c>
      <c r="G262" t="n">
        <v>2.4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5372-2023</t>
        </is>
      </c>
      <c r="B263" s="1" t="n">
        <v>44959</v>
      </c>
      <c r="C263" s="1" t="n">
        <v>45203</v>
      </c>
      <c r="D263" t="inlineStr">
        <is>
          <t>JÖNKÖPINGS LÄN</t>
        </is>
      </c>
      <c r="E263" t="inlineStr">
        <is>
          <t>ANEBY</t>
        </is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5302-2023</t>
        </is>
      </c>
      <c r="B264" s="1" t="n">
        <v>44959</v>
      </c>
      <c r="C264" s="1" t="n">
        <v>45203</v>
      </c>
      <c r="D264" t="inlineStr">
        <is>
          <t>JÖNKÖPINGS LÄN</t>
        </is>
      </c>
      <c r="E264" t="inlineStr">
        <is>
          <t>ANEBY</t>
        </is>
      </c>
      <c r="G264" t="n">
        <v>1.5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5747-2023</t>
        </is>
      </c>
      <c r="B265" s="1" t="n">
        <v>44962</v>
      </c>
      <c r="C265" s="1" t="n">
        <v>45203</v>
      </c>
      <c r="D265" t="inlineStr">
        <is>
          <t>JÖNKÖPINGS LÄN</t>
        </is>
      </c>
      <c r="E265" t="inlineStr">
        <is>
          <t>ANEBY</t>
        </is>
      </c>
      <c r="G265" t="n">
        <v>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6181-2023</t>
        </is>
      </c>
      <c r="B266" s="1" t="n">
        <v>44964</v>
      </c>
      <c r="C266" s="1" t="n">
        <v>45203</v>
      </c>
      <c r="D266" t="inlineStr">
        <is>
          <t>JÖNKÖPINGS LÄN</t>
        </is>
      </c>
      <c r="E266" t="inlineStr">
        <is>
          <t>ANEBY</t>
        </is>
      </c>
      <c r="G266" t="n">
        <v>2.3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6275-2023</t>
        </is>
      </c>
      <c r="B267" s="1" t="n">
        <v>44965</v>
      </c>
      <c r="C267" s="1" t="n">
        <v>45203</v>
      </c>
      <c r="D267" t="inlineStr">
        <is>
          <t>JÖNKÖPINGS LÄN</t>
        </is>
      </c>
      <c r="E267" t="inlineStr">
        <is>
          <t>ANEBY</t>
        </is>
      </c>
      <c r="G267" t="n">
        <v>3.7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10481-2023</t>
        </is>
      </c>
      <c r="B268" s="1" t="n">
        <v>44981</v>
      </c>
      <c r="C268" s="1" t="n">
        <v>45203</v>
      </c>
      <c r="D268" t="inlineStr">
        <is>
          <t>JÖNKÖPINGS LÄN</t>
        </is>
      </c>
      <c r="E268" t="inlineStr">
        <is>
          <t>ANEBY</t>
        </is>
      </c>
      <c r="G268" t="n">
        <v>3.1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10477-2023</t>
        </is>
      </c>
      <c r="B269" s="1" t="n">
        <v>44981</v>
      </c>
      <c r="C269" s="1" t="n">
        <v>45203</v>
      </c>
      <c r="D269" t="inlineStr">
        <is>
          <t>JÖNKÖPINGS LÄN</t>
        </is>
      </c>
      <c r="E269" t="inlineStr">
        <is>
          <t>ANEBY</t>
        </is>
      </c>
      <c r="G269" t="n">
        <v>1.5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10456-2023</t>
        </is>
      </c>
      <c r="B270" s="1" t="n">
        <v>44981</v>
      </c>
      <c r="C270" s="1" t="n">
        <v>45203</v>
      </c>
      <c r="D270" t="inlineStr">
        <is>
          <t>JÖNKÖPINGS LÄN</t>
        </is>
      </c>
      <c r="E270" t="inlineStr">
        <is>
          <t>ANEBY</t>
        </is>
      </c>
      <c r="F270" t="inlineStr">
        <is>
          <t>Övriga Aktiebolag</t>
        </is>
      </c>
      <c r="G270" t="n">
        <v>0.7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10017-2023</t>
        </is>
      </c>
      <c r="B271" s="1" t="n">
        <v>44985</v>
      </c>
      <c r="C271" s="1" t="n">
        <v>45203</v>
      </c>
      <c r="D271" t="inlineStr">
        <is>
          <t>JÖNKÖPINGS LÄN</t>
        </is>
      </c>
      <c r="E271" t="inlineStr">
        <is>
          <t>ANEBY</t>
        </is>
      </c>
      <c r="G271" t="n">
        <v>0.6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11022-2023</t>
        </is>
      </c>
      <c r="B272" s="1" t="n">
        <v>44991</v>
      </c>
      <c r="C272" s="1" t="n">
        <v>45203</v>
      </c>
      <c r="D272" t="inlineStr">
        <is>
          <t>JÖNKÖPINGS LÄN</t>
        </is>
      </c>
      <c r="E272" t="inlineStr">
        <is>
          <t>ANEBY</t>
        </is>
      </c>
      <c r="G272" t="n">
        <v>10.5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11201-2023</t>
        </is>
      </c>
      <c r="B273" s="1" t="n">
        <v>44992</v>
      </c>
      <c r="C273" s="1" t="n">
        <v>45203</v>
      </c>
      <c r="D273" t="inlineStr">
        <is>
          <t>JÖNKÖPINGS LÄN</t>
        </is>
      </c>
      <c r="E273" t="inlineStr">
        <is>
          <t>ANEBY</t>
        </is>
      </c>
      <c r="G273" t="n">
        <v>1.5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11976-2023</t>
        </is>
      </c>
      <c r="B274" s="1" t="n">
        <v>44994</v>
      </c>
      <c r="C274" s="1" t="n">
        <v>45203</v>
      </c>
      <c r="D274" t="inlineStr">
        <is>
          <t>JÖNKÖPINGS LÄN</t>
        </is>
      </c>
      <c r="E274" t="inlineStr">
        <is>
          <t>ANEBY</t>
        </is>
      </c>
      <c r="G274" t="n">
        <v>1.9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12477-2023</t>
        </is>
      </c>
      <c r="B275" s="1" t="n">
        <v>44999</v>
      </c>
      <c r="C275" s="1" t="n">
        <v>45203</v>
      </c>
      <c r="D275" t="inlineStr">
        <is>
          <t>JÖNKÖPINGS LÄN</t>
        </is>
      </c>
      <c r="E275" t="inlineStr">
        <is>
          <t>ANEBY</t>
        </is>
      </c>
      <c r="G275" t="n">
        <v>3.2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12707-2023</t>
        </is>
      </c>
      <c r="B276" s="1" t="n">
        <v>45000</v>
      </c>
      <c r="C276" s="1" t="n">
        <v>45203</v>
      </c>
      <c r="D276" t="inlineStr">
        <is>
          <t>JÖNKÖPINGS LÄN</t>
        </is>
      </c>
      <c r="E276" t="inlineStr">
        <is>
          <t>ANEBY</t>
        </is>
      </c>
      <c r="G276" t="n">
        <v>1.2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13834-2023</t>
        </is>
      </c>
      <c r="B277" s="1" t="n">
        <v>45007</v>
      </c>
      <c r="C277" s="1" t="n">
        <v>45203</v>
      </c>
      <c r="D277" t="inlineStr">
        <is>
          <t>JÖNKÖPINGS LÄN</t>
        </is>
      </c>
      <c r="E277" t="inlineStr">
        <is>
          <t>ANEBY</t>
        </is>
      </c>
      <c r="G277" t="n">
        <v>4.2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13852-2023</t>
        </is>
      </c>
      <c r="B278" s="1" t="n">
        <v>45007</v>
      </c>
      <c r="C278" s="1" t="n">
        <v>45203</v>
      </c>
      <c r="D278" t="inlineStr">
        <is>
          <t>JÖNKÖPINGS LÄN</t>
        </is>
      </c>
      <c r="E278" t="inlineStr">
        <is>
          <t>ANEBY</t>
        </is>
      </c>
      <c r="G278" t="n">
        <v>0.8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14235-2023</t>
        </is>
      </c>
      <c r="B279" s="1" t="n">
        <v>45009</v>
      </c>
      <c r="C279" s="1" t="n">
        <v>45203</v>
      </c>
      <c r="D279" t="inlineStr">
        <is>
          <t>JÖNKÖPINGS LÄN</t>
        </is>
      </c>
      <c r="E279" t="inlineStr">
        <is>
          <t>ANEBY</t>
        </is>
      </c>
      <c r="G279" t="n">
        <v>13.8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15481-2023</t>
        </is>
      </c>
      <c r="B280" s="1" t="n">
        <v>45020</v>
      </c>
      <c r="C280" s="1" t="n">
        <v>45203</v>
      </c>
      <c r="D280" t="inlineStr">
        <is>
          <t>JÖNKÖPINGS LÄN</t>
        </is>
      </c>
      <c r="E280" t="inlineStr">
        <is>
          <t>ANEBY</t>
        </is>
      </c>
      <c r="G280" t="n">
        <v>3.6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15662-2023</t>
        </is>
      </c>
      <c r="B281" s="1" t="n">
        <v>45021</v>
      </c>
      <c r="C281" s="1" t="n">
        <v>45203</v>
      </c>
      <c r="D281" t="inlineStr">
        <is>
          <t>JÖNKÖPINGS LÄN</t>
        </is>
      </c>
      <c r="E281" t="inlineStr">
        <is>
          <t>ANEBY</t>
        </is>
      </c>
      <c r="F281" t="inlineStr">
        <is>
          <t>Kyrkan</t>
        </is>
      </c>
      <c r="G281" t="n">
        <v>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16235-2023</t>
        </is>
      </c>
      <c r="B282" s="1" t="n">
        <v>45028</v>
      </c>
      <c r="C282" s="1" t="n">
        <v>45203</v>
      </c>
      <c r="D282" t="inlineStr">
        <is>
          <t>JÖNKÖPINGS LÄN</t>
        </is>
      </c>
      <c r="E282" t="inlineStr">
        <is>
          <t>ANEBY</t>
        </is>
      </c>
      <c r="G282" t="n">
        <v>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16306-2023</t>
        </is>
      </c>
      <c r="B283" s="1" t="n">
        <v>45028</v>
      </c>
      <c r="C283" s="1" t="n">
        <v>45203</v>
      </c>
      <c r="D283" t="inlineStr">
        <is>
          <t>JÖNKÖPINGS LÄN</t>
        </is>
      </c>
      <c r="E283" t="inlineStr">
        <is>
          <t>ANEBY</t>
        </is>
      </c>
      <c r="G283" t="n">
        <v>1.1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16308-2023</t>
        </is>
      </c>
      <c r="B284" s="1" t="n">
        <v>45028</v>
      </c>
      <c r="C284" s="1" t="n">
        <v>45203</v>
      </c>
      <c r="D284" t="inlineStr">
        <is>
          <t>JÖNKÖPINGS LÄN</t>
        </is>
      </c>
      <c r="E284" t="inlineStr">
        <is>
          <t>ANEBY</t>
        </is>
      </c>
      <c r="G284" t="n">
        <v>0.7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16957-2023</t>
        </is>
      </c>
      <c r="B285" s="1" t="n">
        <v>45033</v>
      </c>
      <c r="C285" s="1" t="n">
        <v>45203</v>
      </c>
      <c r="D285" t="inlineStr">
        <is>
          <t>JÖNKÖPINGS LÄN</t>
        </is>
      </c>
      <c r="E285" t="inlineStr">
        <is>
          <t>ANEBY</t>
        </is>
      </c>
      <c r="G285" t="n">
        <v>1.7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16928-2023</t>
        </is>
      </c>
      <c r="B286" s="1" t="n">
        <v>45033</v>
      </c>
      <c r="C286" s="1" t="n">
        <v>45203</v>
      </c>
      <c r="D286" t="inlineStr">
        <is>
          <t>JÖNKÖPINGS LÄN</t>
        </is>
      </c>
      <c r="E286" t="inlineStr">
        <is>
          <t>ANEBY</t>
        </is>
      </c>
      <c r="G286" t="n">
        <v>3.6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16960-2023</t>
        </is>
      </c>
      <c r="B287" s="1" t="n">
        <v>45033</v>
      </c>
      <c r="C287" s="1" t="n">
        <v>45203</v>
      </c>
      <c r="D287" t="inlineStr">
        <is>
          <t>JÖNKÖPINGS LÄN</t>
        </is>
      </c>
      <c r="E287" t="inlineStr">
        <is>
          <t>ANEBY</t>
        </is>
      </c>
      <c r="G287" t="n">
        <v>3.2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16924-2023</t>
        </is>
      </c>
      <c r="B288" s="1" t="n">
        <v>45033</v>
      </c>
      <c r="C288" s="1" t="n">
        <v>45203</v>
      </c>
      <c r="D288" t="inlineStr">
        <is>
          <t>JÖNKÖPINGS LÄN</t>
        </is>
      </c>
      <c r="E288" t="inlineStr">
        <is>
          <t>ANEBY</t>
        </is>
      </c>
      <c r="G288" t="n">
        <v>2.6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16956-2023</t>
        </is>
      </c>
      <c r="B289" s="1" t="n">
        <v>45033</v>
      </c>
      <c r="C289" s="1" t="n">
        <v>45203</v>
      </c>
      <c r="D289" t="inlineStr">
        <is>
          <t>JÖNKÖPINGS LÄN</t>
        </is>
      </c>
      <c r="E289" t="inlineStr">
        <is>
          <t>ANEBY</t>
        </is>
      </c>
      <c r="G289" t="n">
        <v>1.9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17047-2023</t>
        </is>
      </c>
      <c r="B290" s="1" t="n">
        <v>45034</v>
      </c>
      <c r="C290" s="1" t="n">
        <v>45203</v>
      </c>
      <c r="D290" t="inlineStr">
        <is>
          <t>JÖNKÖPINGS LÄN</t>
        </is>
      </c>
      <c r="E290" t="inlineStr">
        <is>
          <t>ANEBY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18006-2023</t>
        </is>
      </c>
      <c r="B291" s="1" t="n">
        <v>45037</v>
      </c>
      <c r="C291" s="1" t="n">
        <v>45203</v>
      </c>
      <c r="D291" t="inlineStr">
        <is>
          <t>JÖNKÖPINGS LÄN</t>
        </is>
      </c>
      <c r="E291" t="inlineStr">
        <is>
          <t>ANEBY</t>
        </is>
      </c>
      <c r="F291" t="inlineStr">
        <is>
          <t>Övriga Aktiebolag</t>
        </is>
      </c>
      <c r="G291" t="n">
        <v>13.4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18622-2023</t>
        </is>
      </c>
      <c r="B292" s="1" t="n">
        <v>45041</v>
      </c>
      <c r="C292" s="1" t="n">
        <v>45203</v>
      </c>
      <c r="D292" t="inlineStr">
        <is>
          <t>JÖNKÖPINGS LÄN</t>
        </is>
      </c>
      <c r="E292" t="inlineStr">
        <is>
          <t>ANEBY</t>
        </is>
      </c>
      <c r="G292" t="n">
        <v>3.5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18626-2023</t>
        </is>
      </c>
      <c r="B293" s="1" t="n">
        <v>45041</v>
      </c>
      <c r="C293" s="1" t="n">
        <v>45203</v>
      </c>
      <c r="D293" t="inlineStr">
        <is>
          <t>JÖNKÖPINGS LÄN</t>
        </is>
      </c>
      <c r="E293" t="inlineStr">
        <is>
          <t>ANEBY</t>
        </is>
      </c>
      <c r="G293" t="n">
        <v>3.3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21607-2023</t>
        </is>
      </c>
      <c r="B294" s="1" t="n">
        <v>45062</v>
      </c>
      <c r="C294" s="1" t="n">
        <v>45203</v>
      </c>
      <c r="D294" t="inlineStr">
        <is>
          <t>JÖNKÖPINGS LÄN</t>
        </is>
      </c>
      <c r="E294" t="inlineStr">
        <is>
          <t>ANEBY</t>
        </is>
      </c>
      <c r="G294" t="n">
        <v>0.9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21603-2023</t>
        </is>
      </c>
      <c r="B295" s="1" t="n">
        <v>45062</v>
      </c>
      <c r="C295" s="1" t="n">
        <v>45203</v>
      </c>
      <c r="D295" t="inlineStr">
        <is>
          <t>JÖNKÖPINGS LÄN</t>
        </is>
      </c>
      <c r="E295" t="inlineStr">
        <is>
          <t>ANEBY</t>
        </is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21812-2023</t>
        </is>
      </c>
      <c r="B296" s="1" t="n">
        <v>45068</v>
      </c>
      <c r="C296" s="1" t="n">
        <v>45203</v>
      </c>
      <c r="D296" t="inlineStr">
        <is>
          <t>JÖNKÖPINGS LÄN</t>
        </is>
      </c>
      <c r="E296" t="inlineStr">
        <is>
          <t>ANEBY</t>
        </is>
      </c>
      <c r="G296" t="n">
        <v>3.1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22104-2023</t>
        </is>
      </c>
      <c r="B297" s="1" t="n">
        <v>45068</v>
      </c>
      <c r="C297" s="1" t="n">
        <v>45203</v>
      </c>
      <c r="D297" t="inlineStr">
        <is>
          <t>JÖNKÖPINGS LÄN</t>
        </is>
      </c>
      <c r="E297" t="inlineStr">
        <is>
          <t>ANEBY</t>
        </is>
      </c>
      <c r="G297" t="n">
        <v>1.2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23349-2023</t>
        </is>
      </c>
      <c r="B298" s="1" t="n">
        <v>45076</v>
      </c>
      <c r="C298" s="1" t="n">
        <v>45203</v>
      </c>
      <c r="D298" t="inlineStr">
        <is>
          <t>JÖNKÖPINGS LÄN</t>
        </is>
      </c>
      <c r="E298" t="inlineStr">
        <is>
          <t>ANEBY</t>
        </is>
      </c>
      <c r="G298" t="n">
        <v>0.4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23354-2023</t>
        </is>
      </c>
      <c r="B299" s="1" t="n">
        <v>45076</v>
      </c>
      <c r="C299" s="1" t="n">
        <v>45203</v>
      </c>
      <c r="D299" t="inlineStr">
        <is>
          <t>JÖNKÖPINGS LÄN</t>
        </is>
      </c>
      <c r="E299" t="inlineStr">
        <is>
          <t>ANEBY</t>
        </is>
      </c>
      <c r="G299" t="n">
        <v>0.4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25103-2023</t>
        </is>
      </c>
      <c r="B300" s="1" t="n">
        <v>45086</v>
      </c>
      <c r="C300" s="1" t="n">
        <v>45203</v>
      </c>
      <c r="D300" t="inlineStr">
        <is>
          <t>JÖNKÖPINGS LÄN</t>
        </is>
      </c>
      <c r="E300" t="inlineStr">
        <is>
          <t>ANEBY</t>
        </is>
      </c>
      <c r="G300" t="n">
        <v>1.2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25104-2023</t>
        </is>
      </c>
      <c r="B301" s="1" t="n">
        <v>45086</v>
      </c>
      <c r="C301" s="1" t="n">
        <v>45203</v>
      </c>
      <c r="D301" t="inlineStr">
        <is>
          <t>JÖNKÖPINGS LÄN</t>
        </is>
      </c>
      <c r="E301" t="inlineStr">
        <is>
          <t>ANEBY</t>
        </is>
      </c>
      <c r="G301" t="n">
        <v>0.5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25513-2023</t>
        </is>
      </c>
      <c r="B302" s="1" t="n">
        <v>45089</v>
      </c>
      <c r="C302" s="1" t="n">
        <v>45203</v>
      </c>
      <c r="D302" t="inlineStr">
        <is>
          <t>JÖNKÖPINGS LÄN</t>
        </is>
      </c>
      <c r="E302" t="inlineStr">
        <is>
          <t>ANEBY</t>
        </is>
      </c>
      <c r="G302" t="n">
        <v>1.6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26116-2023</t>
        </is>
      </c>
      <c r="B303" s="1" t="n">
        <v>45091</v>
      </c>
      <c r="C303" s="1" t="n">
        <v>45203</v>
      </c>
      <c r="D303" t="inlineStr">
        <is>
          <t>JÖNKÖPINGS LÄN</t>
        </is>
      </c>
      <c r="E303" t="inlineStr">
        <is>
          <t>ANEBY</t>
        </is>
      </c>
      <c r="G303" t="n">
        <v>1.5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27613-2023</t>
        </is>
      </c>
      <c r="B304" s="1" t="n">
        <v>45097</v>
      </c>
      <c r="C304" s="1" t="n">
        <v>45203</v>
      </c>
      <c r="D304" t="inlineStr">
        <is>
          <t>JÖNKÖPINGS LÄN</t>
        </is>
      </c>
      <c r="E304" t="inlineStr">
        <is>
          <t>ANEBY</t>
        </is>
      </c>
      <c r="G304" t="n">
        <v>3.6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31938-2023</t>
        </is>
      </c>
      <c r="B305" s="1" t="n">
        <v>45107</v>
      </c>
      <c r="C305" s="1" t="n">
        <v>45203</v>
      </c>
      <c r="D305" t="inlineStr">
        <is>
          <t>JÖNKÖPINGS LÄN</t>
        </is>
      </c>
      <c r="E305" t="inlineStr">
        <is>
          <t>ANEBY</t>
        </is>
      </c>
      <c r="G305" t="n">
        <v>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32891-2023</t>
        </is>
      </c>
      <c r="B306" s="1" t="n">
        <v>45124</v>
      </c>
      <c r="C306" s="1" t="n">
        <v>45203</v>
      </c>
      <c r="D306" t="inlineStr">
        <is>
          <t>JÖNKÖPINGS LÄN</t>
        </is>
      </c>
      <c r="E306" t="inlineStr">
        <is>
          <t>ANEBY</t>
        </is>
      </c>
      <c r="G306" t="n">
        <v>2.7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32892-2023</t>
        </is>
      </c>
      <c r="B307" s="1" t="n">
        <v>45124</v>
      </c>
      <c r="C307" s="1" t="n">
        <v>45203</v>
      </c>
      <c r="D307" t="inlineStr">
        <is>
          <t>JÖNKÖPINGS LÄN</t>
        </is>
      </c>
      <c r="E307" t="inlineStr">
        <is>
          <t>ANEBY</t>
        </is>
      </c>
      <c r="G307" t="n">
        <v>1.1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33048-2023</t>
        </is>
      </c>
      <c r="B308" s="1" t="n">
        <v>45126</v>
      </c>
      <c r="C308" s="1" t="n">
        <v>45203</v>
      </c>
      <c r="D308" t="inlineStr">
        <is>
          <t>JÖNKÖPINGS LÄN</t>
        </is>
      </c>
      <c r="E308" t="inlineStr">
        <is>
          <t>ANEBY</t>
        </is>
      </c>
      <c r="G308" t="n">
        <v>1.1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33049-2023</t>
        </is>
      </c>
      <c r="B309" s="1" t="n">
        <v>45126</v>
      </c>
      <c r="C309" s="1" t="n">
        <v>45203</v>
      </c>
      <c r="D309" t="inlineStr">
        <is>
          <t>JÖNKÖPINGS LÄN</t>
        </is>
      </c>
      <c r="E309" t="inlineStr">
        <is>
          <t>ANEBY</t>
        </is>
      </c>
      <c r="G309" t="n">
        <v>4.4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33051-2023</t>
        </is>
      </c>
      <c r="B310" s="1" t="n">
        <v>45126</v>
      </c>
      <c r="C310" s="1" t="n">
        <v>45203</v>
      </c>
      <c r="D310" t="inlineStr">
        <is>
          <t>JÖNKÖPINGS LÄN</t>
        </is>
      </c>
      <c r="E310" t="inlineStr">
        <is>
          <t>ANEBY</t>
        </is>
      </c>
      <c r="G310" t="n">
        <v>0.7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35537-2023</t>
        </is>
      </c>
      <c r="B311" s="1" t="n">
        <v>45146</v>
      </c>
      <c r="C311" s="1" t="n">
        <v>45203</v>
      </c>
      <c r="D311" t="inlineStr">
        <is>
          <t>JÖNKÖPINGS LÄN</t>
        </is>
      </c>
      <c r="E311" t="inlineStr">
        <is>
          <t>ANEBY</t>
        </is>
      </c>
      <c r="G311" t="n">
        <v>7.6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35420-2023</t>
        </is>
      </c>
      <c r="B312" s="1" t="n">
        <v>45146</v>
      </c>
      <c r="C312" s="1" t="n">
        <v>45203</v>
      </c>
      <c r="D312" t="inlineStr">
        <is>
          <t>JÖNKÖPINGS LÄN</t>
        </is>
      </c>
      <c r="E312" t="inlineStr">
        <is>
          <t>ANEBY</t>
        </is>
      </c>
      <c r="G312" t="n">
        <v>1.1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35773-2023</t>
        </is>
      </c>
      <c r="B313" s="1" t="n">
        <v>45148</v>
      </c>
      <c r="C313" s="1" t="n">
        <v>45203</v>
      </c>
      <c r="D313" t="inlineStr">
        <is>
          <t>JÖNKÖPINGS LÄN</t>
        </is>
      </c>
      <c r="E313" t="inlineStr">
        <is>
          <t>ANEBY</t>
        </is>
      </c>
      <c r="G313" t="n">
        <v>0.1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37683-2023</t>
        </is>
      </c>
      <c r="B314" s="1" t="n">
        <v>45159</v>
      </c>
      <c r="C314" s="1" t="n">
        <v>45203</v>
      </c>
      <c r="D314" t="inlineStr">
        <is>
          <t>JÖNKÖPINGS LÄN</t>
        </is>
      </c>
      <c r="E314" t="inlineStr">
        <is>
          <t>ANEBY</t>
        </is>
      </c>
      <c r="G314" t="n">
        <v>1.9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37708-2023</t>
        </is>
      </c>
      <c r="B315" s="1" t="n">
        <v>45159</v>
      </c>
      <c r="C315" s="1" t="n">
        <v>45203</v>
      </c>
      <c r="D315" t="inlineStr">
        <is>
          <t>JÖNKÖPINGS LÄN</t>
        </is>
      </c>
      <c r="E315" t="inlineStr">
        <is>
          <t>ANEBY</t>
        </is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37970-2023</t>
        </is>
      </c>
      <c r="B316" s="1" t="n">
        <v>45159</v>
      </c>
      <c r="C316" s="1" t="n">
        <v>45203</v>
      </c>
      <c r="D316" t="inlineStr">
        <is>
          <t>JÖNKÖPINGS LÄN</t>
        </is>
      </c>
      <c r="E316" t="inlineStr">
        <is>
          <t>ANEBY</t>
        </is>
      </c>
      <c r="F316" t="inlineStr">
        <is>
          <t>Övriga Aktiebolag</t>
        </is>
      </c>
      <c r="G316" t="n">
        <v>1.3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38873-2023</t>
        </is>
      </c>
      <c r="B317" s="1" t="n">
        <v>45161</v>
      </c>
      <c r="C317" s="1" t="n">
        <v>45203</v>
      </c>
      <c r="D317" t="inlineStr">
        <is>
          <t>JÖNKÖPINGS LÄN</t>
        </is>
      </c>
      <c r="E317" t="inlineStr">
        <is>
          <t>ANEBY</t>
        </is>
      </c>
      <c r="G317" t="n">
        <v>1.1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38794-2023</t>
        </is>
      </c>
      <c r="B318" s="1" t="n">
        <v>45161</v>
      </c>
      <c r="C318" s="1" t="n">
        <v>45203</v>
      </c>
      <c r="D318" t="inlineStr">
        <is>
          <t>JÖNKÖPINGS LÄN</t>
        </is>
      </c>
      <c r="E318" t="inlineStr">
        <is>
          <t>ANEBY</t>
        </is>
      </c>
      <c r="F318" t="inlineStr">
        <is>
          <t>Övriga Aktiebolag</t>
        </is>
      </c>
      <c r="G318" t="n">
        <v>2.9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39721-2023</t>
        </is>
      </c>
      <c r="B319" s="1" t="n">
        <v>45167</v>
      </c>
      <c r="C319" s="1" t="n">
        <v>45203</v>
      </c>
      <c r="D319" t="inlineStr">
        <is>
          <t>JÖNKÖPINGS LÄN</t>
        </is>
      </c>
      <c r="E319" t="inlineStr">
        <is>
          <t>ANEBY</t>
        </is>
      </c>
      <c r="G319" t="n">
        <v>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39722-2023</t>
        </is>
      </c>
      <c r="B320" s="1" t="n">
        <v>45167</v>
      </c>
      <c r="C320" s="1" t="n">
        <v>45203</v>
      </c>
      <c r="D320" t="inlineStr">
        <is>
          <t>JÖNKÖPINGS LÄN</t>
        </is>
      </c>
      <c r="E320" t="inlineStr">
        <is>
          <t>ANEBY</t>
        </is>
      </c>
      <c r="G320" t="n">
        <v>1.3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39723-2023</t>
        </is>
      </c>
      <c r="B321" s="1" t="n">
        <v>45167</v>
      </c>
      <c r="C321" s="1" t="n">
        <v>45203</v>
      </c>
      <c r="D321" t="inlineStr">
        <is>
          <t>JÖNKÖPINGS LÄN</t>
        </is>
      </c>
      <c r="E321" t="inlineStr">
        <is>
          <t>ANEBY</t>
        </is>
      </c>
      <c r="G321" t="n">
        <v>1.3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42797-2023</t>
        </is>
      </c>
      <c r="B322" s="1" t="n">
        <v>45182</v>
      </c>
      <c r="C322" s="1" t="n">
        <v>45203</v>
      </c>
      <c r="D322" t="inlineStr">
        <is>
          <t>JÖNKÖPINGS LÄN</t>
        </is>
      </c>
      <c r="E322" t="inlineStr">
        <is>
          <t>ANEBY</t>
        </is>
      </c>
      <c r="G322" t="n">
        <v>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43485-2023</t>
        </is>
      </c>
      <c r="B323" s="1" t="n">
        <v>45184</v>
      </c>
      <c r="C323" s="1" t="n">
        <v>45203</v>
      </c>
      <c r="D323" t="inlineStr">
        <is>
          <t>JÖNKÖPINGS LÄN</t>
        </is>
      </c>
      <c r="E323" t="inlineStr">
        <is>
          <t>ANEBY</t>
        </is>
      </c>
      <c r="G323" t="n">
        <v>3.4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46784-2023</t>
        </is>
      </c>
      <c r="B324" s="1" t="n">
        <v>45198</v>
      </c>
      <c r="C324" s="1" t="n">
        <v>45203</v>
      </c>
      <c r="D324" t="inlineStr">
        <is>
          <t>JÖNKÖPINGS LÄN</t>
        </is>
      </c>
      <c r="E324" t="inlineStr">
        <is>
          <t>ANEBY</t>
        </is>
      </c>
      <c r="F324" t="inlineStr">
        <is>
          <t>Sveaskog</t>
        </is>
      </c>
      <c r="G324" t="n">
        <v>0.9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46783-2023</t>
        </is>
      </c>
      <c r="B325" s="1" t="n">
        <v>45198</v>
      </c>
      <c r="C325" s="1" t="n">
        <v>45203</v>
      </c>
      <c r="D325" t="inlineStr">
        <is>
          <t>JÖNKÖPINGS LÄN</t>
        </is>
      </c>
      <c r="E325" t="inlineStr">
        <is>
          <t>ANEBY</t>
        </is>
      </c>
      <c r="F325" t="inlineStr">
        <is>
          <t>Sveaskog</t>
        </is>
      </c>
      <c r="G325" t="n">
        <v>1.6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47300-2023</t>
        </is>
      </c>
      <c r="B326" s="1" t="n">
        <v>45202</v>
      </c>
      <c r="C326" s="1" t="n">
        <v>45203</v>
      </c>
      <c r="D326" t="inlineStr">
        <is>
          <t>JÖNKÖPINGS LÄN</t>
        </is>
      </c>
      <c r="E326" t="inlineStr">
        <is>
          <t>ANEBY</t>
        </is>
      </c>
      <c r="F326" t="inlineStr">
        <is>
          <t>Sveaskog</t>
        </is>
      </c>
      <c r="G326" t="n">
        <v>1.8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>
      <c r="A327" t="inlineStr">
        <is>
          <t>A 47296-2023</t>
        </is>
      </c>
      <c r="B327" s="1" t="n">
        <v>45202</v>
      </c>
      <c r="C327" s="1" t="n">
        <v>45203</v>
      </c>
      <c r="D327" t="inlineStr">
        <is>
          <t>JÖNKÖPINGS LÄN</t>
        </is>
      </c>
      <c r="E327" t="inlineStr">
        <is>
          <t>ANEBY</t>
        </is>
      </c>
      <c r="F327" t="inlineStr">
        <is>
          <t>Sveaskog</t>
        </is>
      </c>
      <c r="G327" t="n">
        <v>0.6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2023-10-04T06:55:09Z</dcterms:created>
  <dcterms:modified xmlns:dcterms="http://purl.org/dc/terms/" xmlns:xsi="http://www.w3.org/2001/XMLSchema-instance" xsi:type="dcterms:W3CDTF">2023-10-04T06:55:09Z</dcterms:modified>
</cp:coreProperties>
</file>