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45192</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 "A 25557-2019")</f>
        <v/>
      </c>
      <c r="T2">
        <f>HYPERLINK("https://klasma.github.io/Logging_ARJANG/kartor/A 25557-2019.png", "A 25557-2019")</f>
        <v/>
      </c>
      <c r="U2">
        <f>HYPERLINK("https://klasma.github.io/Logging_ARJANG/knärot/A 25557-2019.png", "A 25557-2019")</f>
        <v/>
      </c>
      <c r="V2">
        <f>HYPERLINK("https://klasma.github.io/Logging_ARJANG/klagomål/A 25557-2019.docx", "A 25557-2019")</f>
        <v/>
      </c>
      <c r="W2">
        <f>HYPERLINK("https://klasma.github.io/Logging_ARJANG/klagomålsmail/A 25557-2019.docx", "A 25557-2019")</f>
        <v/>
      </c>
      <c r="X2">
        <f>HYPERLINK("https://klasma.github.io/Logging_ARJANG/tillsyn/A 25557-2019.docx", "A 25557-2019")</f>
        <v/>
      </c>
      <c r="Y2">
        <f>HYPERLINK("https://klasma.github.io/Logging_ARJANG/tillsynsmail/A 25557-2019.docx", "A 25557-2019")</f>
        <v/>
      </c>
    </row>
    <row r="3" ht="15" customHeight="1">
      <c r="A3" t="inlineStr">
        <is>
          <t>A 41379-2022</t>
        </is>
      </c>
      <c r="B3" s="1" t="n">
        <v>44824</v>
      </c>
      <c r="C3" s="1" t="n">
        <v>45192</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 "A 41379-2022")</f>
        <v/>
      </c>
      <c r="T3">
        <f>HYPERLINK("https://klasma.github.io/Logging_ARJANG/kartor/A 41379-2022.png", "A 41379-2022")</f>
        <v/>
      </c>
      <c r="V3">
        <f>HYPERLINK("https://klasma.github.io/Logging_ARJANG/klagomål/A 41379-2022.docx", "A 41379-2022")</f>
        <v/>
      </c>
      <c r="W3">
        <f>HYPERLINK("https://klasma.github.io/Logging_ARJANG/klagomålsmail/A 41379-2022.docx", "A 41379-2022")</f>
        <v/>
      </c>
      <c r="X3">
        <f>HYPERLINK("https://klasma.github.io/Logging_ARJANG/tillsyn/A 41379-2022.docx", "A 41379-2022")</f>
        <v/>
      </c>
      <c r="Y3">
        <f>HYPERLINK("https://klasma.github.io/Logging_ARJANG/tillsynsmail/A 41379-2022.docx", "A 41379-2022")</f>
        <v/>
      </c>
    </row>
    <row r="4" ht="15" customHeight="1">
      <c r="A4" t="inlineStr">
        <is>
          <t>A 13841-2022</t>
        </is>
      </c>
      <c r="B4" s="1" t="n">
        <v>44649</v>
      </c>
      <c r="C4" s="1" t="n">
        <v>45192</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 "A 13841-2022")</f>
        <v/>
      </c>
      <c r="T4">
        <f>HYPERLINK("https://klasma.github.io/Logging_ARJANG/kartor/A 13841-2022.png", "A 13841-2022")</f>
        <v/>
      </c>
      <c r="V4">
        <f>HYPERLINK("https://klasma.github.io/Logging_ARJANG/klagomål/A 13841-2022.docx", "A 13841-2022")</f>
        <v/>
      </c>
      <c r="W4">
        <f>HYPERLINK("https://klasma.github.io/Logging_ARJANG/klagomålsmail/A 13841-2022.docx", "A 13841-2022")</f>
        <v/>
      </c>
      <c r="X4">
        <f>HYPERLINK("https://klasma.github.io/Logging_ARJANG/tillsyn/A 13841-2022.docx", "A 13841-2022")</f>
        <v/>
      </c>
      <c r="Y4">
        <f>HYPERLINK("https://klasma.github.io/Logging_ARJANG/tillsynsmail/A 13841-2022.docx", "A 13841-2022")</f>
        <v/>
      </c>
    </row>
    <row r="5" ht="15" customHeight="1">
      <c r="A5" t="inlineStr">
        <is>
          <t>A 3513-2022</t>
        </is>
      </c>
      <c r="B5" s="1" t="n">
        <v>44585</v>
      </c>
      <c r="C5" s="1" t="n">
        <v>45192</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 "A 3513-2022")</f>
        <v/>
      </c>
      <c r="T5">
        <f>HYPERLINK("https://klasma.github.io/Logging_ARJANG/kartor/A 3513-2022.png", "A 3513-2022")</f>
        <v/>
      </c>
      <c r="U5">
        <f>HYPERLINK("https://klasma.github.io/Logging_ARJANG/knärot/A 3513-2022.png", "A 3513-2022")</f>
        <v/>
      </c>
      <c r="V5">
        <f>HYPERLINK("https://klasma.github.io/Logging_ARJANG/klagomål/A 3513-2022.docx", "A 3513-2022")</f>
        <v/>
      </c>
      <c r="W5">
        <f>HYPERLINK("https://klasma.github.io/Logging_ARJANG/klagomålsmail/A 3513-2022.docx", "A 3513-2022")</f>
        <v/>
      </c>
      <c r="X5">
        <f>HYPERLINK("https://klasma.github.io/Logging_ARJANG/tillsyn/A 3513-2022.docx", "A 3513-2022")</f>
        <v/>
      </c>
      <c r="Y5">
        <f>HYPERLINK("https://klasma.github.io/Logging_ARJANG/tillsynsmail/A 3513-2022.docx", "A 3513-2022")</f>
        <v/>
      </c>
    </row>
    <row r="6" ht="15" customHeight="1">
      <c r="A6" t="inlineStr">
        <is>
          <t>A 7948-2023</t>
        </is>
      </c>
      <c r="B6" s="1" t="n">
        <v>44970</v>
      </c>
      <c r="C6" s="1" t="n">
        <v>45192</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 "A 7948-2023")</f>
        <v/>
      </c>
      <c r="T6">
        <f>HYPERLINK("https://klasma.github.io/Logging_ARJANG/kartor/A 7948-2023.png", "A 7948-2023")</f>
        <v/>
      </c>
      <c r="V6">
        <f>HYPERLINK("https://klasma.github.io/Logging_ARJANG/klagomål/A 7948-2023.docx", "A 7948-2023")</f>
        <v/>
      </c>
      <c r="W6">
        <f>HYPERLINK("https://klasma.github.io/Logging_ARJANG/klagomålsmail/A 7948-2023.docx", "A 7948-2023")</f>
        <v/>
      </c>
      <c r="X6">
        <f>HYPERLINK("https://klasma.github.io/Logging_ARJANG/tillsyn/A 7948-2023.docx", "A 7948-2023")</f>
        <v/>
      </c>
      <c r="Y6">
        <f>HYPERLINK("https://klasma.github.io/Logging_ARJANG/tillsynsmail/A 7948-2023.docx", "A 7948-2023")</f>
        <v/>
      </c>
    </row>
    <row r="7" ht="15" customHeight="1">
      <c r="A7" t="inlineStr">
        <is>
          <t>A 24663-2023</t>
        </is>
      </c>
      <c r="B7" s="1" t="n">
        <v>45084</v>
      </c>
      <c r="C7" s="1" t="n">
        <v>45192</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 "A 24663-2023")</f>
        <v/>
      </c>
      <c r="T7">
        <f>HYPERLINK("https://klasma.github.io/Logging_ARJANG/kartor/A 24663-2023.png", "A 24663-2023")</f>
        <v/>
      </c>
      <c r="U7">
        <f>HYPERLINK("https://klasma.github.io/Logging_ARJANG/knärot/A 24663-2023.png", "A 24663-2023")</f>
        <v/>
      </c>
      <c r="V7">
        <f>HYPERLINK("https://klasma.github.io/Logging_ARJANG/klagomål/A 24663-2023.docx", "A 24663-2023")</f>
        <v/>
      </c>
      <c r="W7">
        <f>HYPERLINK("https://klasma.github.io/Logging_ARJANG/klagomålsmail/A 24663-2023.docx", "A 24663-2023")</f>
        <v/>
      </c>
      <c r="X7">
        <f>HYPERLINK("https://klasma.github.io/Logging_ARJANG/tillsyn/A 24663-2023.docx", "A 24663-2023")</f>
        <v/>
      </c>
      <c r="Y7">
        <f>HYPERLINK("https://klasma.github.io/Logging_ARJANG/tillsynsmail/A 24663-2023.docx", "A 24663-2023")</f>
        <v/>
      </c>
    </row>
    <row r="8" ht="15" customHeight="1">
      <c r="A8" t="inlineStr">
        <is>
          <t>A 5979-2023</t>
        </is>
      </c>
      <c r="B8" s="1" t="n">
        <v>44964</v>
      </c>
      <c r="C8" s="1" t="n">
        <v>45192</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 "A 5979-2023")</f>
        <v/>
      </c>
      <c r="T8">
        <f>HYPERLINK("https://klasma.github.io/Logging_ARJANG/kartor/A 5979-2023.png", "A 5979-2023")</f>
        <v/>
      </c>
      <c r="V8">
        <f>HYPERLINK("https://klasma.github.io/Logging_ARJANG/klagomål/A 5979-2023.docx", "A 5979-2023")</f>
        <v/>
      </c>
      <c r="W8">
        <f>HYPERLINK("https://klasma.github.io/Logging_ARJANG/klagomålsmail/A 5979-2023.docx", "A 5979-2023")</f>
        <v/>
      </c>
      <c r="X8">
        <f>HYPERLINK("https://klasma.github.io/Logging_ARJANG/tillsyn/A 5979-2023.docx", "A 5979-2023")</f>
        <v/>
      </c>
      <c r="Y8">
        <f>HYPERLINK("https://klasma.github.io/Logging_ARJANG/tillsynsmail/A 5979-2023.docx", "A 5979-2023")</f>
        <v/>
      </c>
    </row>
    <row r="9" ht="15" customHeight="1">
      <c r="A9" t="inlineStr">
        <is>
          <t>A 52132-2022</t>
        </is>
      </c>
      <c r="B9" s="1" t="n">
        <v>44873</v>
      </c>
      <c r="C9" s="1" t="n">
        <v>45192</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 "A 52132-2022")</f>
        <v/>
      </c>
      <c r="T9">
        <f>HYPERLINK("https://klasma.github.io/Logging_ARJANG/kartor/A 52132-2022.png", "A 52132-2022")</f>
        <v/>
      </c>
      <c r="U9">
        <f>HYPERLINK("https://klasma.github.io/Logging_ARJANG/knärot/A 52132-2022.png", "A 52132-2022")</f>
        <v/>
      </c>
      <c r="V9">
        <f>HYPERLINK("https://klasma.github.io/Logging_ARJANG/klagomål/A 52132-2022.docx", "A 52132-2022")</f>
        <v/>
      </c>
      <c r="W9">
        <f>HYPERLINK("https://klasma.github.io/Logging_ARJANG/klagomålsmail/A 52132-2022.docx", "A 52132-2022")</f>
        <v/>
      </c>
      <c r="X9">
        <f>HYPERLINK("https://klasma.github.io/Logging_ARJANG/tillsyn/A 52132-2022.docx", "A 52132-2022")</f>
        <v/>
      </c>
      <c r="Y9">
        <f>HYPERLINK("https://klasma.github.io/Logging_ARJANG/tillsynsmail/A 52132-2022.docx", "A 52132-2022")</f>
        <v/>
      </c>
    </row>
    <row r="10" ht="15" customHeight="1">
      <c r="A10" t="inlineStr">
        <is>
          <t>A 29379-2023</t>
        </is>
      </c>
      <c r="B10" s="1" t="n">
        <v>45106</v>
      </c>
      <c r="C10" s="1" t="n">
        <v>45192</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 "A 29379-2023")</f>
        <v/>
      </c>
      <c r="T10">
        <f>HYPERLINK("https://klasma.github.io/Logging_ARJANG/kartor/A 29379-2023.png", "A 29379-2023")</f>
        <v/>
      </c>
      <c r="V10">
        <f>HYPERLINK("https://klasma.github.io/Logging_ARJANG/klagomål/A 29379-2023.docx", "A 29379-2023")</f>
        <v/>
      </c>
      <c r="W10">
        <f>HYPERLINK("https://klasma.github.io/Logging_ARJANG/klagomålsmail/A 29379-2023.docx", "A 29379-2023")</f>
        <v/>
      </c>
      <c r="X10">
        <f>HYPERLINK("https://klasma.github.io/Logging_ARJANG/tillsyn/A 29379-2023.docx", "A 29379-2023")</f>
        <v/>
      </c>
      <c r="Y10">
        <f>HYPERLINK("https://klasma.github.io/Logging_ARJANG/tillsynsmail/A 29379-2023.docx", "A 29379-2023")</f>
        <v/>
      </c>
    </row>
    <row r="11" ht="15" customHeight="1">
      <c r="A11" t="inlineStr">
        <is>
          <t>A 29038-2019</t>
        </is>
      </c>
      <c r="B11" s="1" t="n">
        <v>43621</v>
      </c>
      <c r="C11" s="1" t="n">
        <v>45192</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 "A 29038-2019")</f>
        <v/>
      </c>
      <c r="T11">
        <f>HYPERLINK("https://klasma.github.io/Logging_ARJANG/kartor/A 29038-2019.png", "A 29038-2019")</f>
        <v/>
      </c>
      <c r="U11">
        <f>HYPERLINK("https://klasma.github.io/Logging_ARJANG/knärot/A 29038-2019.png", "A 29038-2019")</f>
        <v/>
      </c>
      <c r="V11">
        <f>HYPERLINK("https://klasma.github.io/Logging_ARJANG/klagomål/A 29038-2019.docx", "A 29038-2019")</f>
        <v/>
      </c>
      <c r="W11">
        <f>HYPERLINK("https://klasma.github.io/Logging_ARJANG/klagomålsmail/A 29038-2019.docx", "A 29038-2019")</f>
        <v/>
      </c>
      <c r="X11">
        <f>HYPERLINK("https://klasma.github.io/Logging_ARJANG/tillsyn/A 29038-2019.docx", "A 29038-2019")</f>
        <v/>
      </c>
      <c r="Y11">
        <f>HYPERLINK("https://klasma.github.io/Logging_ARJANG/tillsynsmail/A 29038-2019.docx", "A 29038-2019")</f>
        <v/>
      </c>
    </row>
    <row r="12" ht="15" customHeight="1">
      <c r="A12" t="inlineStr">
        <is>
          <t>A 9453-2020</t>
        </is>
      </c>
      <c r="B12" s="1" t="n">
        <v>43880</v>
      </c>
      <c r="C12" s="1" t="n">
        <v>45192</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 "A 9453-2020")</f>
        <v/>
      </c>
      <c r="T12">
        <f>HYPERLINK("https://klasma.github.io/Logging_ARJANG/kartor/A 9453-2020.png", "A 9453-2020")</f>
        <v/>
      </c>
      <c r="U12">
        <f>HYPERLINK("https://klasma.github.io/Logging_ARJANG/knärot/A 9453-2020.png", "A 9453-2020")</f>
        <v/>
      </c>
      <c r="V12">
        <f>HYPERLINK("https://klasma.github.io/Logging_ARJANG/klagomål/A 9453-2020.docx", "A 9453-2020")</f>
        <v/>
      </c>
      <c r="W12">
        <f>HYPERLINK("https://klasma.github.io/Logging_ARJANG/klagomålsmail/A 9453-2020.docx", "A 9453-2020")</f>
        <v/>
      </c>
      <c r="X12">
        <f>HYPERLINK("https://klasma.github.io/Logging_ARJANG/tillsyn/A 9453-2020.docx", "A 9453-2020")</f>
        <v/>
      </c>
      <c r="Y12">
        <f>HYPERLINK("https://klasma.github.io/Logging_ARJANG/tillsynsmail/A 9453-2020.docx", "A 9453-2020")</f>
        <v/>
      </c>
    </row>
    <row r="13" ht="15" customHeight="1">
      <c r="A13" t="inlineStr">
        <is>
          <t>A 57758-2020</t>
        </is>
      </c>
      <c r="B13" s="1" t="n">
        <v>44140</v>
      </c>
      <c r="C13" s="1" t="n">
        <v>45192</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 "A 57758-2020")</f>
        <v/>
      </c>
      <c r="T13">
        <f>HYPERLINK("https://klasma.github.io/Logging_ARJANG/kartor/A 57758-2020.png", "A 57758-2020")</f>
        <v/>
      </c>
      <c r="V13">
        <f>HYPERLINK("https://klasma.github.io/Logging_ARJANG/klagomål/A 57758-2020.docx", "A 57758-2020")</f>
        <v/>
      </c>
      <c r="W13">
        <f>HYPERLINK("https://klasma.github.io/Logging_ARJANG/klagomålsmail/A 57758-2020.docx", "A 57758-2020")</f>
        <v/>
      </c>
      <c r="X13">
        <f>HYPERLINK("https://klasma.github.io/Logging_ARJANG/tillsyn/A 57758-2020.docx", "A 57758-2020")</f>
        <v/>
      </c>
      <c r="Y13">
        <f>HYPERLINK("https://klasma.github.io/Logging_ARJANG/tillsynsmail/A 57758-2020.docx", "A 57758-2020")</f>
        <v/>
      </c>
    </row>
    <row r="14" ht="15" customHeight="1">
      <c r="A14" t="inlineStr">
        <is>
          <t>A 3367-2020</t>
        </is>
      </c>
      <c r="B14" s="1" t="n">
        <v>43852</v>
      </c>
      <c r="C14" s="1" t="n">
        <v>45192</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 "A 3367-2020")</f>
        <v/>
      </c>
      <c r="T14">
        <f>HYPERLINK("https://klasma.github.io/Logging_ARJANG/kartor/A 3367-2020.png", "A 3367-2020")</f>
        <v/>
      </c>
      <c r="U14">
        <f>HYPERLINK("https://klasma.github.io/Logging_ARJANG/knärot/A 3367-2020.png", "A 3367-2020")</f>
        <v/>
      </c>
      <c r="V14">
        <f>HYPERLINK("https://klasma.github.io/Logging_ARJANG/klagomål/A 3367-2020.docx", "A 3367-2020")</f>
        <v/>
      </c>
      <c r="W14">
        <f>HYPERLINK("https://klasma.github.io/Logging_ARJANG/klagomålsmail/A 3367-2020.docx", "A 3367-2020")</f>
        <v/>
      </c>
      <c r="X14">
        <f>HYPERLINK("https://klasma.github.io/Logging_ARJANG/tillsyn/A 3367-2020.docx", "A 3367-2020")</f>
        <v/>
      </c>
      <c r="Y14">
        <f>HYPERLINK("https://klasma.github.io/Logging_ARJANG/tillsynsmail/A 3367-2020.docx", "A 3367-2020")</f>
        <v/>
      </c>
    </row>
    <row r="15" ht="15" customHeight="1">
      <c r="A15" t="inlineStr">
        <is>
          <t>A 32762-2021</t>
        </is>
      </c>
      <c r="B15" s="1" t="n">
        <v>44375</v>
      </c>
      <c r="C15" s="1" t="n">
        <v>45192</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 "A 32762-2021")</f>
        <v/>
      </c>
      <c r="T15">
        <f>HYPERLINK("https://klasma.github.io/Logging_ARJANG/kartor/A 32762-2021.png", "A 32762-2021")</f>
        <v/>
      </c>
      <c r="V15">
        <f>HYPERLINK("https://klasma.github.io/Logging_ARJANG/klagomål/A 32762-2021.docx", "A 32762-2021")</f>
        <v/>
      </c>
      <c r="W15">
        <f>HYPERLINK("https://klasma.github.io/Logging_ARJANG/klagomålsmail/A 32762-2021.docx", "A 32762-2021")</f>
        <v/>
      </c>
      <c r="X15">
        <f>HYPERLINK("https://klasma.github.io/Logging_ARJANG/tillsyn/A 32762-2021.docx", "A 32762-2021")</f>
        <v/>
      </c>
      <c r="Y15">
        <f>HYPERLINK("https://klasma.github.io/Logging_ARJANG/tillsynsmail/A 32762-2021.docx", "A 32762-2021")</f>
        <v/>
      </c>
    </row>
    <row r="16" ht="15" customHeight="1">
      <c r="A16" t="inlineStr">
        <is>
          <t>A 17268-2022</t>
        </is>
      </c>
      <c r="B16" s="1" t="n">
        <v>44678</v>
      </c>
      <c r="C16" s="1" t="n">
        <v>45192</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 "A 17268-2022")</f>
        <v/>
      </c>
      <c r="T16">
        <f>HYPERLINK("https://klasma.github.io/Logging_ARJANG/kartor/A 17268-2022.png", "A 17268-2022")</f>
        <v/>
      </c>
      <c r="V16">
        <f>HYPERLINK("https://klasma.github.io/Logging_ARJANG/klagomål/A 17268-2022.docx", "A 17268-2022")</f>
        <v/>
      </c>
      <c r="W16">
        <f>HYPERLINK("https://klasma.github.io/Logging_ARJANG/klagomålsmail/A 17268-2022.docx", "A 17268-2022")</f>
        <v/>
      </c>
      <c r="X16">
        <f>HYPERLINK("https://klasma.github.io/Logging_ARJANG/tillsyn/A 17268-2022.docx", "A 17268-2022")</f>
        <v/>
      </c>
      <c r="Y16">
        <f>HYPERLINK("https://klasma.github.io/Logging_ARJANG/tillsynsmail/A 17268-2022.docx", "A 17268-2022")</f>
        <v/>
      </c>
    </row>
    <row r="17" ht="15" customHeight="1">
      <c r="A17" t="inlineStr">
        <is>
          <t>A 19980-2023</t>
        </is>
      </c>
      <c r="B17" s="1" t="n">
        <v>45051</v>
      </c>
      <c r="C17" s="1" t="n">
        <v>45192</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 "A 19980-2023")</f>
        <v/>
      </c>
      <c r="T17">
        <f>HYPERLINK("https://klasma.github.io/Logging_ARJANG/kartor/A 19980-2023.png", "A 19980-2023")</f>
        <v/>
      </c>
      <c r="V17">
        <f>HYPERLINK("https://klasma.github.io/Logging_ARJANG/klagomål/A 19980-2023.docx", "A 19980-2023")</f>
        <v/>
      </c>
      <c r="W17">
        <f>HYPERLINK("https://klasma.github.io/Logging_ARJANG/klagomålsmail/A 19980-2023.docx", "A 19980-2023")</f>
        <v/>
      </c>
      <c r="X17">
        <f>HYPERLINK("https://klasma.github.io/Logging_ARJANG/tillsyn/A 19980-2023.docx", "A 19980-2023")</f>
        <v/>
      </c>
      <c r="Y17">
        <f>HYPERLINK("https://klasma.github.io/Logging_ARJANG/tillsynsmail/A 19980-2023.docx", "A 19980-2023")</f>
        <v/>
      </c>
    </row>
    <row r="18" ht="15" customHeight="1">
      <c r="A18" t="inlineStr">
        <is>
          <t>A 17212-2020</t>
        </is>
      </c>
      <c r="B18" s="1" t="n">
        <v>43922</v>
      </c>
      <c r="C18" s="1" t="n">
        <v>45192</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 "A 17212-2020")</f>
        <v/>
      </c>
      <c r="T18">
        <f>HYPERLINK("https://klasma.github.io/Logging_ARJANG/kartor/A 17212-2020.png", "A 17212-2020")</f>
        <v/>
      </c>
      <c r="U18">
        <f>HYPERLINK("https://klasma.github.io/Logging_ARJANG/knärot/A 17212-2020.png", "A 17212-2020")</f>
        <v/>
      </c>
      <c r="V18">
        <f>HYPERLINK("https://klasma.github.io/Logging_ARJANG/klagomål/A 17212-2020.docx", "A 17212-2020")</f>
        <v/>
      </c>
      <c r="W18">
        <f>HYPERLINK("https://klasma.github.io/Logging_ARJANG/klagomålsmail/A 17212-2020.docx", "A 17212-2020")</f>
        <v/>
      </c>
      <c r="X18">
        <f>HYPERLINK("https://klasma.github.io/Logging_ARJANG/tillsyn/A 17212-2020.docx", "A 17212-2020")</f>
        <v/>
      </c>
      <c r="Y18">
        <f>HYPERLINK("https://klasma.github.io/Logging_ARJANG/tillsynsmail/A 17212-2020.docx", "A 17212-2020")</f>
        <v/>
      </c>
    </row>
    <row r="19" ht="15" customHeight="1">
      <c r="A19" t="inlineStr">
        <is>
          <t>A 33327-2021</t>
        </is>
      </c>
      <c r="B19" s="1" t="n">
        <v>44377</v>
      </c>
      <c r="C19" s="1" t="n">
        <v>45192</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 "A 33327-2021")</f>
        <v/>
      </c>
      <c r="T19">
        <f>HYPERLINK("https://klasma.github.io/Logging_ARJANG/kartor/A 33327-2021.png", "A 33327-2021")</f>
        <v/>
      </c>
      <c r="U19">
        <f>HYPERLINK("https://klasma.github.io/Logging_ARJANG/knärot/A 33327-2021.png", "A 33327-2021")</f>
        <v/>
      </c>
      <c r="V19">
        <f>HYPERLINK("https://klasma.github.io/Logging_ARJANG/klagomål/A 33327-2021.docx", "A 33327-2021")</f>
        <v/>
      </c>
      <c r="W19">
        <f>HYPERLINK("https://klasma.github.io/Logging_ARJANG/klagomålsmail/A 33327-2021.docx", "A 33327-2021")</f>
        <v/>
      </c>
      <c r="X19">
        <f>HYPERLINK("https://klasma.github.io/Logging_ARJANG/tillsyn/A 33327-2021.docx", "A 33327-2021")</f>
        <v/>
      </c>
      <c r="Y19">
        <f>HYPERLINK("https://klasma.github.io/Logging_ARJANG/tillsynsmail/A 33327-2021.docx", "A 33327-2021")</f>
        <v/>
      </c>
    </row>
    <row r="20" ht="15" customHeight="1">
      <c r="A20" t="inlineStr">
        <is>
          <t>A 3380-2020</t>
        </is>
      </c>
      <c r="B20" s="1" t="n">
        <v>43852</v>
      </c>
      <c r="C20" s="1" t="n">
        <v>45192</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 "A 3380-2020")</f>
        <v/>
      </c>
      <c r="T20">
        <f>HYPERLINK("https://klasma.github.io/Logging_ARJANG/kartor/A 3380-2020.png", "A 3380-2020")</f>
        <v/>
      </c>
      <c r="V20">
        <f>HYPERLINK("https://klasma.github.io/Logging_ARJANG/klagomål/A 3380-2020.docx", "A 3380-2020")</f>
        <v/>
      </c>
      <c r="W20">
        <f>HYPERLINK("https://klasma.github.io/Logging_ARJANG/klagomålsmail/A 3380-2020.docx", "A 3380-2020")</f>
        <v/>
      </c>
      <c r="X20">
        <f>HYPERLINK("https://klasma.github.io/Logging_ARJANG/tillsyn/A 3380-2020.docx", "A 3380-2020")</f>
        <v/>
      </c>
      <c r="Y20">
        <f>HYPERLINK("https://klasma.github.io/Logging_ARJANG/tillsynsmail/A 3380-2020.docx", "A 3380-2020")</f>
        <v/>
      </c>
    </row>
    <row r="21" ht="15" customHeight="1">
      <c r="A21" t="inlineStr">
        <is>
          <t>A 9464-2020</t>
        </is>
      </c>
      <c r="B21" s="1" t="n">
        <v>43880</v>
      </c>
      <c r="C21" s="1" t="n">
        <v>45192</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 "A 9464-2020")</f>
        <v/>
      </c>
      <c r="T21">
        <f>HYPERLINK("https://klasma.github.io/Logging_ARJANG/kartor/A 9464-2020.png", "A 9464-2020")</f>
        <v/>
      </c>
      <c r="U21">
        <f>HYPERLINK("https://klasma.github.io/Logging_ARJANG/knärot/A 9464-2020.png", "A 9464-2020")</f>
        <v/>
      </c>
      <c r="V21">
        <f>HYPERLINK("https://klasma.github.io/Logging_ARJANG/klagomål/A 9464-2020.docx", "A 9464-2020")</f>
        <v/>
      </c>
      <c r="W21">
        <f>HYPERLINK("https://klasma.github.io/Logging_ARJANG/klagomålsmail/A 9464-2020.docx", "A 9464-2020")</f>
        <v/>
      </c>
      <c r="X21">
        <f>HYPERLINK("https://klasma.github.io/Logging_ARJANG/tillsyn/A 9464-2020.docx", "A 9464-2020")</f>
        <v/>
      </c>
      <c r="Y21">
        <f>HYPERLINK("https://klasma.github.io/Logging_ARJANG/tillsynsmail/A 9464-2020.docx", "A 9464-2020")</f>
        <v/>
      </c>
    </row>
    <row r="22" ht="15" customHeight="1">
      <c r="A22" t="inlineStr">
        <is>
          <t>A 65319-2021</t>
        </is>
      </c>
      <c r="B22" s="1" t="n">
        <v>44515</v>
      </c>
      <c r="C22" s="1" t="n">
        <v>45192</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 "A 65319-2021")</f>
        <v/>
      </c>
      <c r="T22">
        <f>HYPERLINK("https://klasma.github.io/Logging_ARJANG/kartor/A 65319-2021.png", "A 65319-2021")</f>
        <v/>
      </c>
      <c r="U22">
        <f>HYPERLINK("https://klasma.github.io/Logging_ARJANG/knärot/A 65319-2021.png", "A 65319-2021")</f>
        <v/>
      </c>
      <c r="V22">
        <f>HYPERLINK("https://klasma.github.io/Logging_ARJANG/klagomål/A 65319-2021.docx", "A 65319-2021")</f>
        <v/>
      </c>
      <c r="W22">
        <f>HYPERLINK("https://klasma.github.io/Logging_ARJANG/klagomålsmail/A 65319-2021.docx", "A 65319-2021")</f>
        <v/>
      </c>
      <c r="X22">
        <f>HYPERLINK("https://klasma.github.io/Logging_ARJANG/tillsyn/A 65319-2021.docx", "A 65319-2021")</f>
        <v/>
      </c>
      <c r="Y22">
        <f>HYPERLINK("https://klasma.github.io/Logging_ARJANG/tillsynsmail/A 65319-2021.docx", "A 65319-2021")</f>
        <v/>
      </c>
    </row>
    <row r="23" ht="15" customHeight="1">
      <c r="A23" t="inlineStr">
        <is>
          <t>A 51928-2022</t>
        </is>
      </c>
      <c r="B23" s="1" t="n">
        <v>44872</v>
      </c>
      <c r="C23" s="1" t="n">
        <v>45192</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 "A 51928-2022")</f>
        <v/>
      </c>
      <c r="T23">
        <f>HYPERLINK("https://klasma.github.io/Logging_ARJANG/kartor/A 51928-2022.png", "A 51928-2022")</f>
        <v/>
      </c>
      <c r="U23">
        <f>HYPERLINK("https://klasma.github.io/Logging_ARJANG/knärot/A 51928-2022.png", "A 51928-2022")</f>
        <v/>
      </c>
      <c r="V23">
        <f>HYPERLINK("https://klasma.github.io/Logging_ARJANG/klagomål/A 51928-2022.docx", "A 51928-2022")</f>
        <v/>
      </c>
      <c r="W23">
        <f>HYPERLINK("https://klasma.github.io/Logging_ARJANG/klagomålsmail/A 51928-2022.docx", "A 51928-2022")</f>
        <v/>
      </c>
      <c r="X23">
        <f>HYPERLINK("https://klasma.github.io/Logging_ARJANG/tillsyn/A 51928-2022.docx", "A 51928-2022")</f>
        <v/>
      </c>
      <c r="Y23">
        <f>HYPERLINK("https://klasma.github.io/Logging_ARJANG/tillsynsmail/A 51928-2022.docx", "A 51928-2022")</f>
        <v/>
      </c>
    </row>
    <row r="24" ht="15" customHeight="1">
      <c r="A24" t="inlineStr">
        <is>
          <t>A 1198-2023</t>
        </is>
      </c>
      <c r="B24" s="1" t="n">
        <v>44935</v>
      </c>
      <c r="C24" s="1" t="n">
        <v>45192</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 "A 1198-2023")</f>
        <v/>
      </c>
      <c r="T24">
        <f>HYPERLINK("https://klasma.github.io/Logging_ARJANG/kartor/A 1198-2023.png", "A 1198-2023")</f>
        <v/>
      </c>
      <c r="V24">
        <f>HYPERLINK("https://klasma.github.io/Logging_ARJANG/klagomål/A 1198-2023.docx", "A 1198-2023")</f>
        <v/>
      </c>
      <c r="W24">
        <f>HYPERLINK("https://klasma.github.io/Logging_ARJANG/klagomålsmail/A 1198-2023.docx", "A 1198-2023")</f>
        <v/>
      </c>
      <c r="X24">
        <f>HYPERLINK("https://klasma.github.io/Logging_ARJANG/tillsyn/A 1198-2023.docx", "A 1198-2023")</f>
        <v/>
      </c>
      <c r="Y24">
        <f>HYPERLINK("https://klasma.github.io/Logging_ARJANG/tillsynsmail/A 1198-2023.docx", "A 1198-2023")</f>
        <v/>
      </c>
    </row>
    <row r="25" ht="15" customHeight="1">
      <c r="A25" t="inlineStr">
        <is>
          <t>A 12949-2023</t>
        </is>
      </c>
      <c r="B25" s="1" t="n">
        <v>45001</v>
      </c>
      <c r="C25" s="1" t="n">
        <v>45192</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 "A 12949-2023")</f>
        <v/>
      </c>
      <c r="T25">
        <f>HYPERLINK("https://klasma.github.io/Logging_ARJANG/kartor/A 12949-2023.png", "A 12949-2023")</f>
        <v/>
      </c>
      <c r="V25">
        <f>HYPERLINK("https://klasma.github.io/Logging_ARJANG/klagomål/A 12949-2023.docx", "A 12949-2023")</f>
        <v/>
      </c>
      <c r="W25">
        <f>HYPERLINK("https://klasma.github.io/Logging_ARJANG/klagomålsmail/A 12949-2023.docx", "A 12949-2023")</f>
        <v/>
      </c>
      <c r="X25">
        <f>HYPERLINK("https://klasma.github.io/Logging_ARJANG/tillsyn/A 12949-2023.docx", "A 12949-2023")</f>
        <v/>
      </c>
      <c r="Y25">
        <f>HYPERLINK("https://klasma.github.io/Logging_ARJANG/tillsynsmail/A 12949-2023.docx", "A 12949-2023")</f>
        <v/>
      </c>
    </row>
    <row r="26" ht="15" customHeight="1">
      <c r="A26" t="inlineStr">
        <is>
          <t>A 29032-2019</t>
        </is>
      </c>
      <c r="B26" s="1" t="n">
        <v>43621</v>
      </c>
      <c r="C26" s="1" t="n">
        <v>45192</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 "A 29032-2019")</f>
        <v/>
      </c>
      <c r="T26">
        <f>HYPERLINK("https://klasma.github.io/Logging_ARJANG/kartor/A 29032-2019.png", "A 29032-2019")</f>
        <v/>
      </c>
      <c r="U26">
        <f>HYPERLINK("https://klasma.github.io/Logging_ARJANG/knärot/A 29032-2019.png", "A 29032-2019")</f>
        <v/>
      </c>
      <c r="V26">
        <f>HYPERLINK("https://klasma.github.io/Logging_ARJANG/klagomål/A 29032-2019.docx", "A 29032-2019")</f>
        <v/>
      </c>
      <c r="W26">
        <f>HYPERLINK("https://klasma.github.io/Logging_ARJANG/klagomålsmail/A 29032-2019.docx", "A 29032-2019")</f>
        <v/>
      </c>
      <c r="X26">
        <f>HYPERLINK("https://klasma.github.io/Logging_ARJANG/tillsyn/A 29032-2019.docx", "A 29032-2019")</f>
        <v/>
      </c>
      <c r="Y26">
        <f>HYPERLINK("https://klasma.github.io/Logging_ARJANG/tillsynsmail/A 29032-2019.docx", "A 29032-2019")</f>
        <v/>
      </c>
    </row>
    <row r="27" ht="15" customHeight="1">
      <c r="A27" t="inlineStr">
        <is>
          <t>A 41355-2019</t>
        </is>
      </c>
      <c r="B27" s="1" t="n">
        <v>43696</v>
      </c>
      <c r="C27" s="1" t="n">
        <v>45192</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 "A 41355-2019")</f>
        <v/>
      </c>
      <c r="T27">
        <f>HYPERLINK("https://klasma.github.io/Logging_ARJANG/kartor/A 41355-2019.png", "A 41355-2019")</f>
        <v/>
      </c>
      <c r="V27">
        <f>HYPERLINK("https://klasma.github.io/Logging_ARJANG/klagomål/A 41355-2019.docx", "A 41355-2019")</f>
        <v/>
      </c>
      <c r="W27">
        <f>HYPERLINK("https://klasma.github.io/Logging_ARJANG/klagomålsmail/A 41355-2019.docx", "A 41355-2019")</f>
        <v/>
      </c>
      <c r="X27">
        <f>HYPERLINK("https://klasma.github.io/Logging_ARJANG/tillsyn/A 41355-2019.docx", "A 41355-2019")</f>
        <v/>
      </c>
      <c r="Y27">
        <f>HYPERLINK("https://klasma.github.io/Logging_ARJANG/tillsynsmail/A 41355-2019.docx", "A 41355-2019")</f>
        <v/>
      </c>
    </row>
    <row r="28" ht="15" customHeight="1">
      <c r="A28" t="inlineStr">
        <is>
          <t>A 47834-2019</t>
        </is>
      </c>
      <c r="B28" s="1" t="n">
        <v>43725</v>
      </c>
      <c r="C28" s="1" t="n">
        <v>45192</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 "A 47834-2019")</f>
        <v/>
      </c>
      <c r="T28">
        <f>HYPERLINK("https://klasma.github.io/Logging_ARJANG/kartor/A 47834-2019.png", "A 47834-2019")</f>
        <v/>
      </c>
      <c r="V28">
        <f>HYPERLINK("https://klasma.github.io/Logging_ARJANG/klagomål/A 47834-2019.docx", "A 47834-2019")</f>
        <v/>
      </c>
      <c r="W28">
        <f>HYPERLINK("https://klasma.github.io/Logging_ARJANG/klagomålsmail/A 47834-2019.docx", "A 47834-2019")</f>
        <v/>
      </c>
      <c r="X28">
        <f>HYPERLINK("https://klasma.github.io/Logging_ARJANG/tillsyn/A 47834-2019.docx", "A 47834-2019")</f>
        <v/>
      </c>
      <c r="Y28">
        <f>HYPERLINK("https://klasma.github.io/Logging_ARJANG/tillsynsmail/A 47834-2019.docx", "A 47834-2019")</f>
        <v/>
      </c>
    </row>
    <row r="29" ht="15" customHeight="1">
      <c r="A29" t="inlineStr">
        <is>
          <t>A 49192-2019</t>
        </is>
      </c>
      <c r="B29" s="1" t="n">
        <v>43731</v>
      </c>
      <c r="C29" s="1" t="n">
        <v>45192</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 "A 49192-2019")</f>
        <v/>
      </c>
      <c r="T29">
        <f>HYPERLINK("https://klasma.github.io/Logging_ARJANG/kartor/A 49192-2019.png", "A 49192-2019")</f>
        <v/>
      </c>
      <c r="V29">
        <f>HYPERLINK("https://klasma.github.io/Logging_ARJANG/klagomål/A 49192-2019.docx", "A 49192-2019")</f>
        <v/>
      </c>
      <c r="W29">
        <f>HYPERLINK("https://klasma.github.io/Logging_ARJANG/klagomålsmail/A 49192-2019.docx", "A 49192-2019")</f>
        <v/>
      </c>
      <c r="X29">
        <f>HYPERLINK("https://klasma.github.io/Logging_ARJANG/tillsyn/A 49192-2019.docx", "A 49192-2019")</f>
        <v/>
      </c>
      <c r="Y29">
        <f>HYPERLINK("https://klasma.github.io/Logging_ARJANG/tillsynsmail/A 49192-2019.docx", "A 49192-2019")</f>
        <v/>
      </c>
    </row>
    <row r="30" ht="15" customHeight="1">
      <c r="A30" t="inlineStr">
        <is>
          <t>A 50261-2019</t>
        </is>
      </c>
      <c r="B30" s="1" t="n">
        <v>43734</v>
      </c>
      <c r="C30" s="1" t="n">
        <v>45192</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 "A 50261-2019")</f>
        <v/>
      </c>
      <c r="T30">
        <f>HYPERLINK("https://klasma.github.io/Logging_ARJANG/kartor/A 50261-2019.png", "A 50261-2019")</f>
        <v/>
      </c>
      <c r="V30">
        <f>HYPERLINK("https://klasma.github.io/Logging_ARJANG/klagomål/A 50261-2019.docx", "A 50261-2019")</f>
        <v/>
      </c>
      <c r="W30">
        <f>HYPERLINK("https://klasma.github.io/Logging_ARJANG/klagomålsmail/A 50261-2019.docx", "A 50261-2019")</f>
        <v/>
      </c>
      <c r="X30">
        <f>HYPERLINK("https://klasma.github.io/Logging_ARJANG/tillsyn/A 50261-2019.docx", "A 50261-2019")</f>
        <v/>
      </c>
      <c r="Y30">
        <f>HYPERLINK("https://klasma.github.io/Logging_ARJANG/tillsynsmail/A 50261-2019.docx", "A 50261-2019")</f>
        <v/>
      </c>
    </row>
    <row r="31" ht="15" customHeight="1">
      <c r="A31" t="inlineStr">
        <is>
          <t>A 56545-2019</t>
        </is>
      </c>
      <c r="B31" s="1" t="n">
        <v>43763</v>
      </c>
      <c r="C31" s="1" t="n">
        <v>45192</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 "A 56545-2019")</f>
        <v/>
      </c>
      <c r="T31">
        <f>HYPERLINK("https://klasma.github.io/Logging_ARJANG/kartor/A 56545-2019.png", "A 56545-2019")</f>
        <v/>
      </c>
      <c r="V31">
        <f>HYPERLINK("https://klasma.github.io/Logging_ARJANG/klagomål/A 56545-2019.docx", "A 56545-2019")</f>
        <v/>
      </c>
      <c r="W31">
        <f>HYPERLINK("https://klasma.github.io/Logging_ARJANG/klagomålsmail/A 56545-2019.docx", "A 56545-2019")</f>
        <v/>
      </c>
      <c r="X31">
        <f>HYPERLINK("https://klasma.github.io/Logging_ARJANG/tillsyn/A 56545-2019.docx", "A 56545-2019")</f>
        <v/>
      </c>
      <c r="Y31">
        <f>HYPERLINK("https://klasma.github.io/Logging_ARJANG/tillsynsmail/A 56545-2019.docx", "A 56545-2019")</f>
        <v/>
      </c>
    </row>
    <row r="32" ht="15" customHeight="1">
      <c r="A32" t="inlineStr">
        <is>
          <t>A 2116-2020</t>
        </is>
      </c>
      <c r="B32" s="1" t="n">
        <v>43839</v>
      </c>
      <c r="C32" s="1" t="n">
        <v>45192</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 "A 2116-2020")</f>
        <v/>
      </c>
      <c r="T32">
        <f>HYPERLINK("https://klasma.github.io/Logging_ARJANG/kartor/A 2116-2020.png", "A 2116-2020")</f>
        <v/>
      </c>
      <c r="V32">
        <f>HYPERLINK("https://klasma.github.io/Logging_ARJANG/klagomål/A 2116-2020.docx", "A 2116-2020")</f>
        <v/>
      </c>
      <c r="W32">
        <f>HYPERLINK("https://klasma.github.io/Logging_ARJANG/klagomålsmail/A 2116-2020.docx", "A 2116-2020")</f>
        <v/>
      </c>
      <c r="X32">
        <f>HYPERLINK("https://klasma.github.io/Logging_ARJANG/tillsyn/A 2116-2020.docx", "A 2116-2020")</f>
        <v/>
      </c>
      <c r="Y32">
        <f>HYPERLINK("https://klasma.github.io/Logging_ARJANG/tillsynsmail/A 2116-2020.docx", "A 2116-2020")</f>
        <v/>
      </c>
    </row>
    <row r="33" ht="15" customHeight="1">
      <c r="A33" t="inlineStr">
        <is>
          <t>A 36585-2020</t>
        </is>
      </c>
      <c r="B33" s="1" t="n">
        <v>44050</v>
      </c>
      <c r="C33" s="1" t="n">
        <v>45192</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 "A 36585-2020")</f>
        <v/>
      </c>
      <c r="T33">
        <f>HYPERLINK("https://klasma.github.io/Logging_ARJANG/kartor/A 36585-2020.png", "A 36585-2020")</f>
        <v/>
      </c>
      <c r="V33">
        <f>HYPERLINK("https://klasma.github.io/Logging_ARJANG/klagomål/A 36585-2020.docx", "A 36585-2020")</f>
        <v/>
      </c>
      <c r="W33">
        <f>HYPERLINK("https://klasma.github.io/Logging_ARJANG/klagomålsmail/A 36585-2020.docx", "A 36585-2020")</f>
        <v/>
      </c>
      <c r="X33">
        <f>HYPERLINK("https://klasma.github.io/Logging_ARJANG/tillsyn/A 36585-2020.docx", "A 36585-2020")</f>
        <v/>
      </c>
      <c r="Y33">
        <f>HYPERLINK("https://klasma.github.io/Logging_ARJANG/tillsynsmail/A 36585-2020.docx", "A 36585-2020")</f>
        <v/>
      </c>
    </row>
    <row r="34" ht="15" customHeight="1">
      <c r="A34" t="inlineStr">
        <is>
          <t>A 38701-2020</t>
        </is>
      </c>
      <c r="B34" s="1" t="n">
        <v>44061</v>
      </c>
      <c r="C34" s="1" t="n">
        <v>45192</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 "A 38701-2020")</f>
        <v/>
      </c>
      <c r="T34">
        <f>HYPERLINK("https://klasma.github.io/Logging_ARJANG/kartor/A 38701-2020.png", "A 38701-2020")</f>
        <v/>
      </c>
      <c r="V34">
        <f>HYPERLINK("https://klasma.github.io/Logging_ARJANG/klagomål/A 38701-2020.docx", "A 38701-2020")</f>
        <v/>
      </c>
      <c r="W34">
        <f>HYPERLINK("https://klasma.github.io/Logging_ARJANG/klagomålsmail/A 38701-2020.docx", "A 38701-2020")</f>
        <v/>
      </c>
      <c r="X34">
        <f>HYPERLINK("https://klasma.github.io/Logging_ARJANG/tillsyn/A 38701-2020.docx", "A 38701-2020")</f>
        <v/>
      </c>
      <c r="Y34">
        <f>HYPERLINK("https://klasma.github.io/Logging_ARJANG/tillsynsmail/A 38701-2020.docx", "A 38701-2020")</f>
        <v/>
      </c>
    </row>
    <row r="35" ht="15" customHeight="1">
      <c r="A35" t="inlineStr">
        <is>
          <t>A 3974-2021</t>
        </is>
      </c>
      <c r="B35" s="1" t="n">
        <v>44217</v>
      </c>
      <c r="C35" s="1" t="n">
        <v>45192</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 "A 3974-2021")</f>
        <v/>
      </c>
      <c r="T35">
        <f>HYPERLINK("https://klasma.github.io/Logging_ARJANG/kartor/A 3974-2021.png", "A 3974-2021")</f>
        <v/>
      </c>
      <c r="V35">
        <f>HYPERLINK("https://klasma.github.io/Logging_ARJANG/klagomål/A 3974-2021.docx", "A 3974-2021")</f>
        <v/>
      </c>
      <c r="W35">
        <f>HYPERLINK("https://klasma.github.io/Logging_ARJANG/klagomålsmail/A 3974-2021.docx", "A 3974-2021")</f>
        <v/>
      </c>
      <c r="X35">
        <f>HYPERLINK("https://klasma.github.io/Logging_ARJANG/tillsyn/A 3974-2021.docx", "A 3974-2021")</f>
        <v/>
      </c>
      <c r="Y35">
        <f>HYPERLINK("https://klasma.github.io/Logging_ARJANG/tillsynsmail/A 3974-2021.docx", "A 3974-2021")</f>
        <v/>
      </c>
    </row>
    <row r="36" ht="15" customHeight="1">
      <c r="A36" t="inlineStr">
        <is>
          <t>A 15418-2021</t>
        </is>
      </c>
      <c r="B36" s="1" t="n">
        <v>44285</v>
      </c>
      <c r="C36" s="1" t="n">
        <v>45192</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 "A 15418-2021")</f>
        <v/>
      </c>
      <c r="T36">
        <f>HYPERLINK("https://klasma.github.io/Logging_ARJANG/kartor/A 15418-2021.png", "A 15418-2021")</f>
        <v/>
      </c>
      <c r="V36">
        <f>HYPERLINK("https://klasma.github.io/Logging_ARJANG/klagomål/A 15418-2021.docx", "A 15418-2021")</f>
        <v/>
      </c>
      <c r="W36">
        <f>HYPERLINK("https://klasma.github.io/Logging_ARJANG/klagomålsmail/A 15418-2021.docx", "A 15418-2021")</f>
        <v/>
      </c>
      <c r="X36">
        <f>HYPERLINK("https://klasma.github.io/Logging_ARJANG/tillsyn/A 15418-2021.docx", "A 15418-2021")</f>
        <v/>
      </c>
      <c r="Y36">
        <f>HYPERLINK("https://klasma.github.io/Logging_ARJANG/tillsynsmail/A 15418-2021.docx", "A 15418-2021")</f>
        <v/>
      </c>
    </row>
    <row r="37" ht="15" customHeight="1">
      <c r="A37" t="inlineStr">
        <is>
          <t>A 28418-2021</t>
        </is>
      </c>
      <c r="B37" s="1" t="n">
        <v>44356</v>
      </c>
      <c r="C37" s="1" t="n">
        <v>45192</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 "A 28418-2021")</f>
        <v/>
      </c>
      <c r="T37">
        <f>HYPERLINK("https://klasma.github.io/Logging_ARJANG/kartor/A 28418-2021.png", "A 28418-2021")</f>
        <v/>
      </c>
      <c r="V37">
        <f>HYPERLINK("https://klasma.github.io/Logging_ARJANG/klagomål/A 28418-2021.docx", "A 28418-2021")</f>
        <v/>
      </c>
      <c r="W37">
        <f>HYPERLINK("https://klasma.github.io/Logging_ARJANG/klagomålsmail/A 28418-2021.docx", "A 28418-2021")</f>
        <v/>
      </c>
      <c r="X37">
        <f>HYPERLINK("https://klasma.github.io/Logging_ARJANG/tillsyn/A 28418-2021.docx", "A 28418-2021")</f>
        <v/>
      </c>
      <c r="Y37">
        <f>HYPERLINK("https://klasma.github.io/Logging_ARJANG/tillsynsmail/A 28418-2021.docx", "A 28418-2021")</f>
        <v/>
      </c>
    </row>
    <row r="38" ht="15" customHeight="1">
      <c r="A38" t="inlineStr">
        <is>
          <t>A 34188-2021</t>
        </is>
      </c>
      <c r="B38" s="1" t="n">
        <v>44379</v>
      </c>
      <c r="C38" s="1" t="n">
        <v>45192</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 "A 34188-2021")</f>
        <v/>
      </c>
      <c r="T38">
        <f>HYPERLINK("https://klasma.github.io/Logging_ARJANG/kartor/A 34188-2021.png", "A 34188-2021")</f>
        <v/>
      </c>
      <c r="V38">
        <f>HYPERLINK("https://klasma.github.io/Logging_ARJANG/klagomål/A 34188-2021.docx", "A 34188-2021")</f>
        <v/>
      </c>
      <c r="W38">
        <f>HYPERLINK("https://klasma.github.io/Logging_ARJANG/klagomålsmail/A 34188-2021.docx", "A 34188-2021")</f>
        <v/>
      </c>
      <c r="X38">
        <f>HYPERLINK("https://klasma.github.io/Logging_ARJANG/tillsyn/A 34188-2021.docx", "A 34188-2021")</f>
        <v/>
      </c>
      <c r="Y38">
        <f>HYPERLINK("https://klasma.github.io/Logging_ARJANG/tillsynsmail/A 34188-2021.docx", "A 34188-2021")</f>
        <v/>
      </c>
    </row>
    <row r="39" ht="15" customHeight="1">
      <c r="A39" t="inlineStr">
        <is>
          <t>A 45938-2022</t>
        </is>
      </c>
      <c r="B39" s="1" t="n">
        <v>44846</v>
      </c>
      <c r="C39" s="1" t="n">
        <v>45192</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 "A 45938-2022")</f>
        <v/>
      </c>
      <c r="T39">
        <f>HYPERLINK("https://klasma.github.io/Logging_ARJANG/kartor/A 45938-2022.png", "A 45938-2022")</f>
        <v/>
      </c>
      <c r="U39">
        <f>HYPERLINK("https://klasma.github.io/Logging_ARJANG/knärot/A 45938-2022.png", "A 45938-2022")</f>
        <v/>
      </c>
      <c r="V39">
        <f>HYPERLINK("https://klasma.github.io/Logging_ARJANG/klagomål/A 45938-2022.docx", "A 45938-2022")</f>
        <v/>
      </c>
      <c r="W39">
        <f>HYPERLINK("https://klasma.github.io/Logging_ARJANG/klagomålsmail/A 45938-2022.docx", "A 45938-2022")</f>
        <v/>
      </c>
      <c r="X39">
        <f>HYPERLINK("https://klasma.github.io/Logging_ARJANG/tillsyn/A 45938-2022.docx", "A 45938-2022")</f>
        <v/>
      </c>
      <c r="Y39">
        <f>HYPERLINK("https://klasma.github.io/Logging_ARJANG/tillsynsmail/A 45938-2022.docx", "A 45938-2022")</f>
        <v/>
      </c>
    </row>
    <row r="40" ht="15" customHeight="1">
      <c r="A40" t="inlineStr">
        <is>
          <t>A 52166-2022</t>
        </is>
      </c>
      <c r="B40" s="1" t="n">
        <v>44873</v>
      </c>
      <c r="C40" s="1" t="n">
        <v>45192</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 "A 52166-2022")</f>
        <v/>
      </c>
      <c r="T40">
        <f>HYPERLINK("https://klasma.github.io/Logging_ARJANG/kartor/A 52166-2022.png", "A 52166-2022")</f>
        <v/>
      </c>
      <c r="V40">
        <f>HYPERLINK("https://klasma.github.io/Logging_ARJANG/klagomål/A 52166-2022.docx", "A 52166-2022")</f>
        <v/>
      </c>
      <c r="W40">
        <f>HYPERLINK("https://klasma.github.io/Logging_ARJANG/klagomålsmail/A 52166-2022.docx", "A 52166-2022")</f>
        <v/>
      </c>
      <c r="X40">
        <f>HYPERLINK("https://klasma.github.io/Logging_ARJANG/tillsyn/A 52166-2022.docx", "A 52166-2022")</f>
        <v/>
      </c>
      <c r="Y40">
        <f>HYPERLINK("https://klasma.github.io/Logging_ARJANG/tillsynsmail/A 52166-2022.docx", "A 52166-2022")</f>
        <v/>
      </c>
    </row>
    <row r="41" ht="15" customHeight="1">
      <c r="A41" t="inlineStr">
        <is>
          <t>A 30550-2023</t>
        </is>
      </c>
      <c r="B41" s="1" t="n">
        <v>45111</v>
      </c>
      <c r="C41" s="1" t="n">
        <v>45192</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 "A 30550-2023")</f>
        <v/>
      </c>
      <c r="T41">
        <f>HYPERLINK("https://klasma.github.io/Logging_ARJANG/kartor/A 30550-2023.png", "A 30550-2023")</f>
        <v/>
      </c>
      <c r="V41">
        <f>HYPERLINK("https://klasma.github.io/Logging_ARJANG/klagomål/A 30550-2023.docx", "A 30550-2023")</f>
        <v/>
      </c>
      <c r="W41">
        <f>HYPERLINK("https://klasma.github.io/Logging_ARJANG/klagomålsmail/A 30550-2023.docx", "A 30550-2023")</f>
        <v/>
      </c>
      <c r="X41">
        <f>HYPERLINK("https://klasma.github.io/Logging_ARJANG/tillsyn/A 30550-2023.docx", "A 30550-2023")</f>
        <v/>
      </c>
      <c r="Y41">
        <f>HYPERLINK("https://klasma.github.io/Logging_ARJANG/tillsynsmail/A 30550-2023.docx", "A 30550-2023")</f>
        <v/>
      </c>
    </row>
    <row r="42" ht="15" customHeight="1">
      <c r="A42" t="inlineStr">
        <is>
          <t>A 35583-2018</t>
        </is>
      </c>
      <c r="B42" s="1" t="n">
        <v>43326</v>
      </c>
      <c r="C42" s="1" t="n">
        <v>45192</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45192</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45192</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45192</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45192</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45192</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45192</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45192</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45192</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45192</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45192</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45192</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45192</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45192</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45192</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45192</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45192</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45192</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45192</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45192</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45192</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45192</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45192</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45192</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45192</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45192</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45192</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45192</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45192</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45192</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45192</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45192</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45192</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45192</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45192</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45192</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45192</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45192</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45192</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45192</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45192</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45192</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45192</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45192</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45192</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45192</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45192</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45192</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45192</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45192</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45192</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45192</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45192</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45192</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45192</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45192</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45192</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45192</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45192</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45192</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45192</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45192</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45192</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45192</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45192</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45192</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45192</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45192</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45192</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45192</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45192</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45192</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45192</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45192</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45192</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45192</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45192</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45192</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45192</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45192</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45192</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45192</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45192</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45192</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45192</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45192</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45192</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45192</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45192</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45192</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45192</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45192</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45192</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45192</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45192</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45192</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45192</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45192</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45192</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45192</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45192</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45192</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45192</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45192</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45192</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45192</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45192</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45192</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45192</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45192</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45192</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45192</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45192</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45192</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45192</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45192</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45192</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45192</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45192</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45192</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45192</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45192</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45192</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45192</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45192</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45192</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45192</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45192</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45192</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45192</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45192</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45192</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45192</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45192</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45192</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45192</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45192</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45192</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45192</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45192</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45192</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45192</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45192</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45192</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45192</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45192</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45192</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45192</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45192</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45192</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45192</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45192</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45192</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45192</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45192</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45192</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45192</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45192</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45192</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45192</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45192</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45192</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45192</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45192</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45192</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45192</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45192</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45192</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45192</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45192</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45192</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45192</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45192</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45192</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45192</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45192</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45192</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45192</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45192</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45192</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45192</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45192</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45192</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45192</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45192</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45192</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45192</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45192</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45192</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45192</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45192</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45192</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45192</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45192</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45192</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45192</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45192</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45192</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45192</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45192</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45192</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45192</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45192</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45192</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45192</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45192</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45192</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45192</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45192</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45192</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45192</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45192</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45192</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45192</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45192</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45192</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45192</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45192</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45192</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45192</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45192</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45192</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45192</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45192</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45192</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45192</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45192</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45192</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45192</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45192</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45192</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45192</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45192</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45192</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45192</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45192</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45192</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45192</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45192</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45192</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45192</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45192</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45192</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45192</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45192</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45192</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45192</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45192</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45192</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45192</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45192</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45192</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45192</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45192</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45192</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45192</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45192</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45192</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45192</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45192</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45192</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45192</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45192</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45192</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45192</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45192</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45192</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45192</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45192</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45192</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45192</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45192</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45192</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45192</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45192</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45192</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45192</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45192</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45192</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45192</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45192</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45192</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45192</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45192</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45192</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45192</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45192</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45192</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45192</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45192</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45192</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45192</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45192</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45192</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45192</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45192</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45192</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45192</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45192</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45192</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45192</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45192</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45192</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45192</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45192</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45192</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45192</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45192</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45192</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45192</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45192</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45192</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45192</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45192</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45192</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45192</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45192</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45192</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45192</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45192</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45192</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45192</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45192</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45192</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45192</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45192</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45192</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45192</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45192</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45192</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45192</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45192</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45192</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45192</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45192</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45192</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45192</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45192</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45192</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45192</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45192</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45192</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45192</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45192</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45192</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45192</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45192</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45192</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45192</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45192</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45192</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45192</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45192</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45192</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45192</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45192</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45192</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45192</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45192</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45192</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45192</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45192</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45192</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45192</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45192</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45192</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45192</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45192</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45192</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45192</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45192</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45192</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45192</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45192</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45192</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45192</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45192</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45192</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45192</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45192</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45192</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45192</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45192</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45192</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45192</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45192</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45192</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45192</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45192</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45192</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45192</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45192</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45192</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45192</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45192</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45192</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45192</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45192</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45192</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45192</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45192</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45192</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45192</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45192</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45192</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45192</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45192</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45192</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45192</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45192</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45192</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45192</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45192</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45192</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45192</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45192</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45192</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45192</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45192</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45192</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45192</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45192</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45192</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45192</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45192</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45192</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45192</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45192</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45192</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45192</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45192</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45192</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45192</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45192</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45192</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45192</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45192</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45192</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45192</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45192</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45192</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45192</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45192</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45192</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45192</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45192</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45192</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45192</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45192</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45192</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45192</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45192</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45192</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45192</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45192</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45192</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45192</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45192</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45192</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45192</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45192</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45192</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45192</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45192</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45192</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45192</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45192</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45192</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45192</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45192</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45192</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45192</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45192</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45192</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45192</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45192</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45192</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45192</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45192</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45192</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45192</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45192</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45192</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45192</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45192</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45192</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45192</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45192</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45192</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45192</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45192</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45192</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45192</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45192</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45192</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45192</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45192</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45192</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45192</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45192</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45192</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45192</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45192</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45192</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45192</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45192</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45192</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45192</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45192</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45192</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45192</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45192</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45192</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45192</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45192</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45192</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45192</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45192</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45192</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45192</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45192</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45192</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45192</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45192</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45192</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45192</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45192</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45192</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45192</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45192</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45192</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45192</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45192</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45192</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45192</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45192</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45192</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45192</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45192</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45192</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45192</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45192</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45192</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45192</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45192</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45192</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45192</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45192</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45192</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45192</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45192</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45192</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45192</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45192</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45192</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45192</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45192</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45192</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45192</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45192</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45192</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45192</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45192</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45192</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45192</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45192</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45192</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45192</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45192</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45192</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45192</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45192</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45192</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45192</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45192</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45192</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45192</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45192</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45192</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45192</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45192</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45192</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45192</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45192</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45192</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45192</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45192</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45192</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45192</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45192</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45192</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45192</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45192</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45192</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45192</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45192</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45192</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45192</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45192</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45192</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45192</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45192</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45192</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45192</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45192</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45192</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45192</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45192</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45192</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45192</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45192</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45192</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45192</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45192</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45192</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45192</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45192</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45192</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45192</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45192</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45192</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45192</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45192</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45192</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45192</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45192</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45192</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45192</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45192</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45192</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45192</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45192</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45192</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45192</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45192</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45192</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45192</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45192</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45192</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45192</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45192</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45192</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45192</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45192</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45192</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45192</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45192</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45192</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45192</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45192</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45192</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45192</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45192</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45192</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45192</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45192</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45192</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45192</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45192</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45192</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45192</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45192</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45192</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45192</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45192</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45192</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45192</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45192</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45192</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45192</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45192</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45192</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45192</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45192</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45192</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45192</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45192</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45192</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45192</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45192</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45192</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45192</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45192</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45192</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45192</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45192</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45192</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45192</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45192</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45192</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45192</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45192</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45192</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45192</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45192</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45192</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45192</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45192</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45192</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45192</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45192</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45192</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45192</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45192</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45192</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45192</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45192</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45192</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45192</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45192</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45192</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45192</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45192</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45192</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45192</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45192</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45192</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45192</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45192</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45192</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45192</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45192</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45192</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45192</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45192</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45192</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45192</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45192</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45192</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45192</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45192</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45192</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45192</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45192</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45192</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45192</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45192</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45192</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45192</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45192</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45192</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45192</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45192</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45192</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45192</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45192</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45192</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45192</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45192</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45192</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45192</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45192</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45192</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45192</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45192</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45192</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45192</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45192</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45192</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45192</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45192</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45192</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45192</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45192</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45192</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45192</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45192</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45192</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45192</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45192</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45192</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45192</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45192</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45192</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45192</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45192</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45192</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45192</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45192</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45192</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45192</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45192</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45192</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45192</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45192</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45192</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45192</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45192</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45192</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45192</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45192</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45192</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45192</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45192</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45192</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45192</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45192</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45192</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45192</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45192</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45192</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45192</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45192</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45192</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45192</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45192</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45192</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45192</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45192</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45192</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45192</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45192</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45192</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45192</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45192</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45192</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45192</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45192</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45192</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45192</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45192</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45192</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45192</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45192</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45192</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45192</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45192</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45192</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45192</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45192</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45192</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45192</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45192</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45192</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45192</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45192</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45192</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45192</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45192</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45192</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45192</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45192</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45192</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45192</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45192</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45192</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ht="15" customHeight="1">
      <c r="A888" t="inlineStr">
        <is>
          <t>A 40352-2023</t>
        </is>
      </c>
      <c r="B888" s="1" t="n">
        <v>45168</v>
      </c>
      <c r="C888" s="1" t="n">
        <v>45192</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row r="889">
      <c r="A889" t="inlineStr">
        <is>
          <t>A 44703-2023</t>
        </is>
      </c>
      <c r="B889" s="1" t="n">
        <v>45190</v>
      </c>
      <c r="C889" s="1" t="n">
        <v>45192</v>
      </c>
      <c r="D889" t="inlineStr">
        <is>
          <t>VÄRMLANDS LÄN</t>
        </is>
      </c>
      <c r="E889" t="inlineStr">
        <is>
          <t>ÅRJÄNG</t>
        </is>
      </c>
      <c r="F889" t="inlineStr">
        <is>
          <t>Bergvik skog väst AB</t>
        </is>
      </c>
      <c r="G889" t="n">
        <v>13</v>
      </c>
      <c r="H889" t="n">
        <v>0</v>
      </c>
      <c r="I889" t="n">
        <v>0</v>
      </c>
      <c r="J889" t="n">
        <v>0</v>
      </c>
      <c r="K889" t="n">
        <v>0</v>
      </c>
      <c r="L889" t="n">
        <v>0</v>
      </c>
      <c r="M889" t="n">
        <v>0</v>
      </c>
      <c r="N889" t="n">
        <v>0</v>
      </c>
      <c r="O889" t="n">
        <v>0</v>
      </c>
      <c r="P889" t="n">
        <v>0</v>
      </c>
      <c r="Q889" t="n">
        <v>0</v>
      </c>
      <c r="R8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2023-09-23T07:08:11Z</dcterms:created>
  <dcterms:modified xmlns:dcterms="http://purl.org/dc/terms/" xmlns:xsi="http://www.w3.org/2001/XMLSchema-instance" xsi:type="dcterms:W3CDTF">2023-09-23T07:08:12Z</dcterms:modified>
</cp:coreProperties>
</file>