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33217-2020</t>
        </is>
      </c>
      <c r="B2" s="1" t="n">
        <v>44020</v>
      </c>
      <c r="C2" s="1" t="n">
        <v>45192</v>
      </c>
      <c r="D2" t="inlineStr">
        <is>
          <t>NORRBOTTENS LÄN</t>
        </is>
      </c>
      <c r="E2" t="inlineStr">
        <is>
          <t>ARJEPLOG</t>
        </is>
      </c>
      <c r="F2" t="inlineStr">
        <is>
          <t>Allmännings- och besparingsskogar</t>
        </is>
      </c>
      <c r="G2" t="n">
        <v>56.5</v>
      </c>
      <c r="H2" t="n">
        <v>1</v>
      </c>
      <c r="I2" t="n">
        <v>1</v>
      </c>
      <c r="J2" t="n">
        <v>12</v>
      </c>
      <c r="K2" t="n">
        <v>2</v>
      </c>
      <c r="L2" t="n">
        <v>1</v>
      </c>
      <c r="M2" t="n">
        <v>0</v>
      </c>
      <c r="N2" t="n">
        <v>0</v>
      </c>
      <c r="O2" t="n">
        <v>15</v>
      </c>
      <c r="P2" t="n">
        <v>3</v>
      </c>
      <c r="Q2" t="n">
        <v>16</v>
      </c>
      <c r="R2" s="2" t="inlineStr">
        <is>
          <t>Urskogsporing
Fläckporing
Gräddporing
Blanksvart spiklav
Blågrå svartspik
Dvärgbägarlav
Gränsticka
Järpe
Mörk kolflarnlav
Nordtagging
Tallriska
Tallticka
Vaddporing
Vedflamlav
Vedskivlav
Vedticka</t>
        </is>
      </c>
      <c r="S2">
        <f>HYPERLINK("https://klasma.github.io/Logging_ARJEPLOG/artfynd/A 33217-2020.xlsx", "A 33217-2020")</f>
        <v/>
      </c>
      <c r="T2">
        <f>HYPERLINK("https://klasma.github.io/Logging_ARJEPLOG/kartor/A 33217-2020.png", "A 33217-2020")</f>
        <v/>
      </c>
      <c r="V2">
        <f>HYPERLINK("https://klasma.github.io/Logging_ARJEPLOG/klagomål/A 33217-2020.docx", "A 33217-2020")</f>
        <v/>
      </c>
      <c r="W2">
        <f>HYPERLINK("https://klasma.github.io/Logging_ARJEPLOG/klagomålsmail/A 33217-2020.docx", "A 33217-2020")</f>
        <v/>
      </c>
      <c r="X2">
        <f>HYPERLINK("https://klasma.github.io/Logging_ARJEPLOG/tillsyn/A 33217-2020.docx", "A 33217-2020")</f>
        <v/>
      </c>
      <c r="Y2">
        <f>HYPERLINK("https://klasma.github.io/Logging_ARJEPLOG/tillsynsmail/A 33217-2020.docx", "A 33217-2020")</f>
        <v/>
      </c>
    </row>
    <row r="3" ht="15" customHeight="1">
      <c r="A3" t="inlineStr">
        <is>
          <t>A 12071-2023</t>
        </is>
      </c>
      <c r="B3" s="1" t="n">
        <v>44997</v>
      </c>
      <c r="C3" s="1" t="n">
        <v>45192</v>
      </c>
      <c r="D3" t="inlineStr">
        <is>
          <t>NORRBOTTENS LÄN</t>
        </is>
      </c>
      <c r="E3" t="inlineStr">
        <is>
          <t>ARJEPLOG</t>
        </is>
      </c>
      <c r="F3" t="inlineStr">
        <is>
          <t>Övriga statliga verk och myndigheter</t>
        </is>
      </c>
      <c r="G3" t="n">
        <v>149.8</v>
      </c>
      <c r="H3" t="n">
        <v>4</v>
      </c>
      <c r="I3" t="n">
        <v>5</v>
      </c>
      <c r="J3" t="n">
        <v>8</v>
      </c>
      <c r="K3" t="n">
        <v>3</v>
      </c>
      <c r="L3" t="n">
        <v>0</v>
      </c>
      <c r="M3" t="n">
        <v>0</v>
      </c>
      <c r="N3" t="n">
        <v>0</v>
      </c>
      <c r="O3" t="n">
        <v>11</v>
      </c>
      <c r="P3" t="n">
        <v>3</v>
      </c>
      <c r="Q3" t="n">
        <v>16</v>
      </c>
      <c r="R3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3">
        <f>HYPERLINK("https://klasma.github.io/Logging_ARJEPLOG/artfynd/A 12071-2023.xlsx", "A 12071-2023")</f>
        <v/>
      </c>
      <c r="T3">
        <f>HYPERLINK("https://klasma.github.io/Logging_ARJEPLOG/kartor/A 12071-2023.png", "A 12071-2023")</f>
        <v/>
      </c>
      <c r="V3">
        <f>HYPERLINK("https://klasma.github.io/Logging_ARJEPLOG/klagomål/A 12071-2023.docx", "A 12071-2023")</f>
        <v/>
      </c>
      <c r="W3">
        <f>HYPERLINK("https://klasma.github.io/Logging_ARJEPLOG/klagomålsmail/A 12071-2023.docx", "A 12071-2023")</f>
        <v/>
      </c>
      <c r="X3">
        <f>HYPERLINK("https://klasma.github.io/Logging_ARJEPLOG/tillsyn/A 12071-2023.docx", "A 12071-2023")</f>
        <v/>
      </c>
      <c r="Y3">
        <f>HYPERLINK("https://klasma.github.io/Logging_ARJEPLOG/tillsynsmail/A 12071-2023.docx", "A 12071-2023")</f>
        <v/>
      </c>
    </row>
    <row r="4" ht="15" customHeight="1">
      <c r="A4" t="inlineStr">
        <is>
          <t>A 26954-2022</t>
        </is>
      </c>
      <c r="B4" s="1" t="n">
        <v>44740</v>
      </c>
      <c r="C4" s="1" t="n">
        <v>45192</v>
      </c>
      <c r="D4" t="inlineStr">
        <is>
          <t>NORRBOTTENS LÄN</t>
        </is>
      </c>
      <c r="E4" t="inlineStr">
        <is>
          <t>ARJEPLOG</t>
        </is>
      </c>
      <c r="F4" t="inlineStr">
        <is>
          <t>Allmännings- och besparingsskogar</t>
        </is>
      </c>
      <c r="G4" t="n">
        <v>10.4</v>
      </c>
      <c r="H4" t="n">
        <v>2</v>
      </c>
      <c r="I4" t="n">
        <v>0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Blanksvart spiklav
Blå taggsvamp
Granticka
Gropig brunbagge
Ladlav
Nordtagging
Orange taggsvamp
Tretåig hackspett
Vedflamlav
Vedskivlav
Vanlig padda</t>
        </is>
      </c>
      <c r="S4">
        <f>HYPERLINK("https://klasma.github.io/Logging_ARJEPLOG/artfynd/A 26954-2022.xlsx", "A 26954-2022")</f>
        <v/>
      </c>
      <c r="T4">
        <f>HYPERLINK("https://klasma.github.io/Logging_ARJEPLOG/kartor/A 26954-2022.png", "A 26954-2022")</f>
        <v/>
      </c>
      <c r="V4">
        <f>HYPERLINK("https://klasma.github.io/Logging_ARJEPLOG/klagomål/A 26954-2022.docx", "A 26954-2022")</f>
        <v/>
      </c>
      <c r="W4">
        <f>HYPERLINK("https://klasma.github.io/Logging_ARJEPLOG/klagomålsmail/A 26954-2022.docx", "A 26954-2022")</f>
        <v/>
      </c>
      <c r="X4">
        <f>HYPERLINK("https://klasma.github.io/Logging_ARJEPLOG/tillsyn/A 26954-2022.docx", "A 26954-2022")</f>
        <v/>
      </c>
      <c r="Y4">
        <f>HYPERLINK("https://klasma.github.io/Logging_ARJEPLOG/tillsynsmail/A 26954-2022.docx", "A 26954-2022")</f>
        <v/>
      </c>
    </row>
    <row r="5" ht="15" customHeight="1">
      <c r="A5" t="inlineStr">
        <is>
          <t>A 59192-2021</t>
        </is>
      </c>
      <c r="B5" s="1" t="n">
        <v>44490</v>
      </c>
      <c r="C5" s="1" t="n">
        <v>45192</v>
      </c>
      <c r="D5" t="inlineStr">
        <is>
          <t>NORRBOTTENS LÄN</t>
        </is>
      </c>
      <c r="E5" t="inlineStr">
        <is>
          <t>ARJEPLOG</t>
        </is>
      </c>
      <c r="G5" t="n">
        <v>16.9</v>
      </c>
      <c r="H5" t="n">
        <v>1</v>
      </c>
      <c r="I5" t="n">
        <v>1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Ostticka
Rynkskinn
Granticka
Harticka
Lunglav
Rosenticka
Tretåig hackspett
Ullticka
Blodticka</t>
        </is>
      </c>
      <c r="S5">
        <f>HYPERLINK("https://klasma.github.io/Logging_ARJEPLOG/artfynd/A 59192-2021.xlsx", "A 59192-2021")</f>
        <v/>
      </c>
      <c r="T5">
        <f>HYPERLINK("https://klasma.github.io/Logging_ARJEPLOG/kartor/A 59192-2021.png", "A 59192-2021")</f>
        <v/>
      </c>
      <c r="V5">
        <f>HYPERLINK("https://klasma.github.io/Logging_ARJEPLOG/klagomål/A 59192-2021.docx", "A 59192-2021")</f>
        <v/>
      </c>
      <c r="W5">
        <f>HYPERLINK("https://klasma.github.io/Logging_ARJEPLOG/klagomålsmail/A 59192-2021.docx", "A 59192-2021")</f>
        <v/>
      </c>
      <c r="X5">
        <f>HYPERLINK("https://klasma.github.io/Logging_ARJEPLOG/tillsyn/A 59192-2021.docx", "A 59192-2021")</f>
        <v/>
      </c>
      <c r="Y5">
        <f>HYPERLINK("https://klasma.github.io/Logging_ARJEPLOG/tillsynsmail/A 59192-2021.docx", "A 59192-2021")</f>
        <v/>
      </c>
    </row>
    <row r="6" ht="15" customHeight="1">
      <c r="A6" t="inlineStr">
        <is>
          <t>A 62068-2019</t>
        </is>
      </c>
      <c r="B6" s="1" t="n">
        <v>43787</v>
      </c>
      <c r="C6" s="1" t="n">
        <v>45192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35</v>
      </c>
      <c r="H6" t="n">
        <v>1</v>
      </c>
      <c r="I6" t="n">
        <v>1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8</v>
      </c>
      <c r="R6" s="2" t="inlineStr">
        <is>
          <t>Ostticka
Garnlav
Granticka
Gränsticka
Harticka
Rosenticka
Tretåig hackspett
Tibast</t>
        </is>
      </c>
      <c r="S6">
        <f>HYPERLINK("https://klasma.github.io/Logging_ARJEPLOG/artfynd/A 62068-2019.xlsx", "A 62068-2019")</f>
        <v/>
      </c>
      <c r="T6">
        <f>HYPERLINK("https://klasma.github.io/Logging_ARJEPLOG/kartor/A 62068-2019.png", "A 62068-2019")</f>
        <v/>
      </c>
      <c r="V6">
        <f>HYPERLINK("https://klasma.github.io/Logging_ARJEPLOG/klagomål/A 62068-2019.docx", "A 62068-2019")</f>
        <v/>
      </c>
      <c r="W6">
        <f>HYPERLINK("https://klasma.github.io/Logging_ARJEPLOG/klagomålsmail/A 62068-2019.docx", "A 62068-2019")</f>
        <v/>
      </c>
      <c r="X6">
        <f>HYPERLINK("https://klasma.github.io/Logging_ARJEPLOG/tillsyn/A 62068-2019.docx", "A 62068-2019")</f>
        <v/>
      </c>
      <c r="Y6">
        <f>HYPERLINK("https://klasma.github.io/Logging_ARJEPLOG/tillsynsmail/A 62068-2019.docx", "A 62068-2019")</f>
        <v/>
      </c>
    </row>
    <row r="7" ht="15" customHeight="1">
      <c r="A7" t="inlineStr">
        <is>
          <t>A 60734-2020</t>
        </is>
      </c>
      <c r="B7" s="1" t="n">
        <v>44153</v>
      </c>
      <c r="C7" s="1" t="n">
        <v>45192</v>
      </c>
      <c r="D7" t="inlineStr">
        <is>
          <t>NORRBOTTENS LÄN</t>
        </is>
      </c>
      <c r="E7" t="inlineStr">
        <is>
          <t>ARJEPLOG</t>
        </is>
      </c>
      <c r="F7" t="inlineStr">
        <is>
          <t>Övriga statliga verk och myndigheter</t>
        </is>
      </c>
      <c r="G7" t="n">
        <v>30.4</v>
      </c>
      <c r="H7" t="n">
        <v>1</v>
      </c>
      <c r="I7" t="n">
        <v>0</v>
      </c>
      <c r="J7" t="n">
        <v>7</v>
      </c>
      <c r="K7" t="n">
        <v>1</v>
      </c>
      <c r="L7" t="n">
        <v>0</v>
      </c>
      <c r="M7" t="n">
        <v>0</v>
      </c>
      <c r="N7" t="n">
        <v>0</v>
      </c>
      <c r="O7" t="n">
        <v>8</v>
      </c>
      <c r="P7" t="n">
        <v>1</v>
      </c>
      <c r="Q7" t="n">
        <v>8</v>
      </c>
      <c r="R7" s="2" t="inlineStr">
        <is>
          <t>Ostticka
Garnlav
Granticka
Gränsticka
Harticka
Rosenticka
Tretåig hackspett
Ullticka</t>
        </is>
      </c>
      <c r="S7">
        <f>HYPERLINK("https://klasma.github.io/Logging_ARJEPLOG/artfynd/A 60734-2020.xlsx", "A 60734-2020")</f>
        <v/>
      </c>
      <c r="T7">
        <f>HYPERLINK("https://klasma.github.io/Logging_ARJEPLOG/kartor/A 60734-2020.png", "A 60734-2020")</f>
        <v/>
      </c>
      <c r="V7">
        <f>HYPERLINK("https://klasma.github.io/Logging_ARJEPLOG/klagomål/A 60734-2020.docx", "A 60734-2020")</f>
        <v/>
      </c>
      <c r="W7">
        <f>HYPERLINK("https://klasma.github.io/Logging_ARJEPLOG/klagomålsmail/A 60734-2020.docx", "A 60734-2020")</f>
        <v/>
      </c>
      <c r="X7">
        <f>HYPERLINK("https://klasma.github.io/Logging_ARJEPLOG/tillsyn/A 60734-2020.docx", "A 60734-2020")</f>
        <v/>
      </c>
      <c r="Y7">
        <f>HYPERLINK("https://klasma.github.io/Logging_ARJEPLOG/tillsynsmail/A 60734-2020.docx", "A 60734-2020")</f>
        <v/>
      </c>
    </row>
    <row r="8" ht="15" customHeight="1">
      <c r="A8" t="inlineStr">
        <is>
          <t>A 59199-2021</t>
        </is>
      </c>
      <c r="B8" s="1" t="n">
        <v>44490</v>
      </c>
      <c r="C8" s="1" t="n">
        <v>45192</v>
      </c>
      <c r="D8" t="inlineStr">
        <is>
          <t>NORRBOTTENS LÄN</t>
        </is>
      </c>
      <c r="E8" t="inlineStr">
        <is>
          <t>ARJEPLOG</t>
        </is>
      </c>
      <c r="G8" t="n">
        <v>16.2</v>
      </c>
      <c r="H8" t="n">
        <v>0</v>
      </c>
      <c r="I8" t="n">
        <v>0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6</v>
      </c>
      <c r="R8" s="2" t="inlineStr">
        <is>
          <t>Rynkskinn
Gammelgransskål
Granticka
Gränsticka
Rosenticka
Ullticka</t>
        </is>
      </c>
      <c r="S8">
        <f>HYPERLINK("https://klasma.github.io/Logging_ARJEPLOG/artfynd/A 59199-2021.xlsx", "A 59199-2021")</f>
        <v/>
      </c>
      <c r="T8">
        <f>HYPERLINK("https://klasma.github.io/Logging_ARJEPLOG/kartor/A 59199-2021.png", "A 59199-2021")</f>
        <v/>
      </c>
      <c r="V8">
        <f>HYPERLINK("https://klasma.github.io/Logging_ARJEPLOG/klagomål/A 59199-2021.docx", "A 59199-2021")</f>
        <v/>
      </c>
      <c r="W8">
        <f>HYPERLINK("https://klasma.github.io/Logging_ARJEPLOG/klagomålsmail/A 59199-2021.docx", "A 59199-2021")</f>
        <v/>
      </c>
      <c r="X8">
        <f>HYPERLINK("https://klasma.github.io/Logging_ARJEPLOG/tillsyn/A 59199-2021.docx", "A 59199-2021")</f>
        <v/>
      </c>
      <c r="Y8">
        <f>HYPERLINK("https://klasma.github.io/Logging_ARJEPLOG/tillsynsmail/A 59199-2021.docx", "A 59199-2021")</f>
        <v/>
      </c>
    </row>
    <row r="9" ht="15" customHeight="1">
      <c r="A9" t="inlineStr">
        <is>
          <t>A 25229-2023</t>
        </is>
      </c>
      <c r="B9" s="1" t="n">
        <v>45079</v>
      </c>
      <c r="C9" s="1" t="n">
        <v>45192</v>
      </c>
      <c r="D9" t="inlineStr">
        <is>
          <t>NORRBOTTENS LÄN</t>
        </is>
      </c>
      <c r="E9" t="inlineStr">
        <is>
          <t>ARJEPLOG</t>
        </is>
      </c>
      <c r="F9" t="inlineStr">
        <is>
          <t>Övriga statliga verk och myndigheter</t>
        </is>
      </c>
      <c r="G9" t="n">
        <v>18.2</v>
      </c>
      <c r="H9" t="n">
        <v>1</v>
      </c>
      <c r="I9" t="n">
        <v>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6</v>
      </c>
      <c r="R9" s="2" t="inlineStr">
        <is>
          <t>Ostticka
Gammelgransskål
Granticka
Rosenticka
Rödbrun blekspik
Tretåig hackspett</t>
        </is>
      </c>
      <c r="S9">
        <f>HYPERLINK("https://klasma.github.io/Logging_ARJEPLOG/artfynd/A 25229-2023.xlsx", "A 25229-2023")</f>
        <v/>
      </c>
      <c r="T9">
        <f>HYPERLINK("https://klasma.github.io/Logging_ARJEPLOG/kartor/A 25229-2023.png", "A 25229-2023")</f>
        <v/>
      </c>
      <c r="V9">
        <f>HYPERLINK("https://klasma.github.io/Logging_ARJEPLOG/klagomål/A 25229-2023.docx", "A 25229-2023")</f>
        <v/>
      </c>
      <c r="W9">
        <f>HYPERLINK("https://klasma.github.io/Logging_ARJEPLOG/klagomålsmail/A 25229-2023.docx", "A 25229-2023")</f>
        <v/>
      </c>
      <c r="X9">
        <f>HYPERLINK("https://klasma.github.io/Logging_ARJEPLOG/tillsyn/A 25229-2023.docx", "A 25229-2023")</f>
        <v/>
      </c>
      <c r="Y9">
        <f>HYPERLINK("https://klasma.github.io/Logging_ARJEPLOG/tillsynsmail/A 25229-2023.docx", "A 25229-2023")</f>
        <v/>
      </c>
    </row>
    <row r="10" ht="15" customHeight="1">
      <c r="A10" t="inlineStr">
        <is>
          <t>A 47035-2022</t>
        </is>
      </c>
      <c r="B10" s="1" t="n">
        <v>44851</v>
      </c>
      <c r="C10" s="1" t="n">
        <v>45192</v>
      </c>
      <c r="D10" t="inlineStr">
        <is>
          <t>NORRBOTTENS LÄN</t>
        </is>
      </c>
      <c r="E10" t="inlineStr">
        <is>
          <t>ARJEPLOG</t>
        </is>
      </c>
      <c r="F10" t="inlineStr">
        <is>
          <t>Övriga statliga verk och myndigheter</t>
        </is>
      </c>
      <c r="G10" t="n">
        <v>15.9</v>
      </c>
      <c r="H10" t="n">
        <v>3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Månlåsbräken
Grönkulla
Spindelblomster
Tibast
Brudsporre</t>
        </is>
      </c>
      <c r="S10">
        <f>HYPERLINK("https://klasma.github.io/Logging_ARJEPLOG/artfynd/A 47035-2022.xlsx", "A 47035-2022")</f>
        <v/>
      </c>
      <c r="T10">
        <f>HYPERLINK("https://klasma.github.io/Logging_ARJEPLOG/kartor/A 47035-2022.png", "A 47035-2022")</f>
        <v/>
      </c>
      <c r="V10">
        <f>HYPERLINK("https://klasma.github.io/Logging_ARJEPLOG/klagomål/A 47035-2022.docx", "A 47035-2022")</f>
        <v/>
      </c>
      <c r="W10">
        <f>HYPERLINK("https://klasma.github.io/Logging_ARJEPLOG/klagomålsmail/A 47035-2022.docx", "A 47035-2022")</f>
        <v/>
      </c>
      <c r="X10">
        <f>HYPERLINK("https://klasma.github.io/Logging_ARJEPLOG/tillsyn/A 47035-2022.docx", "A 47035-2022")</f>
        <v/>
      </c>
      <c r="Y10">
        <f>HYPERLINK("https://klasma.github.io/Logging_ARJEPLOG/tillsynsmail/A 47035-2022.docx", "A 47035-2022")</f>
        <v/>
      </c>
    </row>
    <row r="11" ht="15" customHeight="1">
      <c r="A11" t="inlineStr">
        <is>
          <t>A 61660-2018</t>
        </is>
      </c>
      <c r="B11" s="1" t="n">
        <v>43424</v>
      </c>
      <c r="C11" s="1" t="n">
        <v>45192</v>
      </c>
      <c r="D11" t="inlineStr">
        <is>
          <t>NORRBOTTENS LÄN</t>
        </is>
      </c>
      <c r="E11" t="inlineStr">
        <is>
          <t>ARJEPLOG</t>
        </is>
      </c>
      <c r="F11" t="inlineStr">
        <is>
          <t>SCA</t>
        </is>
      </c>
      <c r="G11" t="n">
        <v>34.2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Gammelgransskål
Garnlav
Norrlandslav
Nästlav</t>
        </is>
      </c>
      <c r="S11">
        <f>HYPERLINK("https://klasma.github.io/Logging_ARJEPLOG/artfynd/A 61660-2018.xlsx", "A 61660-2018")</f>
        <v/>
      </c>
      <c r="T11">
        <f>HYPERLINK("https://klasma.github.io/Logging_ARJEPLOG/kartor/A 61660-2018.png", "A 61660-2018")</f>
        <v/>
      </c>
      <c r="V11">
        <f>HYPERLINK("https://klasma.github.io/Logging_ARJEPLOG/klagomål/A 61660-2018.docx", "A 61660-2018")</f>
        <v/>
      </c>
      <c r="W11">
        <f>HYPERLINK("https://klasma.github.io/Logging_ARJEPLOG/klagomålsmail/A 61660-2018.docx", "A 61660-2018")</f>
        <v/>
      </c>
      <c r="X11">
        <f>HYPERLINK("https://klasma.github.io/Logging_ARJEPLOG/tillsyn/A 61660-2018.docx", "A 61660-2018")</f>
        <v/>
      </c>
      <c r="Y11">
        <f>HYPERLINK("https://klasma.github.io/Logging_ARJEPLOG/tillsynsmail/A 61660-2018.docx", "A 61660-2018")</f>
        <v/>
      </c>
    </row>
    <row r="12" ht="15" customHeight="1">
      <c r="A12" t="inlineStr">
        <is>
          <t>A 41183-2022</t>
        </is>
      </c>
      <c r="B12" s="1" t="n">
        <v>44825</v>
      </c>
      <c r="C12" s="1" t="n">
        <v>45192</v>
      </c>
      <c r="D12" t="inlineStr">
        <is>
          <t>NORRBOTTENS LÄN</t>
        </is>
      </c>
      <c r="E12" t="inlineStr">
        <is>
          <t>ARJEPLOG</t>
        </is>
      </c>
      <c r="F12" t="inlineStr">
        <is>
          <t>SCA</t>
        </is>
      </c>
      <c r="G12" t="n">
        <v>34.2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Gammelgransskål
Garnlav
Norrlandslav
Nästlav</t>
        </is>
      </c>
      <c r="S12">
        <f>HYPERLINK("https://klasma.github.io/Logging_ARJEPLOG/artfynd/A 41183-2022.xlsx", "A 41183-2022")</f>
        <v/>
      </c>
      <c r="T12">
        <f>HYPERLINK("https://klasma.github.io/Logging_ARJEPLOG/kartor/A 41183-2022.png", "A 41183-2022")</f>
        <v/>
      </c>
      <c r="V12">
        <f>HYPERLINK("https://klasma.github.io/Logging_ARJEPLOG/klagomål/A 41183-2022.docx", "A 41183-2022")</f>
        <v/>
      </c>
      <c r="W12">
        <f>HYPERLINK("https://klasma.github.io/Logging_ARJEPLOG/klagomålsmail/A 41183-2022.docx", "A 41183-2022")</f>
        <v/>
      </c>
      <c r="X12">
        <f>HYPERLINK("https://klasma.github.io/Logging_ARJEPLOG/tillsyn/A 41183-2022.docx", "A 41183-2022")</f>
        <v/>
      </c>
      <c r="Y12">
        <f>HYPERLINK("https://klasma.github.io/Logging_ARJEPLOG/tillsynsmail/A 41183-2022.docx", "A 41183-2022")</f>
        <v/>
      </c>
    </row>
    <row r="13" ht="15" customHeight="1">
      <c r="A13" t="inlineStr">
        <is>
          <t>A 64166-2021</t>
        </is>
      </c>
      <c r="B13" s="1" t="n">
        <v>44510</v>
      </c>
      <c r="C13" s="1" t="n">
        <v>45192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30.7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Fläckporing
Blå taggsvamp
Skarp dropptaggsvamp</t>
        </is>
      </c>
      <c r="S13">
        <f>HYPERLINK("https://klasma.github.io/Logging_ARJEPLOG/artfynd/A 64166-2021.xlsx", "A 64166-2021")</f>
        <v/>
      </c>
      <c r="T13">
        <f>HYPERLINK("https://klasma.github.io/Logging_ARJEPLOG/kartor/A 64166-2021.png", "A 64166-2021")</f>
        <v/>
      </c>
      <c r="V13">
        <f>HYPERLINK("https://klasma.github.io/Logging_ARJEPLOG/klagomål/A 64166-2021.docx", "A 64166-2021")</f>
        <v/>
      </c>
      <c r="W13">
        <f>HYPERLINK("https://klasma.github.io/Logging_ARJEPLOG/klagomålsmail/A 64166-2021.docx", "A 64166-2021")</f>
        <v/>
      </c>
      <c r="X13">
        <f>HYPERLINK("https://klasma.github.io/Logging_ARJEPLOG/tillsyn/A 64166-2021.docx", "A 64166-2021")</f>
        <v/>
      </c>
      <c r="Y13">
        <f>HYPERLINK("https://klasma.github.io/Logging_ARJEPLOG/tillsynsmail/A 64166-2021.docx", "A 64166-2021")</f>
        <v/>
      </c>
    </row>
    <row r="14" ht="15" customHeight="1">
      <c r="A14" t="inlineStr">
        <is>
          <t>A 15171-2022</t>
        </is>
      </c>
      <c r="B14" s="1" t="n">
        <v>44658</v>
      </c>
      <c r="C14" s="1" t="n">
        <v>45192</v>
      </c>
      <c r="D14" t="inlineStr">
        <is>
          <t>NORRBOTTENS LÄN</t>
        </is>
      </c>
      <c r="E14" t="inlineStr">
        <is>
          <t>ARJEPLOG</t>
        </is>
      </c>
      <c r="G14" t="n">
        <v>48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Lunglav
Tretåig hackspett</t>
        </is>
      </c>
      <c r="S14">
        <f>HYPERLINK("https://klasma.github.io/Logging_ARJEPLOG/artfynd/A 15171-2022.xlsx", "A 15171-2022")</f>
        <v/>
      </c>
      <c r="T14">
        <f>HYPERLINK("https://klasma.github.io/Logging_ARJEPLOG/kartor/A 15171-2022.png", "A 15171-2022")</f>
        <v/>
      </c>
      <c r="V14">
        <f>HYPERLINK("https://klasma.github.io/Logging_ARJEPLOG/klagomål/A 15171-2022.docx", "A 15171-2022")</f>
        <v/>
      </c>
      <c r="W14">
        <f>HYPERLINK("https://klasma.github.io/Logging_ARJEPLOG/klagomålsmail/A 15171-2022.docx", "A 15171-2022")</f>
        <v/>
      </c>
      <c r="X14">
        <f>HYPERLINK("https://klasma.github.io/Logging_ARJEPLOG/tillsyn/A 15171-2022.docx", "A 15171-2022")</f>
        <v/>
      </c>
      <c r="Y14">
        <f>HYPERLINK("https://klasma.github.io/Logging_ARJEPLOG/tillsynsmail/A 15171-2022.docx", "A 15171-2022")</f>
        <v/>
      </c>
    </row>
    <row r="15" ht="15" customHeight="1">
      <c r="A15" t="inlineStr">
        <is>
          <t>A 35512-2018</t>
        </is>
      </c>
      <c r="B15" s="1" t="n">
        <v>43325</v>
      </c>
      <c r="C15" s="1" t="n">
        <v>45192</v>
      </c>
      <c r="D15" t="inlineStr">
        <is>
          <t>NORRBOTTENS LÄN</t>
        </is>
      </c>
      <c r="E15" t="inlineStr">
        <is>
          <t>ARJEPLOG</t>
        </is>
      </c>
      <c r="G15" t="n">
        <v>19.8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Lappmes
Talltita</t>
        </is>
      </c>
      <c r="S15">
        <f>HYPERLINK("https://klasma.github.io/Logging_ARJEPLOG/artfynd/A 35512-2018.xlsx", "A 35512-2018")</f>
        <v/>
      </c>
      <c r="T15">
        <f>HYPERLINK("https://klasma.github.io/Logging_ARJEPLOG/kartor/A 35512-2018.png", "A 35512-2018")</f>
        <v/>
      </c>
      <c r="V15">
        <f>HYPERLINK("https://klasma.github.io/Logging_ARJEPLOG/klagomål/A 35512-2018.docx", "A 35512-2018")</f>
        <v/>
      </c>
      <c r="W15">
        <f>HYPERLINK("https://klasma.github.io/Logging_ARJEPLOG/klagomålsmail/A 35512-2018.docx", "A 35512-2018")</f>
        <v/>
      </c>
      <c r="X15">
        <f>HYPERLINK("https://klasma.github.io/Logging_ARJEPLOG/tillsyn/A 35512-2018.docx", "A 35512-2018")</f>
        <v/>
      </c>
      <c r="Y15">
        <f>HYPERLINK("https://klasma.github.io/Logging_ARJEPLOG/tillsynsmail/A 35512-2018.docx", "A 35512-2018")</f>
        <v/>
      </c>
    </row>
    <row r="16" ht="15" customHeight="1">
      <c r="A16" t="inlineStr">
        <is>
          <t>A 45095-2019</t>
        </is>
      </c>
      <c r="B16" s="1" t="n">
        <v>43707</v>
      </c>
      <c r="C16" s="1" t="n">
        <v>45192</v>
      </c>
      <c r="D16" t="inlineStr">
        <is>
          <t>NORRBOTTENS LÄN</t>
        </is>
      </c>
      <c r="E16" t="inlineStr">
        <is>
          <t>ARJEPLOG</t>
        </is>
      </c>
      <c r="G16" t="n">
        <v>9.9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Plattlummer
Revlummer</t>
        </is>
      </c>
      <c r="S16">
        <f>HYPERLINK("https://klasma.github.io/Logging_ARJEPLOG/artfynd/A 45095-2019.xlsx", "A 45095-2019")</f>
        <v/>
      </c>
      <c r="T16">
        <f>HYPERLINK("https://klasma.github.io/Logging_ARJEPLOG/kartor/A 45095-2019.png", "A 45095-2019")</f>
        <v/>
      </c>
      <c r="V16">
        <f>HYPERLINK("https://klasma.github.io/Logging_ARJEPLOG/klagomål/A 45095-2019.docx", "A 45095-2019")</f>
        <v/>
      </c>
      <c r="W16">
        <f>HYPERLINK("https://klasma.github.io/Logging_ARJEPLOG/klagomålsmail/A 45095-2019.docx", "A 45095-2019")</f>
        <v/>
      </c>
      <c r="X16">
        <f>HYPERLINK("https://klasma.github.io/Logging_ARJEPLOG/tillsyn/A 45095-2019.docx", "A 45095-2019")</f>
        <v/>
      </c>
      <c r="Y16">
        <f>HYPERLINK("https://klasma.github.io/Logging_ARJEPLOG/tillsynsmail/A 45095-2019.docx", "A 45095-2019")</f>
        <v/>
      </c>
    </row>
    <row r="17" ht="15" customHeight="1">
      <c r="A17" t="inlineStr">
        <is>
          <t>A 14684-2021</t>
        </is>
      </c>
      <c r="B17" s="1" t="n">
        <v>44280</v>
      </c>
      <c r="C17" s="1" t="n">
        <v>45192</v>
      </c>
      <c r="D17" t="inlineStr">
        <is>
          <t>NORRBOTTENS LÄN</t>
        </is>
      </c>
      <c r="E17" t="inlineStr">
        <is>
          <t>ARJEPLOG</t>
        </is>
      </c>
      <c r="G17" t="n">
        <v>26.6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Tretåig hackspett
Ullticka</t>
        </is>
      </c>
      <c r="S17">
        <f>HYPERLINK("https://klasma.github.io/Logging_ARJEPLOG/artfynd/A 14684-2021.xlsx", "A 14684-2021")</f>
        <v/>
      </c>
      <c r="T17">
        <f>HYPERLINK("https://klasma.github.io/Logging_ARJEPLOG/kartor/A 14684-2021.png", "A 14684-2021")</f>
        <v/>
      </c>
      <c r="V17">
        <f>HYPERLINK("https://klasma.github.io/Logging_ARJEPLOG/klagomål/A 14684-2021.docx", "A 14684-2021")</f>
        <v/>
      </c>
      <c r="W17">
        <f>HYPERLINK("https://klasma.github.io/Logging_ARJEPLOG/klagomålsmail/A 14684-2021.docx", "A 14684-2021")</f>
        <v/>
      </c>
      <c r="X17">
        <f>HYPERLINK("https://klasma.github.io/Logging_ARJEPLOG/tillsyn/A 14684-2021.docx", "A 14684-2021")</f>
        <v/>
      </c>
      <c r="Y17">
        <f>HYPERLINK("https://klasma.github.io/Logging_ARJEPLOG/tillsynsmail/A 14684-2021.docx", "A 14684-2021")</f>
        <v/>
      </c>
    </row>
    <row r="18" ht="15" customHeight="1">
      <c r="A18" t="inlineStr">
        <is>
          <t>A 17549-2023</t>
        </is>
      </c>
      <c r="B18" s="1" t="n">
        <v>45034</v>
      </c>
      <c r="C18" s="1" t="n">
        <v>45192</v>
      </c>
      <c r="D18" t="inlineStr">
        <is>
          <t>NORRBOTTENS LÄN</t>
        </is>
      </c>
      <c r="E18" t="inlineStr">
        <is>
          <t>ARJEPLOG</t>
        </is>
      </c>
      <c r="G18" t="n">
        <v>18.8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Granticka
Tretåig hackspett</t>
        </is>
      </c>
      <c r="S18">
        <f>HYPERLINK("https://klasma.github.io/Logging_ARJEPLOG/artfynd/A 17549-2023.xlsx", "A 17549-2023")</f>
        <v/>
      </c>
      <c r="T18">
        <f>HYPERLINK("https://klasma.github.io/Logging_ARJEPLOG/kartor/A 17549-2023.png", "A 17549-2023")</f>
        <v/>
      </c>
      <c r="V18">
        <f>HYPERLINK("https://klasma.github.io/Logging_ARJEPLOG/klagomål/A 17549-2023.docx", "A 17549-2023")</f>
        <v/>
      </c>
      <c r="W18">
        <f>HYPERLINK("https://klasma.github.io/Logging_ARJEPLOG/klagomålsmail/A 17549-2023.docx", "A 17549-2023")</f>
        <v/>
      </c>
      <c r="X18">
        <f>HYPERLINK("https://klasma.github.io/Logging_ARJEPLOG/tillsyn/A 17549-2023.docx", "A 17549-2023")</f>
        <v/>
      </c>
      <c r="Y18">
        <f>HYPERLINK("https://klasma.github.io/Logging_ARJEPLOG/tillsynsmail/A 17549-2023.docx", "A 17549-2023")</f>
        <v/>
      </c>
    </row>
    <row r="19" ht="15" customHeight="1">
      <c r="A19" t="inlineStr">
        <is>
          <t>A 60735-2018</t>
        </is>
      </c>
      <c r="B19" s="1" t="n">
        <v>43409</v>
      </c>
      <c r="C19" s="1" t="n">
        <v>45192</v>
      </c>
      <c r="D19" t="inlineStr">
        <is>
          <t>NORRBOTTENS LÄN</t>
        </is>
      </c>
      <c r="E19" t="inlineStr">
        <is>
          <t>ARJEPLOG</t>
        </is>
      </c>
      <c r="G19" t="n">
        <v>38.9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HYPERLINK("https://klasma.github.io/Logging_ARJEPLOG/artfynd/A 60735-2018.xlsx", "A 60735-2018")</f>
        <v/>
      </c>
      <c r="T19">
        <f>HYPERLINK("https://klasma.github.io/Logging_ARJEPLOG/kartor/A 60735-2018.png", "A 60735-2018")</f>
        <v/>
      </c>
      <c r="V19">
        <f>HYPERLINK("https://klasma.github.io/Logging_ARJEPLOG/klagomål/A 60735-2018.docx", "A 60735-2018")</f>
        <v/>
      </c>
      <c r="W19">
        <f>HYPERLINK("https://klasma.github.io/Logging_ARJEPLOG/klagomålsmail/A 60735-2018.docx", "A 60735-2018")</f>
        <v/>
      </c>
      <c r="X19">
        <f>HYPERLINK("https://klasma.github.io/Logging_ARJEPLOG/tillsyn/A 60735-2018.docx", "A 60735-2018")</f>
        <v/>
      </c>
      <c r="Y19">
        <f>HYPERLINK("https://klasma.github.io/Logging_ARJEPLOG/tillsynsmail/A 60735-2018.docx", "A 60735-2018")</f>
        <v/>
      </c>
    </row>
    <row r="20" ht="15" customHeight="1">
      <c r="A20" t="inlineStr">
        <is>
          <t>A 45324-2022</t>
        </is>
      </c>
      <c r="B20" s="1" t="n">
        <v>44841</v>
      </c>
      <c r="C20" s="1" t="n">
        <v>45192</v>
      </c>
      <c r="D20" t="inlineStr">
        <is>
          <t>NORRBOTTENS LÄN</t>
        </is>
      </c>
      <c r="E20" t="inlineStr">
        <is>
          <t>ARJEPLOG</t>
        </is>
      </c>
      <c r="G20" t="n">
        <v>23.2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Bergand</t>
        </is>
      </c>
      <c r="S20">
        <f>HYPERLINK("https://klasma.github.io/Logging_ARJEPLOG/artfynd/A 45324-2022.xlsx", "A 45324-2022")</f>
        <v/>
      </c>
      <c r="T20">
        <f>HYPERLINK("https://klasma.github.io/Logging_ARJEPLOG/kartor/A 45324-2022.png", "A 45324-2022")</f>
        <v/>
      </c>
      <c r="V20">
        <f>HYPERLINK("https://klasma.github.io/Logging_ARJEPLOG/klagomål/A 45324-2022.docx", "A 45324-2022")</f>
        <v/>
      </c>
      <c r="W20">
        <f>HYPERLINK("https://klasma.github.io/Logging_ARJEPLOG/klagomålsmail/A 45324-2022.docx", "A 45324-2022")</f>
        <v/>
      </c>
      <c r="X20">
        <f>HYPERLINK("https://klasma.github.io/Logging_ARJEPLOG/tillsyn/A 45324-2022.docx", "A 45324-2022")</f>
        <v/>
      </c>
      <c r="Y20">
        <f>HYPERLINK("https://klasma.github.io/Logging_ARJEPLOG/tillsynsmail/A 45324-2022.docx", "A 45324-2022")</f>
        <v/>
      </c>
    </row>
    <row r="21" ht="15" customHeight="1">
      <c r="A21" t="inlineStr">
        <is>
          <t>A 25279-2023</t>
        </is>
      </c>
      <c r="B21" s="1" t="n">
        <v>45079</v>
      </c>
      <c r="C21" s="1" t="n">
        <v>45192</v>
      </c>
      <c r="D21" t="inlineStr">
        <is>
          <t>NORRBOTTENS LÄN</t>
        </is>
      </c>
      <c r="E21" t="inlineStr">
        <is>
          <t>ARJEPLOG</t>
        </is>
      </c>
      <c r="F21" t="inlineStr">
        <is>
          <t>Övriga statliga verk och myndigheter</t>
        </is>
      </c>
      <c r="G21" t="n">
        <v>6.9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HYPERLINK("https://klasma.github.io/Logging_ARJEPLOG/artfynd/A 25279-2023.xlsx", "A 25279-2023")</f>
        <v/>
      </c>
      <c r="T21">
        <f>HYPERLINK("https://klasma.github.io/Logging_ARJEPLOG/kartor/A 25279-2023.png", "A 25279-2023")</f>
        <v/>
      </c>
      <c r="V21">
        <f>HYPERLINK("https://klasma.github.io/Logging_ARJEPLOG/klagomål/A 25279-2023.docx", "A 25279-2023")</f>
        <v/>
      </c>
      <c r="W21">
        <f>HYPERLINK("https://klasma.github.io/Logging_ARJEPLOG/klagomålsmail/A 25279-2023.docx", "A 25279-2023")</f>
        <v/>
      </c>
      <c r="X21">
        <f>HYPERLINK("https://klasma.github.io/Logging_ARJEPLOG/tillsyn/A 25279-2023.docx", "A 25279-2023")</f>
        <v/>
      </c>
      <c r="Y21">
        <f>HYPERLINK("https://klasma.github.io/Logging_ARJEPLOG/tillsynsmail/A 25279-2023.docx", "A 25279-2023")</f>
        <v/>
      </c>
    </row>
    <row r="22" ht="15" customHeight="1">
      <c r="A22" t="inlineStr">
        <is>
          <t>A 33931-2018</t>
        </is>
      </c>
      <c r="B22" s="1" t="n">
        <v>43314</v>
      </c>
      <c r="C22" s="1" t="n">
        <v>45192</v>
      </c>
      <c r="D22" t="inlineStr">
        <is>
          <t>NORRBOTTENS LÄN</t>
        </is>
      </c>
      <c r="E22" t="inlineStr">
        <is>
          <t>ARJEPLOG</t>
        </is>
      </c>
      <c r="F22" t="inlineStr">
        <is>
          <t>Allmännings- och besparingsskogar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33929-2018</t>
        </is>
      </c>
      <c r="B23" s="1" t="n">
        <v>43314</v>
      </c>
      <c r="C23" s="1" t="n">
        <v>45192</v>
      </c>
      <c r="D23" t="inlineStr">
        <is>
          <t>NORRBOTTENS LÄN</t>
        </is>
      </c>
      <c r="E23" t="inlineStr">
        <is>
          <t>ARJEPLOG</t>
        </is>
      </c>
      <c r="G23" t="n">
        <v>30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35433-2018</t>
        </is>
      </c>
      <c r="B24" s="1" t="n">
        <v>43325</v>
      </c>
      <c r="C24" s="1" t="n">
        <v>45192</v>
      </c>
      <c r="D24" t="inlineStr">
        <is>
          <t>NORRBOTTENS LÄN</t>
        </is>
      </c>
      <c r="E24" t="inlineStr">
        <is>
          <t>ARJEPLOG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35514-2018</t>
        </is>
      </c>
      <c r="B25" s="1" t="n">
        <v>43325</v>
      </c>
      <c r="C25" s="1" t="n">
        <v>45192</v>
      </c>
      <c r="D25" t="inlineStr">
        <is>
          <t>NORRBOTTENS LÄN</t>
        </is>
      </c>
      <c r="E25" t="inlineStr">
        <is>
          <t>ARJEPLOG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35507-2018</t>
        </is>
      </c>
      <c r="B26" s="1" t="n">
        <v>43325</v>
      </c>
      <c r="C26" s="1" t="n">
        <v>45192</v>
      </c>
      <c r="D26" t="inlineStr">
        <is>
          <t>NORRBOTTENS LÄN</t>
        </is>
      </c>
      <c r="E26" t="inlineStr">
        <is>
          <t>ARJEPLOG</t>
        </is>
      </c>
      <c r="G26" t="n">
        <v>20.4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38203-2018</t>
        </is>
      </c>
      <c r="B27" s="1" t="n">
        <v>43337</v>
      </c>
      <c r="C27" s="1" t="n">
        <v>45192</v>
      </c>
      <c r="D27" t="inlineStr">
        <is>
          <t>NORRBOTTENS LÄN</t>
        </is>
      </c>
      <c r="E27" t="inlineStr">
        <is>
          <t>ARJEPLOG</t>
        </is>
      </c>
      <c r="G27" t="n">
        <v>26.1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39579-2018</t>
        </is>
      </c>
      <c r="B28" s="1" t="n">
        <v>43342</v>
      </c>
      <c r="C28" s="1" t="n">
        <v>45192</v>
      </c>
      <c r="D28" t="inlineStr">
        <is>
          <t>NORRBOTTENS LÄN</t>
        </is>
      </c>
      <c r="E28" t="inlineStr">
        <is>
          <t>ARJEPLOG</t>
        </is>
      </c>
      <c r="G28" t="n">
        <v>21.6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42250-2018</t>
        </is>
      </c>
      <c r="B29" s="1" t="n">
        <v>43349</v>
      </c>
      <c r="C29" s="1" t="n">
        <v>45192</v>
      </c>
      <c r="D29" t="inlineStr">
        <is>
          <t>NORRBOTTENS LÄN</t>
        </is>
      </c>
      <c r="E29" t="inlineStr">
        <is>
          <t>ARJEPLOG</t>
        </is>
      </c>
      <c r="F29" t="inlineStr">
        <is>
          <t>Allmännings- och besparingsskogar</t>
        </is>
      </c>
      <c r="G29" t="n">
        <v>18.3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42063-2018</t>
        </is>
      </c>
      <c r="B30" s="1" t="n">
        <v>43349</v>
      </c>
      <c r="C30" s="1" t="n">
        <v>45192</v>
      </c>
      <c r="D30" t="inlineStr">
        <is>
          <t>NORRBOTTENS LÄN</t>
        </is>
      </c>
      <c r="E30" t="inlineStr">
        <is>
          <t>ARJEPLOG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51177-2018</t>
        </is>
      </c>
      <c r="B31" s="1" t="n">
        <v>43378</v>
      </c>
      <c r="C31" s="1" t="n">
        <v>45192</v>
      </c>
      <c r="D31" t="inlineStr">
        <is>
          <t>NORRBOTTENS LÄN</t>
        </is>
      </c>
      <c r="E31" t="inlineStr">
        <is>
          <t>ARJEPLOG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51393-2018</t>
        </is>
      </c>
      <c r="B32" s="1" t="n">
        <v>43381</v>
      </c>
      <c r="C32" s="1" t="n">
        <v>45192</v>
      </c>
      <c r="D32" t="inlineStr">
        <is>
          <t>NORRBOTTENS LÄN</t>
        </is>
      </c>
      <c r="E32" t="inlineStr">
        <is>
          <t>ARJEPLOG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53434-2018</t>
        </is>
      </c>
      <c r="B33" s="1" t="n">
        <v>43391</v>
      </c>
      <c r="C33" s="1" t="n">
        <v>45192</v>
      </c>
      <c r="D33" t="inlineStr">
        <is>
          <t>NORRBOTTENS LÄN</t>
        </is>
      </c>
      <c r="E33" t="inlineStr">
        <is>
          <t>ARJEPLOG</t>
        </is>
      </c>
      <c r="F33" t="inlineStr">
        <is>
          <t>Sveaskog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59381-2018</t>
        </is>
      </c>
      <c r="B34" s="1" t="n">
        <v>43404</v>
      </c>
      <c r="C34" s="1" t="n">
        <v>45192</v>
      </c>
      <c r="D34" t="inlineStr">
        <is>
          <t>NORRBOTTENS LÄN</t>
        </is>
      </c>
      <c r="E34" t="inlineStr">
        <is>
          <t>ARJEPLOG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60725-2018</t>
        </is>
      </c>
      <c r="B35" s="1" t="n">
        <v>43409</v>
      </c>
      <c r="C35" s="1" t="n">
        <v>45192</v>
      </c>
      <c r="D35" t="inlineStr">
        <is>
          <t>NORRBOTTENS LÄN</t>
        </is>
      </c>
      <c r="E35" t="inlineStr">
        <is>
          <t>ARJEPLOG</t>
        </is>
      </c>
      <c r="F35" t="inlineStr">
        <is>
          <t>Allmännings- och besparingsskogar</t>
        </is>
      </c>
      <c r="G35" t="n">
        <v>25.5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63495-2018</t>
        </is>
      </c>
      <c r="B36" s="1" t="n">
        <v>43427</v>
      </c>
      <c r="C36" s="1" t="n">
        <v>45192</v>
      </c>
      <c r="D36" t="inlineStr">
        <is>
          <t>NORRBOTTENS LÄN</t>
        </is>
      </c>
      <c r="E36" t="inlineStr">
        <is>
          <t>ARJEPLOG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9980-2019</t>
        </is>
      </c>
      <c r="B37" s="1" t="n">
        <v>43509</v>
      </c>
      <c r="C37" s="1" t="n">
        <v>45192</v>
      </c>
      <c r="D37" t="inlineStr">
        <is>
          <t>NORRBOTTENS LÄN</t>
        </is>
      </c>
      <c r="E37" t="inlineStr">
        <is>
          <t>ARJEPLOG</t>
        </is>
      </c>
      <c r="F37" t="inlineStr">
        <is>
          <t>SCA</t>
        </is>
      </c>
      <c r="G37" t="n">
        <v>9.699999999999999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9981-2019</t>
        </is>
      </c>
      <c r="B38" s="1" t="n">
        <v>43509</v>
      </c>
      <c r="C38" s="1" t="n">
        <v>45192</v>
      </c>
      <c r="D38" t="inlineStr">
        <is>
          <t>NORRBOTTENS LÄN</t>
        </is>
      </c>
      <c r="E38" t="inlineStr">
        <is>
          <t>ARJEPLOG</t>
        </is>
      </c>
      <c r="F38" t="inlineStr">
        <is>
          <t>SCA</t>
        </is>
      </c>
      <c r="G38" t="n">
        <v>11.6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9982-2019</t>
        </is>
      </c>
      <c r="B39" s="1" t="n">
        <v>43509</v>
      </c>
      <c r="C39" s="1" t="n">
        <v>45192</v>
      </c>
      <c r="D39" t="inlineStr">
        <is>
          <t>NORRBOTTENS LÄN</t>
        </is>
      </c>
      <c r="E39" t="inlineStr">
        <is>
          <t>ARJEPLOG</t>
        </is>
      </c>
      <c r="F39" t="inlineStr">
        <is>
          <t>SCA</t>
        </is>
      </c>
      <c r="G39" t="n">
        <v>8.9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15827-2019</t>
        </is>
      </c>
      <c r="B40" s="1" t="n">
        <v>43542</v>
      </c>
      <c r="C40" s="1" t="n">
        <v>45192</v>
      </c>
      <c r="D40" t="inlineStr">
        <is>
          <t>NORRBOTTENS LÄN</t>
        </is>
      </c>
      <c r="E40" t="inlineStr">
        <is>
          <t>ARJEPLOG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15399-2019</t>
        </is>
      </c>
      <c r="B41" s="1" t="n">
        <v>43542</v>
      </c>
      <c r="C41" s="1" t="n">
        <v>45192</v>
      </c>
      <c r="D41" t="inlineStr">
        <is>
          <t>NORRBOTTENS LÄN</t>
        </is>
      </c>
      <c r="E41" t="inlineStr">
        <is>
          <t>ARJEPLOG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16767-2019</t>
        </is>
      </c>
      <c r="B42" s="1" t="n">
        <v>43549</v>
      </c>
      <c r="C42" s="1" t="n">
        <v>45192</v>
      </c>
      <c r="D42" t="inlineStr">
        <is>
          <t>NORRBOTTENS LÄN</t>
        </is>
      </c>
      <c r="E42" t="inlineStr">
        <is>
          <t>ARJEPLOG</t>
        </is>
      </c>
      <c r="F42" t="inlineStr">
        <is>
          <t>Allmännings- och besparingsskogar</t>
        </is>
      </c>
      <c r="G42" t="n">
        <v>18.6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16749-2019</t>
        </is>
      </c>
      <c r="B43" s="1" t="n">
        <v>43549</v>
      </c>
      <c r="C43" s="1" t="n">
        <v>45192</v>
      </c>
      <c r="D43" t="inlineStr">
        <is>
          <t>NORRBOTTENS LÄN</t>
        </is>
      </c>
      <c r="E43" t="inlineStr">
        <is>
          <t>ARJEPLOG</t>
        </is>
      </c>
      <c r="G43" t="n">
        <v>30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21344-2019</t>
        </is>
      </c>
      <c r="B44" s="1" t="n">
        <v>43579</v>
      </c>
      <c r="C44" s="1" t="n">
        <v>45192</v>
      </c>
      <c r="D44" t="inlineStr">
        <is>
          <t>NORRBOTTENS LÄN</t>
        </is>
      </c>
      <c r="E44" t="inlineStr">
        <is>
          <t>ARJEPLOG</t>
        </is>
      </c>
      <c r="G44" t="n">
        <v>6.7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25107-2019</t>
        </is>
      </c>
      <c r="B45" s="1" t="n">
        <v>43600</v>
      </c>
      <c r="C45" s="1" t="n">
        <v>45192</v>
      </c>
      <c r="D45" t="inlineStr">
        <is>
          <t>NORRBOTTENS LÄN</t>
        </is>
      </c>
      <c r="E45" t="inlineStr">
        <is>
          <t>ARJEPLOG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24943-2019</t>
        </is>
      </c>
      <c r="B46" s="1" t="n">
        <v>43602</v>
      </c>
      <c r="C46" s="1" t="n">
        <v>45192</v>
      </c>
      <c r="D46" t="inlineStr">
        <is>
          <t>NORRBOTTENS LÄN</t>
        </is>
      </c>
      <c r="E46" t="inlineStr">
        <is>
          <t>ARJEPLOG</t>
        </is>
      </c>
      <c r="F46" t="inlineStr">
        <is>
          <t>Sveaskog</t>
        </is>
      </c>
      <c r="G46" t="n">
        <v>19.5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26099-2019</t>
        </is>
      </c>
      <c r="B47" s="1" t="n">
        <v>43605</v>
      </c>
      <c r="C47" s="1" t="n">
        <v>45192</v>
      </c>
      <c r="D47" t="inlineStr">
        <is>
          <t>NORRBOTTENS LÄN</t>
        </is>
      </c>
      <c r="E47" t="inlineStr">
        <is>
          <t>ARJEPLOG</t>
        </is>
      </c>
      <c r="F47" t="inlineStr">
        <is>
          <t>Övriga statliga verk och myndigheter</t>
        </is>
      </c>
      <c r="G47" t="n">
        <v>40.2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28869-2019</t>
        </is>
      </c>
      <c r="B48" s="1" t="n">
        <v>43616</v>
      </c>
      <c r="C48" s="1" t="n">
        <v>45192</v>
      </c>
      <c r="D48" t="inlineStr">
        <is>
          <t>NORRBOTTENS LÄN</t>
        </is>
      </c>
      <c r="E48" t="inlineStr">
        <is>
          <t>ARJEPLOG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29502-2019</t>
        </is>
      </c>
      <c r="B49" s="1" t="n">
        <v>43627</v>
      </c>
      <c r="C49" s="1" t="n">
        <v>45192</v>
      </c>
      <c r="D49" t="inlineStr">
        <is>
          <t>NORRBOTTENS LÄN</t>
        </is>
      </c>
      <c r="E49" t="inlineStr">
        <is>
          <t>ARJEPLOG</t>
        </is>
      </c>
      <c r="F49" t="inlineStr">
        <is>
          <t>Övriga statliga verk och myndigheter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32493-2019</t>
        </is>
      </c>
      <c r="B50" s="1" t="n">
        <v>43644</v>
      </c>
      <c r="C50" s="1" t="n">
        <v>45192</v>
      </c>
      <c r="D50" t="inlineStr">
        <is>
          <t>NORRBOTTENS LÄN</t>
        </is>
      </c>
      <c r="E50" t="inlineStr">
        <is>
          <t>ARJEPLOG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35842-2019</t>
        </is>
      </c>
      <c r="B51" s="1" t="n">
        <v>43665</v>
      </c>
      <c r="C51" s="1" t="n">
        <v>45192</v>
      </c>
      <c r="D51" t="inlineStr">
        <is>
          <t>NORRBOTTENS LÄN</t>
        </is>
      </c>
      <c r="E51" t="inlineStr">
        <is>
          <t>ARJEPLOG</t>
        </is>
      </c>
      <c r="G51" t="n">
        <v>13.3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40255-2019</t>
        </is>
      </c>
      <c r="B52" s="1" t="n">
        <v>43695</v>
      </c>
      <c r="C52" s="1" t="n">
        <v>45192</v>
      </c>
      <c r="D52" t="inlineStr">
        <is>
          <t>NORRBOTTENS LÄN</t>
        </is>
      </c>
      <c r="E52" t="inlineStr">
        <is>
          <t>ARJEPLOG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41772-2019</t>
        </is>
      </c>
      <c r="B53" s="1" t="n">
        <v>43699</v>
      </c>
      <c r="C53" s="1" t="n">
        <v>45192</v>
      </c>
      <c r="D53" t="inlineStr">
        <is>
          <t>NORRBOTTENS LÄN</t>
        </is>
      </c>
      <c r="E53" t="inlineStr">
        <is>
          <t>ARJEPLOG</t>
        </is>
      </c>
      <c r="F53" t="inlineStr">
        <is>
          <t>SCA</t>
        </is>
      </c>
      <c r="G53" t="n">
        <v>17.1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41774-2019</t>
        </is>
      </c>
      <c r="B54" s="1" t="n">
        <v>43699</v>
      </c>
      <c r="C54" s="1" t="n">
        <v>45192</v>
      </c>
      <c r="D54" t="inlineStr">
        <is>
          <t>NORRBOTTENS LÄN</t>
        </is>
      </c>
      <c r="E54" t="inlineStr">
        <is>
          <t>ARJEPLOG</t>
        </is>
      </c>
      <c r="F54" t="inlineStr">
        <is>
          <t>SCA</t>
        </is>
      </c>
      <c r="G54" t="n">
        <v>10.3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42077-2019</t>
        </is>
      </c>
      <c r="B55" s="1" t="n">
        <v>43700</v>
      </c>
      <c r="C55" s="1" t="n">
        <v>45192</v>
      </c>
      <c r="D55" t="inlineStr">
        <is>
          <t>NORRBOTTENS LÄN</t>
        </is>
      </c>
      <c r="E55" t="inlineStr">
        <is>
          <t>ARJEPLOG</t>
        </is>
      </c>
      <c r="F55" t="inlineStr">
        <is>
          <t>SCA</t>
        </is>
      </c>
      <c r="G55" t="n">
        <v>17.1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42333-2019</t>
        </is>
      </c>
      <c r="B56" s="1" t="n">
        <v>43703</v>
      </c>
      <c r="C56" s="1" t="n">
        <v>45192</v>
      </c>
      <c r="D56" t="inlineStr">
        <is>
          <t>NORRBOTTENS LÄN</t>
        </is>
      </c>
      <c r="E56" t="inlineStr">
        <is>
          <t>ARJEPLOG</t>
        </is>
      </c>
      <c r="F56" t="inlineStr">
        <is>
          <t>Sveaskog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49149-2019</t>
        </is>
      </c>
      <c r="B57" s="1" t="n">
        <v>43728</v>
      </c>
      <c r="C57" s="1" t="n">
        <v>45192</v>
      </c>
      <c r="D57" t="inlineStr">
        <is>
          <t>NORRBOTTENS LÄN</t>
        </is>
      </c>
      <c r="E57" t="inlineStr">
        <is>
          <t>ARJEPLOG</t>
        </is>
      </c>
      <c r="F57" t="inlineStr">
        <is>
          <t>Allmännings- och besparingsskogar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49218-2019</t>
        </is>
      </c>
      <c r="B58" s="1" t="n">
        <v>43731</v>
      </c>
      <c r="C58" s="1" t="n">
        <v>45192</v>
      </c>
      <c r="D58" t="inlineStr">
        <is>
          <t>NORRBOTTENS LÄN</t>
        </is>
      </c>
      <c r="E58" t="inlineStr">
        <is>
          <t>ARJEPLOG</t>
        </is>
      </c>
      <c r="F58" t="inlineStr">
        <is>
          <t>Allmännings- och besparingsskogar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55693-2019</t>
        </is>
      </c>
      <c r="B59" s="1" t="n">
        <v>43760</v>
      </c>
      <c r="C59" s="1" t="n">
        <v>45192</v>
      </c>
      <c r="D59" t="inlineStr">
        <is>
          <t>NORRBOTTENS LÄN</t>
        </is>
      </c>
      <c r="E59" t="inlineStr">
        <is>
          <t>ARJEPLOG</t>
        </is>
      </c>
      <c r="F59" t="inlineStr">
        <is>
          <t>SCA</t>
        </is>
      </c>
      <c r="G59" t="n">
        <v>27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59550-2019</t>
        </is>
      </c>
      <c r="B60" s="1" t="n">
        <v>43776</v>
      </c>
      <c r="C60" s="1" t="n">
        <v>45192</v>
      </c>
      <c r="D60" t="inlineStr">
        <is>
          <t>NORRBOTTENS LÄN</t>
        </is>
      </c>
      <c r="E60" t="inlineStr">
        <is>
          <t>ARJEPLOG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65220-2019</t>
        </is>
      </c>
      <c r="B61" s="1" t="n">
        <v>43797</v>
      </c>
      <c r="C61" s="1" t="n">
        <v>45192</v>
      </c>
      <c r="D61" t="inlineStr">
        <is>
          <t>NORRBOTTENS LÄN</t>
        </is>
      </c>
      <c r="E61" t="inlineStr">
        <is>
          <t>ARJEPLOG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65894-2019</t>
        </is>
      </c>
      <c r="B62" s="1" t="n">
        <v>43798</v>
      </c>
      <c r="C62" s="1" t="n">
        <v>45192</v>
      </c>
      <c r="D62" t="inlineStr">
        <is>
          <t>NORRBOTTENS LÄN</t>
        </is>
      </c>
      <c r="E62" t="inlineStr">
        <is>
          <t>ARJEPLOG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66484-2019</t>
        </is>
      </c>
      <c r="B63" s="1" t="n">
        <v>43803</v>
      </c>
      <c r="C63" s="1" t="n">
        <v>45192</v>
      </c>
      <c r="D63" t="inlineStr">
        <is>
          <t>NORRBOTTENS LÄN</t>
        </is>
      </c>
      <c r="E63" t="inlineStr">
        <is>
          <t>ARJEPLOG</t>
        </is>
      </c>
      <c r="F63" t="inlineStr">
        <is>
          <t>Sveaskog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815-2020</t>
        </is>
      </c>
      <c r="B64" s="1" t="n">
        <v>43838</v>
      </c>
      <c r="C64" s="1" t="n">
        <v>45192</v>
      </c>
      <c r="D64" t="inlineStr">
        <is>
          <t>NORRBOTTENS LÄN</t>
        </is>
      </c>
      <c r="E64" t="inlineStr">
        <is>
          <t>ARJEPLOG</t>
        </is>
      </c>
      <c r="F64" t="inlineStr">
        <is>
          <t>SCA</t>
        </is>
      </c>
      <c r="G64" t="n">
        <v>17.1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816-2020</t>
        </is>
      </c>
      <c r="B65" s="1" t="n">
        <v>43838</v>
      </c>
      <c r="C65" s="1" t="n">
        <v>45192</v>
      </c>
      <c r="D65" t="inlineStr">
        <is>
          <t>NORRBOTTENS LÄN</t>
        </is>
      </c>
      <c r="E65" t="inlineStr">
        <is>
          <t>ARJEPLOG</t>
        </is>
      </c>
      <c r="F65" t="inlineStr">
        <is>
          <t>SCA</t>
        </is>
      </c>
      <c r="G65" t="n">
        <v>10.3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11303-2020</t>
        </is>
      </c>
      <c r="B66" s="1" t="n">
        <v>43892</v>
      </c>
      <c r="C66" s="1" t="n">
        <v>45192</v>
      </c>
      <c r="D66" t="inlineStr">
        <is>
          <t>NORRBOTTENS LÄN</t>
        </is>
      </c>
      <c r="E66" t="inlineStr">
        <is>
          <t>ARJEPLOG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17204-2020</t>
        </is>
      </c>
      <c r="B67" s="1" t="n">
        <v>43913</v>
      </c>
      <c r="C67" s="1" t="n">
        <v>45192</v>
      </c>
      <c r="D67" t="inlineStr">
        <is>
          <t>NORRBOTTENS LÄN</t>
        </is>
      </c>
      <c r="E67" t="inlineStr">
        <is>
          <t>ARJEPLOG</t>
        </is>
      </c>
      <c r="G67" t="n">
        <v>5.5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17025-2020</t>
        </is>
      </c>
      <c r="B68" s="1" t="n">
        <v>43913</v>
      </c>
      <c r="C68" s="1" t="n">
        <v>45192</v>
      </c>
      <c r="D68" t="inlineStr">
        <is>
          <t>NORRBOTTENS LÄN</t>
        </is>
      </c>
      <c r="E68" t="inlineStr">
        <is>
          <t>ARJEPLOG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17761-2020</t>
        </is>
      </c>
      <c r="B69" s="1" t="n">
        <v>43914</v>
      </c>
      <c r="C69" s="1" t="n">
        <v>45192</v>
      </c>
      <c r="D69" t="inlineStr">
        <is>
          <t>NORRBOTTENS LÄN</t>
        </is>
      </c>
      <c r="E69" t="inlineStr">
        <is>
          <t>ARJEPLOG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17208-2020</t>
        </is>
      </c>
      <c r="B70" s="1" t="n">
        <v>43914</v>
      </c>
      <c r="C70" s="1" t="n">
        <v>45192</v>
      </c>
      <c r="D70" t="inlineStr">
        <is>
          <t>NORRBOTTENS LÄN</t>
        </is>
      </c>
      <c r="E70" t="inlineStr">
        <is>
          <t>ARJEPLOG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17244-2020</t>
        </is>
      </c>
      <c r="B71" s="1" t="n">
        <v>43914</v>
      </c>
      <c r="C71" s="1" t="n">
        <v>45192</v>
      </c>
      <c r="D71" t="inlineStr">
        <is>
          <t>NORRBOTTENS LÄN</t>
        </is>
      </c>
      <c r="E71" t="inlineStr">
        <is>
          <t>ARJEPLOG</t>
        </is>
      </c>
      <c r="G71" t="n">
        <v>18.3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17744-2020</t>
        </is>
      </c>
      <c r="B72" s="1" t="n">
        <v>43914</v>
      </c>
      <c r="C72" s="1" t="n">
        <v>45192</v>
      </c>
      <c r="D72" t="inlineStr">
        <is>
          <t>NORRBOTTENS LÄN</t>
        </is>
      </c>
      <c r="E72" t="inlineStr">
        <is>
          <t>ARJEPLOG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25139-2020</t>
        </is>
      </c>
      <c r="B73" s="1" t="n">
        <v>43979</v>
      </c>
      <c r="C73" s="1" t="n">
        <v>45192</v>
      </c>
      <c r="D73" t="inlineStr">
        <is>
          <t>NORRBOTTENS LÄN</t>
        </is>
      </c>
      <c r="E73" t="inlineStr">
        <is>
          <t>ARJEPLOG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30397-2020</t>
        </is>
      </c>
      <c r="B74" s="1" t="n">
        <v>44007</v>
      </c>
      <c r="C74" s="1" t="n">
        <v>45192</v>
      </c>
      <c r="D74" t="inlineStr">
        <is>
          <t>NORRBOTTENS LÄN</t>
        </is>
      </c>
      <c r="E74" t="inlineStr">
        <is>
          <t>ARJEPLOG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33219-2020</t>
        </is>
      </c>
      <c r="B75" s="1" t="n">
        <v>44020</v>
      </c>
      <c r="C75" s="1" t="n">
        <v>45192</v>
      </c>
      <c r="D75" t="inlineStr">
        <is>
          <t>NORRBOTTENS LÄN</t>
        </is>
      </c>
      <c r="E75" t="inlineStr">
        <is>
          <t>ARJEPLOG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33720-2020</t>
        </is>
      </c>
      <c r="B76" s="1" t="n">
        <v>44026</v>
      </c>
      <c r="C76" s="1" t="n">
        <v>45192</v>
      </c>
      <c r="D76" t="inlineStr">
        <is>
          <t>NORRBOTTENS LÄN</t>
        </is>
      </c>
      <c r="E76" t="inlineStr">
        <is>
          <t>ARJEPLOG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33717-2020</t>
        </is>
      </c>
      <c r="B77" s="1" t="n">
        <v>44026</v>
      </c>
      <c r="C77" s="1" t="n">
        <v>45192</v>
      </c>
      <c r="D77" t="inlineStr">
        <is>
          <t>NORRBOTTENS LÄN</t>
        </is>
      </c>
      <c r="E77" t="inlineStr">
        <is>
          <t>ARJEPLOG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39774-2020</t>
        </is>
      </c>
      <c r="B78" s="1" t="n">
        <v>44067</v>
      </c>
      <c r="C78" s="1" t="n">
        <v>45192</v>
      </c>
      <c r="D78" t="inlineStr">
        <is>
          <t>NORRBOTTENS LÄN</t>
        </is>
      </c>
      <c r="E78" t="inlineStr">
        <is>
          <t>ARJEPLOG</t>
        </is>
      </c>
      <c r="F78" t="inlineStr">
        <is>
          <t>Naturvårdsverket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39789-2020</t>
        </is>
      </c>
      <c r="B79" s="1" t="n">
        <v>44067</v>
      </c>
      <c r="C79" s="1" t="n">
        <v>45192</v>
      </c>
      <c r="D79" t="inlineStr">
        <is>
          <t>NORRBOTTENS LÄN</t>
        </is>
      </c>
      <c r="E79" t="inlineStr">
        <is>
          <t>ARJEPLOG</t>
        </is>
      </c>
      <c r="F79" t="inlineStr">
        <is>
          <t>Naturvårdsverket</t>
        </is>
      </c>
      <c r="G79" t="n">
        <v>9.4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61050-2020</t>
        </is>
      </c>
      <c r="B80" s="1" t="n">
        <v>44154</v>
      </c>
      <c r="C80" s="1" t="n">
        <v>45192</v>
      </c>
      <c r="D80" t="inlineStr">
        <is>
          <t>NORRBOTTENS LÄN</t>
        </is>
      </c>
      <c r="E80" t="inlineStr">
        <is>
          <t>ARJEPLOG</t>
        </is>
      </c>
      <c r="F80" t="inlineStr">
        <is>
          <t>Övriga statliga verk och myndigheter</t>
        </is>
      </c>
      <c r="G80" t="n">
        <v>17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61272-2020</t>
        </is>
      </c>
      <c r="B81" s="1" t="n">
        <v>44154</v>
      </c>
      <c r="C81" s="1" t="n">
        <v>45192</v>
      </c>
      <c r="D81" t="inlineStr">
        <is>
          <t>NORRBOTTENS LÄN</t>
        </is>
      </c>
      <c r="E81" t="inlineStr">
        <is>
          <t>ARJEPLOG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64857-2020</t>
        </is>
      </c>
      <c r="B82" s="1" t="n">
        <v>44171</v>
      </c>
      <c r="C82" s="1" t="n">
        <v>45192</v>
      </c>
      <c r="D82" t="inlineStr">
        <is>
          <t>NORRBOTTENS LÄN</t>
        </is>
      </c>
      <c r="E82" t="inlineStr">
        <is>
          <t>ARJEPLOG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8721-2021</t>
        </is>
      </c>
      <c r="B83" s="1" t="n">
        <v>44246</v>
      </c>
      <c r="C83" s="1" t="n">
        <v>45192</v>
      </c>
      <c r="D83" t="inlineStr">
        <is>
          <t>NORRBOTTENS LÄN</t>
        </is>
      </c>
      <c r="E83" t="inlineStr">
        <is>
          <t>ARJEPLOG</t>
        </is>
      </c>
      <c r="F83" t="inlineStr">
        <is>
          <t>Sveaskog</t>
        </is>
      </c>
      <c r="G83" t="n">
        <v>48.3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8727-2021</t>
        </is>
      </c>
      <c r="B84" s="1" t="n">
        <v>44246</v>
      </c>
      <c r="C84" s="1" t="n">
        <v>45192</v>
      </c>
      <c r="D84" t="inlineStr">
        <is>
          <t>NORRBOTTENS LÄN</t>
        </is>
      </c>
      <c r="E84" t="inlineStr">
        <is>
          <t>ARJEPLOG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14375-2021</t>
        </is>
      </c>
      <c r="B85" s="1" t="n">
        <v>44279</v>
      </c>
      <c r="C85" s="1" t="n">
        <v>45192</v>
      </c>
      <c r="D85" t="inlineStr">
        <is>
          <t>NORRBOTTENS LÄN</t>
        </is>
      </c>
      <c r="E85" t="inlineStr">
        <is>
          <t>ARJEPLOG</t>
        </is>
      </c>
      <c r="F85" t="inlineStr">
        <is>
          <t>Övriga statliga verk och myndigheter</t>
        </is>
      </c>
      <c r="G85" t="n">
        <v>60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31439-2021</t>
        </is>
      </c>
      <c r="B86" s="1" t="n">
        <v>44369</v>
      </c>
      <c r="C86" s="1" t="n">
        <v>45192</v>
      </c>
      <c r="D86" t="inlineStr">
        <is>
          <t>NORRBOTTENS LÄN</t>
        </is>
      </c>
      <c r="E86" t="inlineStr">
        <is>
          <t>ARJEPLOG</t>
        </is>
      </c>
      <c r="F86" t="inlineStr">
        <is>
          <t>Sveaskog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34810-2021</t>
        </is>
      </c>
      <c r="B87" s="1" t="n">
        <v>44382</v>
      </c>
      <c r="C87" s="1" t="n">
        <v>45192</v>
      </c>
      <c r="D87" t="inlineStr">
        <is>
          <t>NORRBOTTENS LÄN</t>
        </is>
      </c>
      <c r="E87" t="inlineStr">
        <is>
          <t>ARJEPLOG</t>
        </is>
      </c>
      <c r="G87" t="n">
        <v>19.9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37117-2021</t>
        </is>
      </c>
      <c r="B88" s="1" t="n">
        <v>44396</v>
      </c>
      <c r="C88" s="1" t="n">
        <v>45192</v>
      </c>
      <c r="D88" t="inlineStr">
        <is>
          <t>NORRBOTTENS LÄN</t>
        </is>
      </c>
      <c r="E88" t="inlineStr">
        <is>
          <t>ARJEPLOG</t>
        </is>
      </c>
      <c r="G88" t="n">
        <v>19.6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39982-2021</t>
        </is>
      </c>
      <c r="B89" s="1" t="n">
        <v>44417</v>
      </c>
      <c r="C89" s="1" t="n">
        <v>45192</v>
      </c>
      <c r="D89" t="inlineStr">
        <is>
          <t>NORRBOTTENS LÄN</t>
        </is>
      </c>
      <c r="E89" t="inlineStr">
        <is>
          <t>ARJEPLOG</t>
        </is>
      </c>
      <c r="G89" t="n">
        <v>15.8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41799-2021</t>
        </is>
      </c>
      <c r="B90" s="1" t="n">
        <v>44425</v>
      </c>
      <c r="C90" s="1" t="n">
        <v>45192</v>
      </c>
      <c r="D90" t="inlineStr">
        <is>
          <t>NORRBOTTENS LÄN</t>
        </is>
      </c>
      <c r="E90" t="inlineStr">
        <is>
          <t>ARJEPLOG</t>
        </is>
      </c>
      <c r="G90" t="n">
        <v>11.3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43300-2021</t>
        </is>
      </c>
      <c r="B91" s="1" t="n">
        <v>44431</v>
      </c>
      <c r="C91" s="1" t="n">
        <v>45192</v>
      </c>
      <c r="D91" t="inlineStr">
        <is>
          <t>NORRBOTTENS LÄN</t>
        </is>
      </c>
      <c r="E91" t="inlineStr">
        <is>
          <t>ARJEPLOG</t>
        </is>
      </c>
      <c r="F91" t="inlineStr">
        <is>
          <t>Övriga statliga verk och myndigheter</t>
        </is>
      </c>
      <c r="G91" t="n">
        <v>33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46585-2021</t>
        </is>
      </c>
      <c r="B92" s="1" t="n">
        <v>44445</v>
      </c>
      <c r="C92" s="1" t="n">
        <v>45192</v>
      </c>
      <c r="D92" t="inlineStr">
        <is>
          <t>NORRBOTTENS LÄN</t>
        </is>
      </c>
      <c r="E92" t="inlineStr">
        <is>
          <t>ARJEPLOG</t>
        </is>
      </c>
      <c r="F92" t="inlineStr">
        <is>
          <t>Övriga statliga verk och myndigheter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54536-2021</t>
        </is>
      </c>
      <c r="B93" s="1" t="n">
        <v>44473</v>
      </c>
      <c r="C93" s="1" t="n">
        <v>45192</v>
      </c>
      <c r="D93" t="inlineStr">
        <is>
          <t>NORRBOTTENS LÄN</t>
        </is>
      </c>
      <c r="E93" t="inlineStr">
        <is>
          <t>ARJEPLOG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54589-2021</t>
        </is>
      </c>
      <c r="B94" s="1" t="n">
        <v>44473</v>
      </c>
      <c r="C94" s="1" t="n">
        <v>45192</v>
      </c>
      <c r="D94" t="inlineStr">
        <is>
          <t>NORRBOTTENS LÄN</t>
        </is>
      </c>
      <c r="E94" t="inlineStr">
        <is>
          <t>ARJEPLOG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55422-2021</t>
        </is>
      </c>
      <c r="B95" s="1" t="n">
        <v>44475</v>
      </c>
      <c r="C95" s="1" t="n">
        <v>45192</v>
      </c>
      <c r="D95" t="inlineStr">
        <is>
          <t>NORRBOTTENS LÄN</t>
        </is>
      </c>
      <c r="E95" t="inlineStr">
        <is>
          <t>ARJEPLOG</t>
        </is>
      </c>
      <c r="F95" t="inlineStr">
        <is>
          <t>Sveaskog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56276-2021</t>
        </is>
      </c>
      <c r="B96" s="1" t="n">
        <v>44479</v>
      </c>
      <c r="C96" s="1" t="n">
        <v>45192</v>
      </c>
      <c r="D96" t="inlineStr">
        <is>
          <t>NORRBOTTENS LÄN</t>
        </is>
      </c>
      <c r="E96" t="inlineStr">
        <is>
          <t>ARJEPLOG</t>
        </is>
      </c>
      <c r="G96" t="n">
        <v>19.8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56277-2021</t>
        </is>
      </c>
      <c r="B97" s="1" t="n">
        <v>44479</v>
      </c>
      <c r="C97" s="1" t="n">
        <v>45192</v>
      </c>
      <c r="D97" t="inlineStr">
        <is>
          <t>NORRBOTTENS LÄN</t>
        </is>
      </c>
      <c r="E97" t="inlineStr">
        <is>
          <t>ARJEPLOG</t>
        </is>
      </c>
      <c r="G97" t="n">
        <v>19.4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56274-2021</t>
        </is>
      </c>
      <c r="B98" s="1" t="n">
        <v>44479</v>
      </c>
      <c r="C98" s="1" t="n">
        <v>45192</v>
      </c>
      <c r="D98" t="inlineStr">
        <is>
          <t>NORRBOTTENS LÄN</t>
        </is>
      </c>
      <c r="E98" t="inlineStr">
        <is>
          <t>ARJEPLOG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56278-2021</t>
        </is>
      </c>
      <c r="B99" s="1" t="n">
        <v>44479</v>
      </c>
      <c r="C99" s="1" t="n">
        <v>45192</v>
      </c>
      <c r="D99" t="inlineStr">
        <is>
          <t>NORRBOTTENS LÄN</t>
        </is>
      </c>
      <c r="E99" t="inlineStr">
        <is>
          <t>ARJEPLOG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56275-2021</t>
        </is>
      </c>
      <c r="B100" s="1" t="n">
        <v>44479</v>
      </c>
      <c r="C100" s="1" t="n">
        <v>45192</v>
      </c>
      <c r="D100" t="inlineStr">
        <is>
          <t>NORRBOTTENS LÄN</t>
        </is>
      </c>
      <c r="E100" t="inlineStr">
        <is>
          <t>ARJEPLOG</t>
        </is>
      </c>
      <c r="G100" t="n">
        <v>16.2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57771-2021</t>
        </is>
      </c>
      <c r="B101" s="1" t="n">
        <v>44484</v>
      </c>
      <c r="C101" s="1" t="n">
        <v>45192</v>
      </c>
      <c r="D101" t="inlineStr">
        <is>
          <t>NORRBOTTENS LÄN</t>
        </is>
      </c>
      <c r="E101" t="inlineStr">
        <is>
          <t>ARJEPLOG</t>
        </is>
      </c>
      <c r="F101" t="inlineStr">
        <is>
          <t>Övriga statliga verk och myndigheter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58879-2021</t>
        </is>
      </c>
      <c r="B102" s="1" t="n">
        <v>44489</v>
      </c>
      <c r="C102" s="1" t="n">
        <v>45192</v>
      </c>
      <c r="D102" t="inlineStr">
        <is>
          <t>NORRBOTTENS LÄN</t>
        </is>
      </c>
      <c r="E102" t="inlineStr">
        <is>
          <t>ARJEPLOG</t>
        </is>
      </c>
      <c r="G102" t="n">
        <v>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66844-2021</t>
        </is>
      </c>
      <c r="B103" s="1" t="n">
        <v>44520</v>
      </c>
      <c r="C103" s="1" t="n">
        <v>45192</v>
      </c>
      <c r="D103" t="inlineStr">
        <is>
          <t>NORRBOTTENS LÄN</t>
        </is>
      </c>
      <c r="E103" t="inlineStr">
        <is>
          <t>ARJEPLOG</t>
        </is>
      </c>
      <c r="G103" t="n">
        <v>44.8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70865-2021</t>
        </is>
      </c>
      <c r="B104" s="1" t="n">
        <v>44537</v>
      </c>
      <c r="C104" s="1" t="n">
        <v>45192</v>
      </c>
      <c r="D104" t="inlineStr">
        <is>
          <t>NORRBOTTENS LÄN</t>
        </is>
      </c>
      <c r="E104" t="inlineStr">
        <is>
          <t>ARJEPLOG</t>
        </is>
      </c>
      <c r="G104" t="n">
        <v>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72279-2021</t>
        </is>
      </c>
      <c r="B105" s="1" t="n">
        <v>44543</v>
      </c>
      <c r="C105" s="1" t="n">
        <v>45192</v>
      </c>
      <c r="D105" t="inlineStr">
        <is>
          <t>NORRBOTTENS LÄN</t>
        </is>
      </c>
      <c r="E105" t="inlineStr">
        <is>
          <t>ARJEPLOG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73880-2021</t>
        </is>
      </c>
      <c r="B106" s="1" t="n">
        <v>44552</v>
      </c>
      <c r="C106" s="1" t="n">
        <v>45192</v>
      </c>
      <c r="D106" t="inlineStr">
        <is>
          <t>NORRBOTTENS LÄN</t>
        </is>
      </c>
      <c r="E106" t="inlineStr">
        <is>
          <t>ARJEPLOG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12789-2022</t>
        </is>
      </c>
      <c r="B107" s="1" t="n">
        <v>44642</v>
      </c>
      <c r="C107" s="1" t="n">
        <v>45192</v>
      </c>
      <c r="D107" t="inlineStr">
        <is>
          <t>NORRBOTTENS LÄN</t>
        </is>
      </c>
      <c r="E107" t="inlineStr">
        <is>
          <t>ARJEPLOG</t>
        </is>
      </c>
      <c r="F107" t="inlineStr">
        <is>
          <t>Övriga statliga verk och myndigheter</t>
        </is>
      </c>
      <c r="G107" t="n">
        <v>56.1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14886-2022</t>
        </is>
      </c>
      <c r="B108" s="1" t="n">
        <v>44656</v>
      </c>
      <c r="C108" s="1" t="n">
        <v>45192</v>
      </c>
      <c r="D108" t="inlineStr">
        <is>
          <t>NORRBOTTENS LÄN</t>
        </is>
      </c>
      <c r="E108" t="inlineStr">
        <is>
          <t>ARJEPLOG</t>
        </is>
      </c>
      <c r="G108" t="n">
        <v>18.2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19514-2022</t>
        </is>
      </c>
      <c r="B109" s="1" t="n">
        <v>44693</v>
      </c>
      <c r="C109" s="1" t="n">
        <v>45192</v>
      </c>
      <c r="D109" t="inlineStr">
        <is>
          <t>NORRBOTTENS LÄN</t>
        </is>
      </c>
      <c r="E109" t="inlineStr">
        <is>
          <t>ARJEPLOG</t>
        </is>
      </c>
      <c r="F109" t="inlineStr">
        <is>
          <t>Sveaskog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19620-2022</t>
        </is>
      </c>
      <c r="B110" s="1" t="n">
        <v>44694</v>
      </c>
      <c r="C110" s="1" t="n">
        <v>45192</v>
      </c>
      <c r="D110" t="inlineStr">
        <is>
          <t>NORRBOTTENS LÄN</t>
        </is>
      </c>
      <c r="E110" t="inlineStr">
        <is>
          <t>ARJEPLOG</t>
        </is>
      </c>
      <c r="F110" t="inlineStr">
        <is>
          <t>Sveaskog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21004-2022</t>
        </is>
      </c>
      <c r="B111" s="1" t="n">
        <v>44701</v>
      </c>
      <c r="C111" s="1" t="n">
        <v>45192</v>
      </c>
      <c r="D111" t="inlineStr">
        <is>
          <t>NORRBOTTENS LÄN</t>
        </is>
      </c>
      <c r="E111" t="inlineStr">
        <is>
          <t>ARJEPLOG</t>
        </is>
      </c>
      <c r="F111" t="inlineStr">
        <is>
          <t>Övriga statliga verk och myndigheter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20789-2022</t>
        </is>
      </c>
      <c r="B112" s="1" t="n">
        <v>44701</v>
      </c>
      <c r="C112" s="1" t="n">
        <v>45192</v>
      </c>
      <c r="D112" t="inlineStr">
        <is>
          <t>NORRBOTTENS LÄN</t>
        </is>
      </c>
      <c r="E112" t="inlineStr">
        <is>
          <t>ARJEPLOG</t>
        </is>
      </c>
      <c r="G112" t="n">
        <v>20.3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25559-2022</t>
        </is>
      </c>
      <c r="B113" s="1" t="n">
        <v>44732</v>
      </c>
      <c r="C113" s="1" t="n">
        <v>45192</v>
      </c>
      <c r="D113" t="inlineStr">
        <is>
          <t>NORRBOTTENS LÄN</t>
        </is>
      </c>
      <c r="E113" t="inlineStr">
        <is>
          <t>ARJEPLOG</t>
        </is>
      </c>
      <c r="F113" t="inlineStr">
        <is>
          <t>Övriga statliga verk och myndigheter</t>
        </is>
      </c>
      <c r="G113" t="n">
        <v>39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26773-2022</t>
        </is>
      </c>
      <c r="B114" s="1" t="n">
        <v>44732</v>
      </c>
      <c r="C114" s="1" t="n">
        <v>45192</v>
      </c>
      <c r="D114" t="inlineStr">
        <is>
          <t>NORRBOTTENS LÄN</t>
        </is>
      </c>
      <c r="E114" t="inlineStr">
        <is>
          <t>ARJEPLOG</t>
        </is>
      </c>
      <c r="F114" t="inlineStr">
        <is>
          <t>Övriga statliga verk och myndigheter</t>
        </is>
      </c>
      <c r="G114" t="n">
        <v>34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28354-2022</t>
        </is>
      </c>
      <c r="B115" s="1" t="n">
        <v>44735</v>
      </c>
      <c r="C115" s="1" t="n">
        <v>45192</v>
      </c>
      <c r="D115" t="inlineStr">
        <is>
          <t>NORRBOTTENS LÄN</t>
        </is>
      </c>
      <c r="E115" t="inlineStr">
        <is>
          <t>ARJEPLOG</t>
        </is>
      </c>
      <c r="F115" t="inlineStr">
        <is>
          <t>Övriga statliga verk och myndigheter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26811-2022</t>
        </is>
      </c>
      <c r="B116" s="1" t="n">
        <v>44735</v>
      </c>
      <c r="C116" s="1" t="n">
        <v>45192</v>
      </c>
      <c r="D116" t="inlineStr">
        <is>
          <t>NORRBOTTENS LÄN</t>
        </is>
      </c>
      <c r="E116" t="inlineStr">
        <is>
          <t>ARJEPLOG</t>
        </is>
      </c>
      <c r="F116" t="inlineStr">
        <is>
          <t>Övriga statliga verk och myndigheter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28358-2022</t>
        </is>
      </c>
      <c r="B117" s="1" t="n">
        <v>44735</v>
      </c>
      <c r="C117" s="1" t="n">
        <v>45192</v>
      </c>
      <c r="D117" t="inlineStr">
        <is>
          <t>NORRBOTTENS LÄN</t>
        </is>
      </c>
      <c r="E117" t="inlineStr">
        <is>
          <t>ARJEPLOG</t>
        </is>
      </c>
      <c r="F117" t="inlineStr">
        <is>
          <t>Övriga statliga verk och myndigheter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27065-2022</t>
        </is>
      </c>
      <c r="B118" s="1" t="n">
        <v>44741</v>
      </c>
      <c r="C118" s="1" t="n">
        <v>45192</v>
      </c>
      <c r="D118" t="inlineStr">
        <is>
          <t>NORRBOTTENS LÄN</t>
        </is>
      </c>
      <c r="E118" t="inlineStr">
        <is>
          <t>ARJEPLOG</t>
        </is>
      </c>
      <c r="F118" t="inlineStr">
        <is>
          <t>Allmännings- och besparingsskogar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27092-2022</t>
        </is>
      </c>
      <c r="B119" s="1" t="n">
        <v>44741</v>
      </c>
      <c r="C119" s="1" t="n">
        <v>45192</v>
      </c>
      <c r="D119" t="inlineStr">
        <is>
          <t>NORRBOTTENS LÄN</t>
        </is>
      </c>
      <c r="E119" t="inlineStr">
        <is>
          <t>ARJEPLOG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27069-2022</t>
        </is>
      </c>
      <c r="B120" s="1" t="n">
        <v>44741</v>
      </c>
      <c r="C120" s="1" t="n">
        <v>45192</v>
      </c>
      <c r="D120" t="inlineStr">
        <is>
          <t>NORRBOTTENS LÄN</t>
        </is>
      </c>
      <c r="E120" t="inlineStr">
        <is>
          <t>ARJEPLOG</t>
        </is>
      </c>
      <c r="F120" t="inlineStr">
        <is>
          <t>Allmännings- och besparingsskogar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41007-2022</t>
        </is>
      </c>
      <c r="B121" s="1" t="n">
        <v>44823</v>
      </c>
      <c r="C121" s="1" t="n">
        <v>45192</v>
      </c>
      <c r="D121" t="inlineStr">
        <is>
          <t>NORRBOTTENS LÄN</t>
        </is>
      </c>
      <c r="E121" t="inlineStr">
        <is>
          <t>ARJEPLOG</t>
        </is>
      </c>
      <c r="G121" t="n">
        <v>32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42274-2022</t>
        </is>
      </c>
      <c r="B122" s="1" t="n">
        <v>44830</v>
      </c>
      <c r="C122" s="1" t="n">
        <v>45192</v>
      </c>
      <c r="D122" t="inlineStr">
        <is>
          <t>NORRBOTTENS LÄN</t>
        </is>
      </c>
      <c r="E122" t="inlineStr">
        <is>
          <t>ARJEPLOG</t>
        </is>
      </c>
      <c r="F122" t="inlineStr">
        <is>
          <t>SCA</t>
        </is>
      </c>
      <c r="G122" t="n">
        <v>6.6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43045-2022</t>
        </is>
      </c>
      <c r="B123" s="1" t="n">
        <v>44833</v>
      </c>
      <c r="C123" s="1" t="n">
        <v>45192</v>
      </c>
      <c r="D123" t="inlineStr">
        <is>
          <t>NORRBOTTENS LÄN</t>
        </is>
      </c>
      <c r="E123" t="inlineStr">
        <is>
          <t>ARJEPLOG</t>
        </is>
      </c>
      <c r="G123" t="n">
        <v>49.2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44751-2022</t>
        </is>
      </c>
      <c r="B124" s="1" t="n">
        <v>44840</v>
      </c>
      <c r="C124" s="1" t="n">
        <v>45192</v>
      </c>
      <c r="D124" t="inlineStr">
        <is>
          <t>NORRBOTTENS LÄN</t>
        </is>
      </c>
      <c r="E124" t="inlineStr">
        <is>
          <t>ARJEPLOG</t>
        </is>
      </c>
      <c r="F124" t="inlineStr">
        <is>
          <t>SCA</t>
        </is>
      </c>
      <c r="G124" t="n">
        <v>26.1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44749-2022</t>
        </is>
      </c>
      <c r="B125" s="1" t="n">
        <v>44840</v>
      </c>
      <c r="C125" s="1" t="n">
        <v>45192</v>
      </c>
      <c r="D125" t="inlineStr">
        <is>
          <t>NORRBOTTENS LÄN</t>
        </is>
      </c>
      <c r="E125" t="inlineStr">
        <is>
          <t>ARJEPLOG</t>
        </is>
      </c>
      <c r="F125" t="inlineStr">
        <is>
          <t>SCA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44750-2022</t>
        </is>
      </c>
      <c r="B126" s="1" t="n">
        <v>44840</v>
      </c>
      <c r="C126" s="1" t="n">
        <v>45192</v>
      </c>
      <c r="D126" t="inlineStr">
        <is>
          <t>NORRBOTTENS LÄN</t>
        </is>
      </c>
      <c r="E126" t="inlineStr">
        <is>
          <t>ARJEPLOG</t>
        </is>
      </c>
      <c r="F126" t="inlineStr">
        <is>
          <t>SCA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46093-2022</t>
        </is>
      </c>
      <c r="B127" s="1" t="n">
        <v>44845</v>
      </c>
      <c r="C127" s="1" t="n">
        <v>45192</v>
      </c>
      <c r="D127" t="inlineStr">
        <is>
          <t>NORRBOTTENS LÄN</t>
        </is>
      </c>
      <c r="E127" t="inlineStr">
        <is>
          <t>ARJEPLOG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47083-2022</t>
        </is>
      </c>
      <c r="B128" s="1" t="n">
        <v>44851</v>
      </c>
      <c r="C128" s="1" t="n">
        <v>45192</v>
      </c>
      <c r="D128" t="inlineStr">
        <is>
          <t>NORRBOTTENS LÄN</t>
        </is>
      </c>
      <c r="E128" t="inlineStr">
        <is>
          <t>ARJEPLOG</t>
        </is>
      </c>
      <c r="G128" t="n">
        <v>27.3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49074-2022</t>
        </is>
      </c>
      <c r="B129" s="1" t="n">
        <v>44855</v>
      </c>
      <c r="C129" s="1" t="n">
        <v>45192</v>
      </c>
      <c r="D129" t="inlineStr">
        <is>
          <t>NORRBOTTENS LÄN</t>
        </is>
      </c>
      <c r="E129" t="inlineStr">
        <is>
          <t>ARJEPLOG</t>
        </is>
      </c>
      <c r="F129" t="inlineStr">
        <is>
          <t>Övriga statliga verk och myndigheter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52581-2022</t>
        </is>
      </c>
      <c r="B130" s="1" t="n">
        <v>44874</v>
      </c>
      <c r="C130" s="1" t="n">
        <v>45192</v>
      </c>
      <c r="D130" t="inlineStr">
        <is>
          <t>NORRBOTTENS LÄN</t>
        </is>
      </c>
      <c r="E130" t="inlineStr">
        <is>
          <t>ARJEPLOG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52573-2022</t>
        </is>
      </c>
      <c r="B131" s="1" t="n">
        <v>44874</v>
      </c>
      <c r="C131" s="1" t="n">
        <v>45192</v>
      </c>
      <c r="D131" t="inlineStr">
        <is>
          <t>NORRBOTTENS LÄN</t>
        </is>
      </c>
      <c r="E131" t="inlineStr">
        <is>
          <t>ARJEPLOG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8625-2023</t>
        </is>
      </c>
      <c r="B132" s="1" t="n">
        <v>44977</v>
      </c>
      <c r="C132" s="1" t="n">
        <v>45192</v>
      </c>
      <c r="D132" t="inlineStr">
        <is>
          <t>NORRBOTTENS LÄN</t>
        </is>
      </c>
      <c r="E132" t="inlineStr">
        <is>
          <t>ARJEPLOG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12656-2023</t>
        </is>
      </c>
      <c r="B133" s="1" t="n">
        <v>44999</v>
      </c>
      <c r="C133" s="1" t="n">
        <v>45192</v>
      </c>
      <c r="D133" t="inlineStr">
        <is>
          <t>NORRBOTTENS LÄN</t>
        </is>
      </c>
      <c r="E133" t="inlineStr">
        <is>
          <t>ARJEPLOG</t>
        </is>
      </c>
      <c r="G133" t="n">
        <v>18.9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13590-2023</t>
        </is>
      </c>
      <c r="B134" s="1" t="n">
        <v>45005</v>
      </c>
      <c r="C134" s="1" t="n">
        <v>45192</v>
      </c>
      <c r="D134" t="inlineStr">
        <is>
          <t>NORRBOTTENS LÄN</t>
        </is>
      </c>
      <c r="E134" t="inlineStr">
        <is>
          <t>ARJEPLOG</t>
        </is>
      </c>
      <c r="F134" t="inlineStr">
        <is>
          <t>Sveaskog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25270-2023</t>
        </is>
      </c>
      <c r="B135" s="1" t="n">
        <v>45079</v>
      </c>
      <c r="C135" s="1" t="n">
        <v>45192</v>
      </c>
      <c r="D135" t="inlineStr">
        <is>
          <t>NORRBOTTENS LÄN</t>
        </is>
      </c>
      <c r="E135" t="inlineStr">
        <is>
          <t>ARJEPLOG</t>
        </is>
      </c>
      <c r="F135" t="inlineStr">
        <is>
          <t>Övriga statliga verk och myndigheter</t>
        </is>
      </c>
      <c r="G135" t="n">
        <v>29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25275-2023</t>
        </is>
      </c>
      <c r="B136" s="1" t="n">
        <v>45079</v>
      </c>
      <c r="C136" s="1" t="n">
        <v>45192</v>
      </c>
      <c r="D136" t="inlineStr">
        <is>
          <t>NORRBOTTENS LÄN</t>
        </is>
      </c>
      <c r="E136" t="inlineStr">
        <is>
          <t>ARJEPLOG</t>
        </is>
      </c>
      <c r="F136" t="inlineStr">
        <is>
          <t>Övriga statliga verk och myndigheter</t>
        </is>
      </c>
      <c r="G136" t="n">
        <v>22.7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25239-2023</t>
        </is>
      </c>
      <c r="B137" s="1" t="n">
        <v>45079</v>
      </c>
      <c r="C137" s="1" t="n">
        <v>45192</v>
      </c>
      <c r="D137" t="inlineStr">
        <is>
          <t>NORRBOTTENS LÄN</t>
        </is>
      </c>
      <c r="E137" t="inlineStr">
        <is>
          <t>ARJEPLOG</t>
        </is>
      </c>
      <c r="F137" t="inlineStr">
        <is>
          <t>Övriga statliga verk och myndigheter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30592-2023</t>
        </is>
      </c>
      <c r="B138" s="1" t="n">
        <v>45112</v>
      </c>
      <c r="C138" s="1" t="n">
        <v>45192</v>
      </c>
      <c r="D138" t="inlineStr">
        <is>
          <t>NORRBOTTENS LÄN</t>
        </is>
      </c>
      <c r="E138" t="inlineStr">
        <is>
          <t>ARJEPLOG</t>
        </is>
      </c>
      <c r="F138" t="inlineStr">
        <is>
          <t>Allmännings- och besparingsskogar</t>
        </is>
      </c>
      <c r="G138" t="n">
        <v>19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30726-2023</t>
        </is>
      </c>
      <c r="B139" s="1" t="n">
        <v>45112</v>
      </c>
      <c r="C139" s="1" t="n">
        <v>45192</v>
      </c>
      <c r="D139" t="inlineStr">
        <is>
          <t>NORRBOTTENS LÄN</t>
        </is>
      </c>
      <c r="E139" t="inlineStr">
        <is>
          <t>ARJEPLOG</t>
        </is>
      </c>
      <c r="F139" t="inlineStr">
        <is>
          <t>Allmännings- och besparingsskogar</t>
        </is>
      </c>
      <c r="G139" t="n">
        <v>17.3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30730-2023</t>
        </is>
      </c>
      <c r="B140" s="1" t="n">
        <v>45112</v>
      </c>
      <c r="C140" s="1" t="n">
        <v>45192</v>
      </c>
      <c r="D140" t="inlineStr">
        <is>
          <t>NORRBOTTENS LÄN</t>
        </is>
      </c>
      <c r="E140" t="inlineStr">
        <is>
          <t>ARJEPLOG</t>
        </is>
      </c>
      <c r="F140" t="inlineStr">
        <is>
          <t>Allmännings- och besparingsskogar</t>
        </is>
      </c>
      <c r="G140" t="n">
        <v>20.9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30870-2023</t>
        </is>
      </c>
      <c r="B141" s="1" t="n">
        <v>45113</v>
      </c>
      <c r="C141" s="1" t="n">
        <v>45192</v>
      </c>
      <c r="D141" t="inlineStr">
        <is>
          <t>NORRBOTTENS LÄN</t>
        </is>
      </c>
      <c r="E141" t="inlineStr">
        <is>
          <t>ARJEPLOG</t>
        </is>
      </c>
      <c r="F141" t="inlineStr">
        <is>
          <t>Allmännings- och besparingsskogar</t>
        </is>
      </c>
      <c r="G141" t="n">
        <v>25.5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2023-09-23T07:08:26Z</dcterms:created>
  <dcterms:modified xmlns:dcterms="http://purl.org/dc/terms/" xmlns:xsi="http://www.w3.org/2001/XMLSchema-instance" xsi:type="dcterms:W3CDTF">2023-09-23T07:08:26Z</dcterms:modified>
</cp:coreProperties>
</file>