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24114-2021</t>
        </is>
      </c>
      <c r="B2" s="1" t="n">
        <v>44336</v>
      </c>
      <c r="C2" s="1" t="n">
        <v>45190</v>
      </c>
      <c r="D2" t="inlineStr">
        <is>
          <t>VÄSTERBOTTENS LÄN</t>
        </is>
      </c>
      <c r="E2" t="inlineStr">
        <is>
          <t>BJURHOLM</t>
        </is>
      </c>
      <c r="F2" t="inlineStr">
        <is>
          <t>Kyrkan</t>
        </is>
      </c>
      <c r="G2" t="n">
        <v>22</v>
      </c>
      <c r="H2" t="n">
        <v>6</v>
      </c>
      <c r="I2" t="n">
        <v>9</v>
      </c>
      <c r="J2" t="n">
        <v>11</v>
      </c>
      <c r="K2" t="n">
        <v>4</v>
      </c>
      <c r="L2" t="n">
        <v>0</v>
      </c>
      <c r="M2" t="n">
        <v>0</v>
      </c>
      <c r="N2" t="n">
        <v>0</v>
      </c>
      <c r="O2" t="n">
        <v>15</v>
      </c>
      <c r="P2" t="n">
        <v>4</v>
      </c>
      <c r="Q2" t="n">
        <v>25</v>
      </c>
      <c r="R2" s="2" t="inlineStr">
        <is>
          <t>Knärot
Rynkskinn
Ulltickeporing
Vågticka
Doftskinn
Garnlav
Granticka
Järpe
Lunglav
Rosenticka
Spillkråka
Stjärntagging
Talltita
Tretåig hackspett
Ullticka
Bronshjon
Bårdlav
Luddlav
Mörk husmossa
Rävticka
Skinnlav
Skogshakmossa
Stuplav
Vedticka
Revlummer</t>
        </is>
      </c>
      <c r="S2">
        <f>HYPERLINK("https://klasma.github.io/Logging_BJURHOLM/artfynd/A 24114-2021.xlsx", "A 24114-2021")</f>
        <v/>
      </c>
      <c r="T2">
        <f>HYPERLINK("https://klasma.github.io/Logging_BJURHOLM/kartor/A 24114-2021.png", "A 24114-2021")</f>
        <v/>
      </c>
      <c r="U2">
        <f>HYPERLINK("https://klasma.github.io/Logging_BJURHOLM/knärot/A 24114-2021.png", "A 24114-2021")</f>
        <v/>
      </c>
      <c r="V2">
        <f>HYPERLINK("https://klasma.github.io/Logging_BJURHOLM/klagomål/A 24114-2021.docx", "A 24114-2021")</f>
        <v/>
      </c>
      <c r="W2">
        <f>HYPERLINK("https://klasma.github.io/Logging_BJURHOLM/klagomålsmail/A 24114-2021.docx", "A 24114-2021")</f>
        <v/>
      </c>
      <c r="X2">
        <f>HYPERLINK("https://klasma.github.io/Logging_BJURHOLM/tillsyn/A 24114-2021.docx", "A 24114-2021")</f>
        <v/>
      </c>
      <c r="Y2">
        <f>HYPERLINK("https://klasma.github.io/Logging_BJURHOLM/tillsynsmail/A 24114-2021.docx", "A 24114-2021")</f>
        <v/>
      </c>
    </row>
    <row r="3" ht="15" customHeight="1">
      <c r="A3" t="inlineStr">
        <is>
          <t>A 19109-2022</t>
        </is>
      </c>
      <c r="B3" s="1" t="n">
        <v>44691</v>
      </c>
      <c r="C3" s="1" t="n">
        <v>45190</v>
      </c>
      <c r="D3" t="inlineStr">
        <is>
          <t>VÄSTERBOTTENS LÄN</t>
        </is>
      </c>
      <c r="E3" t="inlineStr">
        <is>
          <t>BJURHOLM</t>
        </is>
      </c>
      <c r="G3" t="n">
        <v>9.9</v>
      </c>
      <c r="H3" t="n">
        <v>5</v>
      </c>
      <c r="I3" t="n">
        <v>6</v>
      </c>
      <c r="J3" t="n">
        <v>8</v>
      </c>
      <c r="K3" t="n">
        <v>2</v>
      </c>
      <c r="L3" t="n">
        <v>0</v>
      </c>
      <c r="M3" t="n">
        <v>0</v>
      </c>
      <c r="N3" t="n">
        <v>0</v>
      </c>
      <c r="O3" t="n">
        <v>10</v>
      </c>
      <c r="P3" t="n">
        <v>2</v>
      </c>
      <c r="Q3" t="n">
        <v>16</v>
      </c>
      <c r="R3" s="2" t="inlineStr">
        <is>
          <t>Knärot
Rynkskinn
Gammelgransskål
Garnlav
Granticka
Järpe
Lunglav
Tretåig hackspett
Ullticka
Violettgrå tagellav
Bollvitmossa
Bårdlav
Plattlummer
Spindelblomster
Stuplav
Vedticka</t>
        </is>
      </c>
      <c r="S3">
        <f>HYPERLINK("https://klasma.github.io/Logging_BJURHOLM/artfynd/A 19109-2022.xlsx", "A 19109-2022")</f>
        <v/>
      </c>
      <c r="T3">
        <f>HYPERLINK("https://klasma.github.io/Logging_BJURHOLM/kartor/A 19109-2022.png", "A 19109-2022")</f>
        <v/>
      </c>
      <c r="U3">
        <f>HYPERLINK("https://klasma.github.io/Logging_BJURHOLM/knärot/A 19109-2022.png", "A 19109-2022")</f>
        <v/>
      </c>
      <c r="V3">
        <f>HYPERLINK("https://klasma.github.io/Logging_BJURHOLM/klagomål/A 19109-2022.docx", "A 19109-2022")</f>
        <v/>
      </c>
      <c r="W3">
        <f>HYPERLINK("https://klasma.github.io/Logging_BJURHOLM/klagomålsmail/A 19109-2022.docx", "A 19109-2022")</f>
        <v/>
      </c>
      <c r="X3">
        <f>HYPERLINK("https://klasma.github.io/Logging_BJURHOLM/tillsyn/A 19109-2022.docx", "A 19109-2022")</f>
        <v/>
      </c>
      <c r="Y3">
        <f>HYPERLINK("https://klasma.github.io/Logging_BJURHOLM/tillsynsmail/A 19109-2022.docx", "A 19109-2022")</f>
        <v/>
      </c>
    </row>
    <row r="4" ht="15" customHeight="1">
      <c r="A4" t="inlineStr">
        <is>
          <t>A 30597-2019</t>
        </is>
      </c>
      <c r="B4" s="1" t="n">
        <v>43635</v>
      </c>
      <c r="C4" s="1" t="n">
        <v>45190</v>
      </c>
      <c r="D4" t="inlineStr">
        <is>
          <t>VÄSTERBOTTENS LÄN</t>
        </is>
      </c>
      <c r="E4" t="inlineStr">
        <is>
          <t>BJURHOLM</t>
        </is>
      </c>
      <c r="G4" t="n">
        <v>9.300000000000001</v>
      </c>
      <c r="H4" t="n">
        <v>2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14</v>
      </c>
      <c r="R4" s="2" t="inlineStr">
        <is>
          <t>Doftskinn
Garnlav
Gränsticka
Järpe
Kolflarnlav
Lunglav
Rosenticka
Småflikig brosklav
Spillkråka
Ullticka
Violettgrå tagellav
Skinnlav
Stor aspticka
Vågbandad barkbock</t>
        </is>
      </c>
      <c r="S4">
        <f>HYPERLINK("https://klasma.github.io/Logging_BJURHOLM/artfynd/A 30597-2019.xlsx", "A 30597-2019")</f>
        <v/>
      </c>
      <c r="T4">
        <f>HYPERLINK("https://klasma.github.io/Logging_BJURHOLM/kartor/A 30597-2019.png", "A 30597-2019")</f>
        <v/>
      </c>
      <c r="V4">
        <f>HYPERLINK("https://klasma.github.io/Logging_BJURHOLM/klagomål/A 30597-2019.docx", "A 30597-2019")</f>
        <v/>
      </c>
      <c r="W4">
        <f>HYPERLINK("https://klasma.github.io/Logging_BJURHOLM/klagomålsmail/A 30597-2019.docx", "A 30597-2019")</f>
        <v/>
      </c>
      <c r="X4">
        <f>HYPERLINK("https://klasma.github.io/Logging_BJURHOLM/tillsyn/A 30597-2019.docx", "A 30597-2019")</f>
        <v/>
      </c>
      <c r="Y4">
        <f>HYPERLINK("https://klasma.github.io/Logging_BJURHOLM/tillsynsmail/A 30597-2019.docx", "A 30597-2019")</f>
        <v/>
      </c>
    </row>
    <row r="5" ht="15" customHeight="1">
      <c r="A5" t="inlineStr">
        <is>
          <t>A 21627-2023</t>
        </is>
      </c>
      <c r="B5" s="1" t="n">
        <v>45062</v>
      </c>
      <c r="C5" s="1" t="n">
        <v>45190</v>
      </c>
      <c r="D5" t="inlineStr">
        <is>
          <t>VÄSTERBOTTENS LÄN</t>
        </is>
      </c>
      <c r="E5" t="inlineStr">
        <is>
          <t>BJURHOLM</t>
        </is>
      </c>
      <c r="G5" t="n">
        <v>13.8</v>
      </c>
      <c r="H5" t="n">
        <v>1</v>
      </c>
      <c r="I5" t="n">
        <v>5</v>
      </c>
      <c r="J5" t="n">
        <v>5</v>
      </c>
      <c r="K5" t="n">
        <v>2</v>
      </c>
      <c r="L5" t="n">
        <v>0</v>
      </c>
      <c r="M5" t="n">
        <v>0</v>
      </c>
      <c r="N5" t="n">
        <v>0</v>
      </c>
      <c r="O5" t="n">
        <v>7</v>
      </c>
      <c r="P5" t="n">
        <v>2</v>
      </c>
      <c r="Q5" t="n">
        <v>12</v>
      </c>
      <c r="R5" s="2" t="inlineStr">
        <is>
          <t>Knärot
Rynkskinn
Garnlav
Granticka
Lunglav
Ullticka
Vitgrynig nållav
Bårdlav
Luddlav
Skinnlav
Stor aspticka
Stuplav</t>
        </is>
      </c>
      <c r="S5">
        <f>HYPERLINK("https://klasma.github.io/Logging_BJURHOLM/artfynd/A 21627-2023.xlsx", "A 21627-2023")</f>
        <v/>
      </c>
      <c r="T5">
        <f>HYPERLINK("https://klasma.github.io/Logging_BJURHOLM/kartor/A 21627-2023.png", "A 21627-2023")</f>
        <v/>
      </c>
      <c r="U5">
        <f>HYPERLINK("https://klasma.github.io/Logging_BJURHOLM/knärot/A 21627-2023.png", "A 21627-2023")</f>
        <v/>
      </c>
      <c r="V5">
        <f>HYPERLINK("https://klasma.github.io/Logging_BJURHOLM/klagomål/A 21627-2023.docx", "A 21627-2023")</f>
        <v/>
      </c>
      <c r="W5">
        <f>HYPERLINK("https://klasma.github.io/Logging_BJURHOLM/klagomålsmail/A 21627-2023.docx", "A 21627-2023")</f>
        <v/>
      </c>
      <c r="X5">
        <f>HYPERLINK("https://klasma.github.io/Logging_BJURHOLM/tillsyn/A 21627-2023.docx", "A 21627-2023")</f>
        <v/>
      </c>
      <c r="Y5">
        <f>HYPERLINK("https://klasma.github.io/Logging_BJURHOLM/tillsynsmail/A 21627-2023.docx", "A 21627-2023")</f>
        <v/>
      </c>
    </row>
    <row r="6" ht="15" customHeight="1">
      <c r="A6" t="inlineStr">
        <is>
          <t>A 67029-2020</t>
        </is>
      </c>
      <c r="B6" s="1" t="n">
        <v>44180</v>
      </c>
      <c r="C6" s="1" t="n">
        <v>45190</v>
      </c>
      <c r="D6" t="inlineStr">
        <is>
          <t>VÄSTERBOTTENS LÄN</t>
        </is>
      </c>
      <c r="E6" t="inlineStr">
        <is>
          <t>BJURHOLM</t>
        </is>
      </c>
      <c r="G6" t="n">
        <v>18.4</v>
      </c>
      <c r="H6" t="n">
        <v>1</v>
      </c>
      <c r="I6" t="n">
        <v>4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11</v>
      </c>
      <c r="R6" s="2" t="inlineStr">
        <is>
          <t>Garnlav
Kolflarnlav
Lunglav
Mörk kolflarnlav
Tretåig hackspett
Vedflamlav
Violettgrå tagellav
Dropptaggsvamp
Skarp dropptaggsvamp
Skinnlav
Stor aspticka</t>
        </is>
      </c>
      <c r="S6">
        <f>HYPERLINK("https://klasma.github.io/Logging_BJURHOLM/artfynd/A 67029-2020.xlsx", "A 67029-2020")</f>
        <v/>
      </c>
      <c r="T6">
        <f>HYPERLINK("https://klasma.github.io/Logging_BJURHOLM/kartor/A 67029-2020.png", "A 67029-2020")</f>
        <v/>
      </c>
      <c r="V6">
        <f>HYPERLINK("https://klasma.github.io/Logging_BJURHOLM/klagomål/A 67029-2020.docx", "A 67029-2020")</f>
        <v/>
      </c>
      <c r="W6">
        <f>HYPERLINK("https://klasma.github.io/Logging_BJURHOLM/klagomålsmail/A 67029-2020.docx", "A 67029-2020")</f>
        <v/>
      </c>
      <c r="X6">
        <f>HYPERLINK("https://klasma.github.io/Logging_BJURHOLM/tillsyn/A 67029-2020.docx", "A 67029-2020")</f>
        <v/>
      </c>
      <c r="Y6">
        <f>HYPERLINK("https://klasma.github.io/Logging_BJURHOLM/tillsynsmail/A 67029-2020.docx", "A 67029-2020")</f>
        <v/>
      </c>
    </row>
    <row r="7" ht="15" customHeight="1">
      <c r="A7" t="inlineStr">
        <is>
          <t>A 13605-2022</t>
        </is>
      </c>
      <c r="B7" s="1" t="n">
        <v>44648</v>
      </c>
      <c r="C7" s="1" t="n">
        <v>45190</v>
      </c>
      <c r="D7" t="inlineStr">
        <is>
          <t>VÄSTERBOTTENS LÄN</t>
        </is>
      </c>
      <c r="E7" t="inlineStr">
        <is>
          <t>BJURHOLM</t>
        </is>
      </c>
      <c r="G7" t="n">
        <v>7</v>
      </c>
      <c r="H7" t="n">
        <v>3</v>
      </c>
      <c r="I7" t="n">
        <v>3</v>
      </c>
      <c r="J7" t="n">
        <v>6</v>
      </c>
      <c r="K7" t="n">
        <v>1</v>
      </c>
      <c r="L7" t="n">
        <v>0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Knärot
Garnlav
Granticka
Rödvingetrast
Stiftgelélav
Talltita
Ullticka
Skinnlav
Stor aspticka
Vedticka</t>
        </is>
      </c>
      <c r="S7">
        <f>HYPERLINK("https://klasma.github.io/Logging_BJURHOLM/artfynd/A 13605-2022.xlsx", "A 13605-2022")</f>
        <v/>
      </c>
      <c r="T7">
        <f>HYPERLINK("https://klasma.github.io/Logging_BJURHOLM/kartor/A 13605-2022.png", "A 13605-2022")</f>
        <v/>
      </c>
      <c r="U7">
        <f>HYPERLINK("https://klasma.github.io/Logging_BJURHOLM/knärot/A 13605-2022.png", "A 13605-2022")</f>
        <v/>
      </c>
      <c r="V7">
        <f>HYPERLINK("https://klasma.github.io/Logging_BJURHOLM/klagomål/A 13605-2022.docx", "A 13605-2022")</f>
        <v/>
      </c>
      <c r="W7">
        <f>HYPERLINK("https://klasma.github.io/Logging_BJURHOLM/klagomålsmail/A 13605-2022.docx", "A 13605-2022")</f>
        <v/>
      </c>
      <c r="X7">
        <f>HYPERLINK("https://klasma.github.io/Logging_BJURHOLM/tillsyn/A 13605-2022.docx", "A 13605-2022")</f>
        <v/>
      </c>
      <c r="Y7">
        <f>HYPERLINK("https://klasma.github.io/Logging_BJURHOLM/tillsynsmail/A 13605-2022.docx", "A 13605-2022")</f>
        <v/>
      </c>
    </row>
    <row r="8" ht="15" customHeight="1">
      <c r="A8" t="inlineStr">
        <is>
          <t>A 14108-2023</t>
        </is>
      </c>
      <c r="B8" s="1" t="n">
        <v>45009</v>
      </c>
      <c r="C8" s="1" t="n">
        <v>45190</v>
      </c>
      <c r="D8" t="inlineStr">
        <is>
          <t>VÄSTERBOTTENS LÄN</t>
        </is>
      </c>
      <c r="E8" t="inlineStr">
        <is>
          <t>BJURHOLM</t>
        </is>
      </c>
      <c r="G8" t="n">
        <v>4.4</v>
      </c>
      <c r="H8" t="n">
        <v>1</v>
      </c>
      <c r="I8" t="n">
        <v>2</v>
      </c>
      <c r="J8" t="n">
        <v>2</v>
      </c>
      <c r="K8" t="n">
        <v>2</v>
      </c>
      <c r="L8" t="n">
        <v>0</v>
      </c>
      <c r="M8" t="n">
        <v>0</v>
      </c>
      <c r="N8" t="n">
        <v>0</v>
      </c>
      <c r="O8" t="n">
        <v>4</v>
      </c>
      <c r="P8" t="n">
        <v>2</v>
      </c>
      <c r="Q8" t="n">
        <v>6</v>
      </c>
      <c r="R8" s="2" t="inlineStr">
        <is>
          <t>Knärot
Rynkskinn
Garnlav
Rosenticka
Bronshjon
Vedticka</t>
        </is>
      </c>
      <c r="S8">
        <f>HYPERLINK("https://klasma.github.io/Logging_BJURHOLM/artfynd/A 14108-2023.xlsx", "A 14108-2023")</f>
        <v/>
      </c>
      <c r="T8">
        <f>HYPERLINK("https://klasma.github.io/Logging_BJURHOLM/kartor/A 14108-2023.png", "A 14108-2023")</f>
        <v/>
      </c>
      <c r="U8">
        <f>HYPERLINK("https://klasma.github.io/Logging_BJURHOLM/knärot/A 14108-2023.png", "A 14108-2023")</f>
        <v/>
      </c>
      <c r="V8">
        <f>HYPERLINK("https://klasma.github.io/Logging_BJURHOLM/klagomål/A 14108-2023.docx", "A 14108-2023")</f>
        <v/>
      </c>
      <c r="W8">
        <f>HYPERLINK("https://klasma.github.io/Logging_BJURHOLM/klagomålsmail/A 14108-2023.docx", "A 14108-2023")</f>
        <v/>
      </c>
      <c r="X8">
        <f>HYPERLINK("https://klasma.github.io/Logging_BJURHOLM/tillsyn/A 14108-2023.docx", "A 14108-2023")</f>
        <v/>
      </c>
      <c r="Y8">
        <f>HYPERLINK("https://klasma.github.io/Logging_BJURHOLM/tillsynsmail/A 14108-2023.docx", "A 14108-2023")</f>
        <v/>
      </c>
    </row>
    <row r="9" ht="15" customHeight="1">
      <c r="A9" t="inlineStr">
        <is>
          <t>A 55009-2022</t>
        </is>
      </c>
      <c r="B9" s="1" t="n">
        <v>44881</v>
      </c>
      <c r="C9" s="1" t="n">
        <v>45190</v>
      </c>
      <c r="D9" t="inlineStr">
        <is>
          <t>VÄSTERBOTTENS LÄN</t>
        </is>
      </c>
      <c r="E9" t="inlineStr">
        <is>
          <t>BJURHOLM</t>
        </is>
      </c>
      <c r="G9" t="n">
        <v>11.2</v>
      </c>
      <c r="H9" t="n">
        <v>0</v>
      </c>
      <c r="I9" t="n">
        <v>3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Lunglav
Mörk kolflarnlav
Skinnlav
Stuplav
Vedticka</t>
        </is>
      </c>
      <c r="S9">
        <f>HYPERLINK("https://klasma.github.io/Logging_BJURHOLM/artfynd/A 55009-2022.xlsx", "A 55009-2022")</f>
        <v/>
      </c>
      <c r="T9">
        <f>HYPERLINK("https://klasma.github.io/Logging_BJURHOLM/kartor/A 55009-2022.png", "A 55009-2022")</f>
        <v/>
      </c>
      <c r="V9">
        <f>HYPERLINK("https://klasma.github.io/Logging_BJURHOLM/klagomål/A 55009-2022.docx", "A 55009-2022")</f>
        <v/>
      </c>
      <c r="W9">
        <f>HYPERLINK("https://klasma.github.io/Logging_BJURHOLM/klagomålsmail/A 55009-2022.docx", "A 55009-2022")</f>
        <v/>
      </c>
      <c r="X9">
        <f>HYPERLINK("https://klasma.github.io/Logging_BJURHOLM/tillsyn/A 55009-2022.docx", "A 55009-2022")</f>
        <v/>
      </c>
      <c r="Y9">
        <f>HYPERLINK("https://klasma.github.io/Logging_BJURHOLM/tillsynsmail/A 55009-2022.docx", "A 55009-2022")</f>
        <v/>
      </c>
    </row>
    <row r="10" ht="15" customHeight="1">
      <c r="A10" t="inlineStr">
        <is>
          <t>A 18951-2023</t>
        </is>
      </c>
      <c r="B10" s="1" t="n">
        <v>45043</v>
      </c>
      <c r="C10" s="1" t="n">
        <v>45190</v>
      </c>
      <c r="D10" t="inlineStr">
        <is>
          <t>VÄSTERBOTTENS LÄN</t>
        </is>
      </c>
      <c r="E10" t="inlineStr">
        <is>
          <t>BJURHOLM</t>
        </is>
      </c>
      <c r="G10" t="n">
        <v>0.7</v>
      </c>
      <c r="H10" t="n">
        <v>0</v>
      </c>
      <c r="I10" t="n">
        <v>2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5</v>
      </c>
      <c r="R10" s="2" t="inlineStr">
        <is>
          <t>Lunglav
Småflikig brosklav
Violettgrå tagellav
Stuplav
Vedticka</t>
        </is>
      </c>
      <c r="S10">
        <f>HYPERLINK("https://klasma.github.io/Logging_BJURHOLM/artfynd/A 18951-2023.xlsx", "A 18951-2023")</f>
        <v/>
      </c>
      <c r="T10">
        <f>HYPERLINK("https://klasma.github.io/Logging_BJURHOLM/kartor/A 18951-2023.png", "A 18951-2023")</f>
        <v/>
      </c>
      <c r="V10">
        <f>HYPERLINK("https://klasma.github.io/Logging_BJURHOLM/klagomål/A 18951-2023.docx", "A 18951-2023")</f>
        <v/>
      </c>
      <c r="W10">
        <f>HYPERLINK("https://klasma.github.io/Logging_BJURHOLM/klagomålsmail/A 18951-2023.docx", "A 18951-2023")</f>
        <v/>
      </c>
      <c r="X10">
        <f>HYPERLINK("https://klasma.github.io/Logging_BJURHOLM/tillsyn/A 18951-2023.docx", "A 18951-2023")</f>
        <v/>
      </c>
      <c r="Y10">
        <f>HYPERLINK("https://klasma.github.io/Logging_BJURHOLM/tillsynsmail/A 18951-2023.docx", "A 18951-2023")</f>
        <v/>
      </c>
    </row>
    <row r="11" ht="15" customHeight="1">
      <c r="A11" t="inlineStr">
        <is>
          <t>A 69071-2018</t>
        </is>
      </c>
      <c r="B11" s="1" t="n">
        <v>43445</v>
      </c>
      <c r="C11" s="1" t="n">
        <v>45190</v>
      </c>
      <c r="D11" t="inlineStr">
        <is>
          <t>VÄSTERBOTTENS LÄN</t>
        </is>
      </c>
      <c r="E11" t="inlineStr">
        <is>
          <t>BJURHOLM</t>
        </is>
      </c>
      <c r="G11" t="n">
        <v>1.2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Granticka
Lunglav
Violettgrå tagellav
Luddlav</t>
        </is>
      </c>
      <c r="S11">
        <f>HYPERLINK("https://klasma.github.io/Logging_BJURHOLM/artfynd/A 69071-2018.xlsx", "A 69071-2018")</f>
        <v/>
      </c>
      <c r="T11">
        <f>HYPERLINK("https://klasma.github.io/Logging_BJURHOLM/kartor/A 69071-2018.png", "A 69071-2018")</f>
        <v/>
      </c>
      <c r="V11">
        <f>HYPERLINK("https://klasma.github.io/Logging_BJURHOLM/klagomål/A 69071-2018.docx", "A 69071-2018")</f>
        <v/>
      </c>
      <c r="W11">
        <f>HYPERLINK("https://klasma.github.io/Logging_BJURHOLM/klagomålsmail/A 69071-2018.docx", "A 69071-2018")</f>
        <v/>
      </c>
      <c r="X11">
        <f>HYPERLINK("https://klasma.github.io/Logging_BJURHOLM/tillsyn/A 69071-2018.docx", "A 69071-2018")</f>
        <v/>
      </c>
      <c r="Y11">
        <f>HYPERLINK("https://klasma.github.io/Logging_BJURHOLM/tillsynsmail/A 69071-2018.docx", "A 69071-2018")</f>
        <v/>
      </c>
    </row>
    <row r="12" ht="15" customHeight="1">
      <c r="A12" t="inlineStr">
        <is>
          <t>A 4365-2022</t>
        </is>
      </c>
      <c r="B12" s="1" t="n">
        <v>44588</v>
      </c>
      <c r="C12" s="1" t="n">
        <v>45190</v>
      </c>
      <c r="D12" t="inlineStr">
        <is>
          <t>VÄSTERBOTTENS LÄN</t>
        </is>
      </c>
      <c r="E12" t="inlineStr">
        <is>
          <t>BJURHOLM</t>
        </is>
      </c>
      <c r="G12" t="n">
        <v>14</v>
      </c>
      <c r="H12" t="n">
        <v>1</v>
      </c>
      <c r="I12" t="n">
        <v>0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4</v>
      </c>
      <c r="R12" s="2" t="inlineStr">
        <is>
          <t>Rynkskinn
Garnlav
Spillkråka
Ullticka</t>
        </is>
      </c>
      <c r="S12">
        <f>HYPERLINK("https://klasma.github.io/Logging_BJURHOLM/artfynd/A 4365-2022.xlsx", "A 4365-2022")</f>
        <v/>
      </c>
      <c r="T12">
        <f>HYPERLINK("https://klasma.github.io/Logging_BJURHOLM/kartor/A 4365-2022.png", "A 4365-2022")</f>
        <v/>
      </c>
      <c r="V12">
        <f>HYPERLINK("https://klasma.github.io/Logging_BJURHOLM/klagomål/A 4365-2022.docx", "A 4365-2022")</f>
        <v/>
      </c>
      <c r="W12">
        <f>HYPERLINK("https://klasma.github.io/Logging_BJURHOLM/klagomålsmail/A 4365-2022.docx", "A 4365-2022")</f>
        <v/>
      </c>
      <c r="X12">
        <f>HYPERLINK("https://klasma.github.io/Logging_BJURHOLM/tillsyn/A 4365-2022.docx", "A 4365-2022")</f>
        <v/>
      </c>
      <c r="Y12">
        <f>HYPERLINK("https://klasma.github.io/Logging_BJURHOLM/tillsynsmail/A 4365-2022.docx", "A 4365-2022")</f>
        <v/>
      </c>
    </row>
    <row r="13" ht="15" customHeight="1">
      <c r="A13" t="inlineStr">
        <is>
          <t>A 18950-2023</t>
        </is>
      </c>
      <c r="B13" s="1" t="n">
        <v>45043</v>
      </c>
      <c r="C13" s="1" t="n">
        <v>45190</v>
      </c>
      <c r="D13" t="inlineStr">
        <is>
          <t>VÄSTERBOTTENS LÄN</t>
        </is>
      </c>
      <c r="E13" t="inlineStr">
        <is>
          <t>BJURHOLM</t>
        </is>
      </c>
      <c r="G13" t="n">
        <v>5.6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Ullticka
Vedskivlav
Violettgrå tagellav
Skuggblåslav</t>
        </is>
      </c>
      <c r="S13">
        <f>HYPERLINK("https://klasma.github.io/Logging_BJURHOLM/artfynd/A 18950-2023.xlsx", "A 18950-2023")</f>
        <v/>
      </c>
      <c r="T13">
        <f>HYPERLINK("https://klasma.github.io/Logging_BJURHOLM/kartor/A 18950-2023.png", "A 18950-2023")</f>
        <v/>
      </c>
      <c r="V13">
        <f>HYPERLINK("https://klasma.github.io/Logging_BJURHOLM/klagomål/A 18950-2023.docx", "A 18950-2023")</f>
        <v/>
      </c>
      <c r="W13">
        <f>HYPERLINK("https://klasma.github.io/Logging_BJURHOLM/klagomålsmail/A 18950-2023.docx", "A 18950-2023")</f>
        <v/>
      </c>
      <c r="X13">
        <f>HYPERLINK("https://klasma.github.io/Logging_BJURHOLM/tillsyn/A 18950-2023.docx", "A 18950-2023")</f>
        <v/>
      </c>
      <c r="Y13">
        <f>HYPERLINK("https://klasma.github.io/Logging_BJURHOLM/tillsynsmail/A 18950-2023.docx", "A 18950-2023")</f>
        <v/>
      </c>
    </row>
    <row r="14" ht="15" customHeight="1">
      <c r="A14" t="inlineStr">
        <is>
          <t>A 17571-2020</t>
        </is>
      </c>
      <c r="B14" s="1" t="n">
        <v>43920</v>
      </c>
      <c r="C14" s="1" t="n">
        <v>45190</v>
      </c>
      <c r="D14" t="inlineStr">
        <is>
          <t>VÄSTERBOTTENS LÄN</t>
        </is>
      </c>
      <c r="E14" t="inlineStr">
        <is>
          <t>BJURHOLM</t>
        </is>
      </c>
      <c r="G14" t="n">
        <v>12.1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Garnlav
Ullticka
Violettgrå tagellav</t>
        </is>
      </c>
      <c r="S14">
        <f>HYPERLINK("https://klasma.github.io/Logging_BJURHOLM/artfynd/A 17571-2020.xlsx", "A 17571-2020")</f>
        <v/>
      </c>
      <c r="T14">
        <f>HYPERLINK("https://klasma.github.io/Logging_BJURHOLM/kartor/A 17571-2020.png", "A 17571-2020")</f>
        <v/>
      </c>
      <c r="V14">
        <f>HYPERLINK("https://klasma.github.io/Logging_BJURHOLM/klagomål/A 17571-2020.docx", "A 17571-2020")</f>
        <v/>
      </c>
      <c r="W14">
        <f>HYPERLINK("https://klasma.github.io/Logging_BJURHOLM/klagomålsmail/A 17571-2020.docx", "A 17571-2020")</f>
        <v/>
      </c>
      <c r="X14">
        <f>HYPERLINK("https://klasma.github.io/Logging_BJURHOLM/tillsyn/A 17571-2020.docx", "A 17571-2020")</f>
        <v/>
      </c>
      <c r="Y14">
        <f>HYPERLINK("https://klasma.github.io/Logging_BJURHOLM/tillsynsmail/A 17571-2020.docx", "A 17571-2020")</f>
        <v/>
      </c>
    </row>
    <row r="15" ht="15" customHeight="1">
      <c r="A15" t="inlineStr">
        <is>
          <t>A 51714-2021</t>
        </is>
      </c>
      <c r="B15" s="1" t="n">
        <v>44462</v>
      </c>
      <c r="C15" s="1" t="n">
        <v>45190</v>
      </c>
      <c r="D15" t="inlineStr">
        <is>
          <t>VÄSTERBOTTENS LÄN</t>
        </is>
      </c>
      <c r="E15" t="inlineStr">
        <is>
          <t>BJURHOLM</t>
        </is>
      </c>
      <c r="F15" t="inlineStr">
        <is>
          <t>Sveaskog</t>
        </is>
      </c>
      <c r="G15" t="n">
        <v>8.1</v>
      </c>
      <c r="H15" t="n">
        <v>1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Lunglav
Tretåig hackspett
Stuplav</t>
        </is>
      </c>
      <c r="S15">
        <f>HYPERLINK("https://klasma.github.io/Logging_BJURHOLM/artfynd/A 51714-2021.xlsx", "A 51714-2021")</f>
        <v/>
      </c>
      <c r="T15">
        <f>HYPERLINK("https://klasma.github.io/Logging_BJURHOLM/kartor/A 51714-2021.png", "A 51714-2021")</f>
        <v/>
      </c>
      <c r="V15">
        <f>HYPERLINK("https://klasma.github.io/Logging_BJURHOLM/klagomål/A 51714-2021.docx", "A 51714-2021")</f>
        <v/>
      </c>
      <c r="W15">
        <f>HYPERLINK("https://klasma.github.io/Logging_BJURHOLM/klagomålsmail/A 51714-2021.docx", "A 51714-2021")</f>
        <v/>
      </c>
      <c r="X15">
        <f>HYPERLINK("https://klasma.github.io/Logging_BJURHOLM/tillsyn/A 51714-2021.docx", "A 51714-2021")</f>
        <v/>
      </c>
      <c r="Y15">
        <f>HYPERLINK("https://klasma.github.io/Logging_BJURHOLM/tillsynsmail/A 51714-2021.docx", "A 51714-2021")</f>
        <v/>
      </c>
    </row>
    <row r="16" ht="15" customHeight="1">
      <c r="A16" t="inlineStr">
        <is>
          <t>A 40016-2018</t>
        </is>
      </c>
      <c r="B16" s="1" t="n">
        <v>43342</v>
      </c>
      <c r="C16" s="1" t="n">
        <v>45190</v>
      </c>
      <c r="D16" t="inlineStr">
        <is>
          <t>VÄSTERBOTTENS LÄN</t>
        </is>
      </c>
      <c r="E16" t="inlineStr">
        <is>
          <t>BJURHOLM</t>
        </is>
      </c>
      <c r="G16" t="n">
        <v>1.3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Lunglav
Stuplav</t>
        </is>
      </c>
      <c r="S16">
        <f>HYPERLINK("https://klasma.github.io/Logging_BJURHOLM/artfynd/A 40016-2018.xlsx", "A 40016-2018")</f>
        <v/>
      </c>
      <c r="T16">
        <f>HYPERLINK("https://klasma.github.io/Logging_BJURHOLM/kartor/A 40016-2018.png", "A 40016-2018")</f>
        <v/>
      </c>
      <c r="V16">
        <f>HYPERLINK("https://klasma.github.io/Logging_BJURHOLM/klagomål/A 40016-2018.docx", "A 40016-2018")</f>
        <v/>
      </c>
      <c r="W16">
        <f>HYPERLINK("https://klasma.github.io/Logging_BJURHOLM/klagomålsmail/A 40016-2018.docx", "A 40016-2018")</f>
        <v/>
      </c>
      <c r="X16">
        <f>HYPERLINK("https://klasma.github.io/Logging_BJURHOLM/tillsyn/A 40016-2018.docx", "A 40016-2018")</f>
        <v/>
      </c>
      <c r="Y16">
        <f>HYPERLINK("https://klasma.github.io/Logging_BJURHOLM/tillsynsmail/A 40016-2018.docx", "A 40016-2018")</f>
        <v/>
      </c>
    </row>
    <row r="17" ht="15" customHeight="1">
      <c r="A17" t="inlineStr">
        <is>
          <t>A 58398-2019</t>
        </is>
      </c>
      <c r="B17" s="1" t="n">
        <v>43772</v>
      </c>
      <c r="C17" s="1" t="n">
        <v>45190</v>
      </c>
      <c r="D17" t="inlineStr">
        <is>
          <t>VÄSTERBOTTENS LÄN</t>
        </is>
      </c>
      <c r="E17" t="inlineStr">
        <is>
          <t>BJURHOLM</t>
        </is>
      </c>
      <c r="G17" t="n">
        <v>13.8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Granticka
Tallticka</t>
        </is>
      </c>
      <c r="S17">
        <f>HYPERLINK("https://klasma.github.io/Logging_BJURHOLM/artfynd/A 58398-2019.xlsx", "A 58398-2019")</f>
        <v/>
      </c>
      <c r="T17">
        <f>HYPERLINK("https://klasma.github.io/Logging_BJURHOLM/kartor/A 58398-2019.png", "A 58398-2019")</f>
        <v/>
      </c>
      <c r="V17">
        <f>HYPERLINK("https://klasma.github.io/Logging_BJURHOLM/klagomål/A 58398-2019.docx", "A 58398-2019")</f>
        <v/>
      </c>
      <c r="W17">
        <f>HYPERLINK("https://klasma.github.io/Logging_BJURHOLM/klagomålsmail/A 58398-2019.docx", "A 58398-2019")</f>
        <v/>
      </c>
      <c r="X17">
        <f>HYPERLINK("https://klasma.github.io/Logging_BJURHOLM/tillsyn/A 58398-2019.docx", "A 58398-2019")</f>
        <v/>
      </c>
      <c r="Y17">
        <f>HYPERLINK("https://klasma.github.io/Logging_BJURHOLM/tillsynsmail/A 58398-2019.docx", "A 58398-2019")</f>
        <v/>
      </c>
    </row>
    <row r="18" ht="15" customHeight="1">
      <c r="A18" t="inlineStr">
        <is>
          <t>A 54823-2022</t>
        </is>
      </c>
      <c r="B18" s="1" t="n">
        <v>44883</v>
      </c>
      <c r="C18" s="1" t="n">
        <v>45190</v>
      </c>
      <c r="D18" t="inlineStr">
        <is>
          <t>VÄSTERBOTTENS LÄN</t>
        </is>
      </c>
      <c r="E18" t="inlineStr">
        <is>
          <t>BJURHOLM</t>
        </is>
      </c>
      <c r="G18" t="n">
        <v>1.6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Violettgrå tagellav</t>
        </is>
      </c>
      <c r="S18">
        <f>HYPERLINK("https://klasma.github.io/Logging_BJURHOLM/artfynd/A 54823-2022.xlsx", "A 54823-2022")</f>
        <v/>
      </c>
      <c r="T18">
        <f>HYPERLINK("https://klasma.github.io/Logging_BJURHOLM/kartor/A 54823-2022.png", "A 54823-2022")</f>
        <v/>
      </c>
      <c r="V18">
        <f>HYPERLINK("https://klasma.github.io/Logging_BJURHOLM/klagomål/A 54823-2022.docx", "A 54823-2022")</f>
        <v/>
      </c>
      <c r="W18">
        <f>HYPERLINK("https://klasma.github.io/Logging_BJURHOLM/klagomålsmail/A 54823-2022.docx", "A 54823-2022")</f>
        <v/>
      </c>
      <c r="X18">
        <f>HYPERLINK("https://klasma.github.io/Logging_BJURHOLM/tillsyn/A 54823-2022.docx", "A 54823-2022")</f>
        <v/>
      </c>
      <c r="Y18">
        <f>HYPERLINK("https://klasma.github.io/Logging_BJURHOLM/tillsynsmail/A 54823-2022.docx", "A 54823-2022")</f>
        <v/>
      </c>
    </row>
    <row r="19" ht="15" customHeight="1">
      <c r="A19" t="inlineStr">
        <is>
          <t>A 57634-2022</t>
        </is>
      </c>
      <c r="B19" s="1" t="n">
        <v>44897</v>
      </c>
      <c r="C19" s="1" t="n">
        <v>45190</v>
      </c>
      <c r="D19" t="inlineStr">
        <is>
          <t>VÄSTERBOTTENS LÄN</t>
        </is>
      </c>
      <c r="E19" t="inlineStr">
        <is>
          <t>BJURHOLM</t>
        </is>
      </c>
      <c r="F19" t="inlineStr">
        <is>
          <t>Holmen skog AB</t>
        </is>
      </c>
      <c r="G19" t="n">
        <v>4.1</v>
      </c>
      <c r="H19" t="n">
        <v>0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Granticka
Lunglav</t>
        </is>
      </c>
      <c r="S19">
        <f>HYPERLINK("https://klasma.github.io/Logging_BJURHOLM/artfynd/A 57634-2022.xlsx", "A 57634-2022")</f>
        <v/>
      </c>
      <c r="T19">
        <f>HYPERLINK("https://klasma.github.io/Logging_BJURHOLM/kartor/A 57634-2022.png", "A 57634-2022")</f>
        <v/>
      </c>
      <c r="V19">
        <f>HYPERLINK("https://klasma.github.io/Logging_BJURHOLM/klagomål/A 57634-2022.docx", "A 57634-2022")</f>
        <v/>
      </c>
      <c r="W19">
        <f>HYPERLINK("https://klasma.github.io/Logging_BJURHOLM/klagomålsmail/A 57634-2022.docx", "A 57634-2022")</f>
        <v/>
      </c>
      <c r="X19">
        <f>HYPERLINK("https://klasma.github.io/Logging_BJURHOLM/tillsyn/A 57634-2022.docx", "A 57634-2022")</f>
        <v/>
      </c>
      <c r="Y19">
        <f>HYPERLINK("https://klasma.github.io/Logging_BJURHOLM/tillsynsmail/A 57634-2022.docx", "A 57634-2022")</f>
        <v/>
      </c>
    </row>
    <row r="20" ht="15" customHeight="1">
      <c r="A20" t="inlineStr">
        <is>
          <t>A 60688-2022</t>
        </is>
      </c>
      <c r="B20" s="1" t="n">
        <v>44911</v>
      </c>
      <c r="C20" s="1" t="n">
        <v>45190</v>
      </c>
      <c r="D20" t="inlineStr">
        <is>
          <t>VÄSTERBOTTENS LÄN</t>
        </is>
      </c>
      <c r="E20" t="inlineStr">
        <is>
          <t>BJURHOLM</t>
        </is>
      </c>
      <c r="G20" t="n">
        <v>1.8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Talltaggsvamp
Stuplav</t>
        </is>
      </c>
      <c r="S20">
        <f>HYPERLINK("https://klasma.github.io/Logging_BJURHOLM/artfynd/A 60688-2022.xlsx", "A 60688-2022")</f>
        <v/>
      </c>
      <c r="T20">
        <f>HYPERLINK("https://klasma.github.io/Logging_BJURHOLM/kartor/A 60688-2022.png", "A 60688-2022")</f>
        <v/>
      </c>
      <c r="V20">
        <f>HYPERLINK("https://klasma.github.io/Logging_BJURHOLM/klagomål/A 60688-2022.docx", "A 60688-2022")</f>
        <v/>
      </c>
      <c r="W20">
        <f>HYPERLINK("https://klasma.github.io/Logging_BJURHOLM/klagomålsmail/A 60688-2022.docx", "A 60688-2022")</f>
        <v/>
      </c>
      <c r="X20">
        <f>HYPERLINK("https://klasma.github.io/Logging_BJURHOLM/tillsyn/A 60688-2022.docx", "A 60688-2022")</f>
        <v/>
      </c>
      <c r="Y20">
        <f>HYPERLINK("https://klasma.github.io/Logging_BJURHOLM/tillsynsmail/A 60688-2022.docx", "A 60688-2022")</f>
        <v/>
      </c>
    </row>
    <row r="21" ht="15" customHeight="1">
      <c r="A21" t="inlineStr">
        <is>
          <t>A 31206-2023</t>
        </is>
      </c>
      <c r="B21" s="1" t="n">
        <v>45113</v>
      </c>
      <c r="C21" s="1" t="n">
        <v>45190</v>
      </c>
      <c r="D21" t="inlineStr">
        <is>
          <t>VÄSTERBOTTENS LÄN</t>
        </is>
      </c>
      <c r="E21" t="inlineStr">
        <is>
          <t>BJURHOLM</t>
        </is>
      </c>
      <c r="F21" t="inlineStr">
        <is>
          <t>SCA</t>
        </is>
      </c>
      <c r="G21" t="n">
        <v>6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Skarp dropptaggsvamp</t>
        </is>
      </c>
      <c r="S21">
        <f>HYPERLINK("https://klasma.github.io/Logging_BJURHOLM/artfynd/A 31206-2023.xlsx", "A 31206-2023")</f>
        <v/>
      </c>
      <c r="T21">
        <f>HYPERLINK("https://klasma.github.io/Logging_BJURHOLM/kartor/A 31206-2023.png", "A 31206-2023")</f>
        <v/>
      </c>
      <c r="U21">
        <f>HYPERLINK("https://klasma.github.io/Logging_BJURHOLM/knärot/A 31206-2023.png", "A 31206-2023")</f>
        <v/>
      </c>
      <c r="V21">
        <f>HYPERLINK("https://klasma.github.io/Logging_BJURHOLM/klagomål/A 31206-2023.docx", "A 31206-2023")</f>
        <v/>
      </c>
      <c r="W21">
        <f>HYPERLINK("https://klasma.github.io/Logging_BJURHOLM/klagomålsmail/A 31206-2023.docx", "A 31206-2023")</f>
        <v/>
      </c>
      <c r="X21">
        <f>HYPERLINK("https://klasma.github.io/Logging_BJURHOLM/tillsyn/A 31206-2023.docx", "A 31206-2023")</f>
        <v/>
      </c>
      <c r="Y21">
        <f>HYPERLINK("https://klasma.github.io/Logging_BJURHOLM/tillsynsmail/A 31206-2023.docx", "A 31206-2023")</f>
        <v/>
      </c>
    </row>
    <row r="22" ht="15" customHeight="1">
      <c r="A22" t="inlineStr">
        <is>
          <t>A 31737-2023</t>
        </is>
      </c>
      <c r="B22" s="1" t="n">
        <v>45117</v>
      </c>
      <c r="C22" s="1" t="n">
        <v>45190</v>
      </c>
      <c r="D22" t="inlineStr">
        <is>
          <t>VÄSTERBOTTENS LÄN</t>
        </is>
      </c>
      <c r="E22" t="inlineStr">
        <is>
          <t>BJURHOLM</t>
        </is>
      </c>
      <c r="F22" t="inlineStr">
        <is>
          <t>SCA</t>
        </is>
      </c>
      <c r="G22" t="n">
        <v>4.5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Dvärgbägarlav
Vedskivlav</t>
        </is>
      </c>
      <c r="S22">
        <f>HYPERLINK("https://klasma.github.io/Logging_BJURHOLM/artfynd/A 31737-2023.xlsx", "A 31737-2023")</f>
        <v/>
      </c>
      <c r="T22">
        <f>HYPERLINK("https://klasma.github.io/Logging_BJURHOLM/kartor/A 31737-2023.png", "A 31737-2023")</f>
        <v/>
      </c>
      <c r="V22">
        <f>HYPERLINK("https://klasma.github.io/Logging_BJURHOLM/klagomål/A 31737-2023.docx", "A 31737-2023")</f>
        <v/>
      </c>
      <c r="W22">
        <f>HYPERLINK("https://klasma.github.io/Logging_BJURHOLM/klagomålsmail/A 31737-2023.docx", "A 31737-2023")</f>
        <v/>
      </c>
      <c r="X22">
        <f>HYPERLINK("https://klasma.github.io/Logging_BJURHOLM/tillsyn/A 31737-2023.docx", "A 31737-2023")</f>
        <v/>
      </c>
      <c r="Y22">
        <f>HYPERLINK("https://klasma.github.io/Logging_BJURHOLM/tillsynsmail/A 31737-2023.docx", "A 31737-2023")</f>
        <v/>
      </c>
    </row>
    <row r="23" ht="15" customHeight="1">
      <c r="A23" t="inlineStr">
        <is>
          <t>A 68353-2018</t>
        </is>
      </c>
      <c r="B23" s="1" t="n">
        <v>43441</v>
      </c>
      <c r="C23" s="1" t="n">
        <v>45190</v>
      </c>
      <c r="D23" t="inlineStr">
        <is>
          <t>VÄSTERBOTTENS LÄN</t>
        </is>
      </c>
      <c r="E23" t="inlineStr">
        <is>
          <t>BJURHOLM</t>
        </is>
      </c>
      <c r="G23" t="n">
        <v>0.6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Ullticka</t>
        </is>
      </c>
      <c r="S23">
        <f>HYPERLINK("https://klasma.github.io/Logging_BJURHOLM/artfynd/A 68353-2018.xlsx", "A 68353-2018")</f>
        <v/>
      </c>
      <c r="T23">
        <f>HYPERLINK("https://klasma.github.io/Logging_BJURHOLM/kartor/A 68353-2018.png", "A 68353-2018")</f>
        <v/>
      </c>
      <c r="V23">
        <f>HYPERLINK("https://klasma.github.io/Logging_BJURHOLM/klagomål/A 68353-2018.docx", "A 68353-2018")</f>
        <v/>
      </c>
      <c r="W23">
        <f>HYPERLINK("https://klasma.github.io/Logging_BJURHOLM/klagomålsmail/A 68353-2018.docx", "A 68353-2018")</f>
        <v/>
      </c>
      <c r="X23">
        <f>HYPERLINK("https://klasma.github.io/Logging_BJURHOLM/tillsyn/A 68353-2018.docx", "A 68353-2018")</f>
        <v/>
      </c>
      <c r="Y23">
        <f>HYPERLINK("https://klasma.github.io/Logging_BJURHOLM/tillsynsmail/A 68353-2018.docx", "A 68353-2018")</f>
        <v/>
      </c>
    </row>
    <row r="24" ht="15" customHeight="1">
      <c r="A24" t="inlineStr">
        <is>
          <t>A 7978-2019</t>
        </is>
      </c>
      <c r="B24" s="1" t="n">
        <v>43497</v>
      </c>
      <c r="C24" s="1" t="n">
        <v>45190</v>
      </c>
      <c r="D24" t="inlineStr">
        <is>
          <t>VÄSTERBOTTENS LÄN</t>
        </is>
      </c>
      <c r="E24" t="inlineStr">
        <is>
          <t>BJURHOLM</t>
        </is>
      </c>
      <c r="F24" t="inlineStr">
        <is>
          <t>SCA</t>
        </is>
      </c>
      <c r="G24" t="n">
        <v>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Gammelgransskål</t>
        </is>
      </c>
      <c r="S24">
        <f>HYPERLINK("https://klasma.github.io/Logging_BJURHOLM/artfynd/A 7978-2019.xlsx", "A 7978-2019")</f>
        <v/>
      </c>
      <c r="T24">
        <f>HYPERLINK("https://klasma.github.io/Logging_BJURHOLM/kartor/A 7978-2019.png", "A 7978-2019")</f>
        <v/>
      </c>
      <c r="V24">
        <f>HYPERLINK("https://klasma.github.io/Logging_BJURHOLM/klagomål/A 7978-2019.docx", "A 7978-2019")</f>
        <v/>
      </c>
      <c r="W24">
        <f>HYPERLINK("https://klasma.github.io/Logging_BJURHOLM/klagomålsmail/A 7978-2019.docx", "A 7978-2019")</f>
        <v/>
      </c>
      <c r="X24">
        <f>HYPERLINK("https://klasma.github.io/Logging_BJURHOLM/tillsyn/A 7978-2019.docx", "A 7978-2019")</f>
        <v/>
      </c>
      <c r="Y24">
        <f>HYPERLINK("https://klasma.github.io/Logging_BJURHOLM/tillsynsmail/A 7978-2019.docx", "A 7978-2019")</f>
        <v/>
      </c>
    </row>
    <row r="25" ht="15" customHeight="1">
      <c r="A25" t="inlineStr">
        <is>
          <t>A 7576-2019</t>
        </is>
      </c>
      <c r="B25" s="1" t="n">
        <v>43497</v>
      </c>
      <c r="C25" s="1" t="n">
        <v>45190</v>
      </c>
      <c r="D25" t="inlineStr">
        <is>
          <t>VÄSTERBOTTENS LÄN</t>
        </is>
      </c>
      <c r="E25" t="inlineStr">
        <is>
          <t>BJURHOLM</t>
        </is>
      </c>
      <c r="F25" t="inlineStr">
        <is>
          <t>SCA</t>
        </is>
      </c>
      <c r="G25" t="n">
        <v>39.8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Skinnlav</t>
        </is>
      </c>
      <c r="S25">
        <f>HYPERLINK("https://klasma.github.io/Logging_BJURHOLM/artfynd/A 7576-2019.xlsx", "A 7576-2019")</f>
        <v/>
      </c>
      <c r="T25">
        <f>HYPERLINK("https://klasma.github.io/Logging_BJURHOLM/kartor/A 7576-2019.png", "A 7576-2019")</f>
        <v/>
      </c>
      <c r="V25">
        <f>HYPERLINK("https://klasma.github.io/Logging_BJURHOLM/klagomål/A 7576-2019.docx", "A 7576-2019")</f>
        <v/>
      </c>
      <c r="W25">
        <f>HYPERLINK("https://klasma.github.io/Logging_BJURHOLM/klagomålsmail/A 7576-2019.docx", "A 7576-2019")</f>
        <v/>
      </c>
      <c r="X25">
        <f>HYPERLINK("https://klasma.github.io/Logging_BJURHOLM/tillsyn/A 7576-2019.docx", "A 7576-2019")</f>
        <v/>
      </c>
      <c r="Y25">
        <f>HYPERLINK("https://klasma.github.io/Logging_BJURHOLM/tillsynsmail/A 7576-2019.docx", "A 7576-2019")</f>
        <v/>
      </c>
    </row>
    <row r="26" ht="15" customHeight="1">
      <c r="A26" t="inlineStr">
        <is>
          <t>A 19106-2019</t>
        </is>
      </c>
      <c r="B26" s="1" t="n">
        <v>43564</v>
      </c>
      <c r="C26" s="1" t="n">
        <v>45190</v>
      </c>
      <c r="D26" t="inlineStr">
        <is>
          <t>VÄSTERBOTTENS LÄN</t>
        </is>
      </c>
      <c r="E26" t="inlineStr">
        <is>
          <t>BJURHOLM</t>
        </is>
      </c>
      <c r="G26" t="n">
        <v>1.7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Violettgrå tagellav</t>
        </is>
      </c>
      <c r="S26">
        <f>HYPERLINK("https://klasma.github.io/Logging_BJURHOLM/artfynd/A 19106-2019.xlsx", "A 19106-2019")</f>
        <v/>
      </c>
      <c r="T26">
        <f>HYPERLINK("https://klasma.github.io/Logging_BJURHOLM/kartor/A 19106-2019.png", "A 19106-2019")</f>
        <v/>
      </c>
      <c r="V26">
        <f>HYPERLINK("https://klasma.github.io/Logging_BJURHOLM/klagomål/A 19106-2019.docx", "A 19106-2019")</f>
        <v/>
      </c>
      <c r="W26">
        <f>HYPERLINK("https://klasma.github.io/Logging_BJURHOLM/klagomålsmail/A 19106-2019.docx", "A 19106-2019")</f>
        <v/>
      </c>
      <c r="X26">
        <f>HYPERLINK("https://klasma.github.io/Logging_BJURHOLM/tillsyn/A 19106-2019.docx", "A 19106-2019")</f>
        <v/>
      </c>
      <c r="Y26">
        <f>HYPERLINK("https://klasma.github.io/Logging_BJURHOLM/tillsynsmail/A 19106-2019.docx", "A 19106-2019")</f>
        <v/>
      </c>
    </row>
    <row r="27" ht="15" customHeight="1">
      <c r="A27" t="inlineStr">
        <is>
          <t>A 39136-2019</t>
        </is>
      </c>
      <c r="B27" s="1" t="n">
        <v>43689</v>
      </c>
      <c r="C27" s="1" t="n">
        <v>45190</v>
      </c>
      <c r="D27" t="inlineStr">
        <is>
          <t>VÄSTERBOTTENS LÄN</t>
        </is>
      </c>
      <c r="E27" t="inlineStr">
        <is>
          <t>BJURHOLM</t>
        </is>
      </c>
      <c r="G27" t="n">
        <v>2.2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Lunglav</t>
        </is>
      </c>
      <c r="S27">
        <f>HYPERLINK("https://klasma.github.io/Logging_BJURHOLM/artfynd/A 39136-2019.xlsx", "A 39136-2019")</f>
        <v/>
      </c>
      <c r="T27">
        <f>HYPERLINK("https://klasma.github.io/Logging_BJURHOLM/kartor/A 39136-2019.png", "A 39136-2019")</f>
        <v/>
      </c>
      <c r="V27">
        <f>HYPERLINK("https://klasma.github.io/Logging_BJURHOLM/klagomål/A 39136-2019.docx", "A 39136-2019")</f>
        <v/>
      </c>
      <c r="W27">
        <f>HYPERLINK("https://klasma.github.io/Logging_BJURHOLM/klagomålsmail/A 39136-2019.docx", "A 39136-2019")</f>
        <v/>
      </c>
      <c r="X27">
        <f>HYPERLINK("https://klasma.github.io/Logging_BJURHOLM/tillsyn/A 39136-2019.docx", "A 39136-2019")</f>
        <v/>
      </c>
      <c r="Y27">
        <f>HYPERLINK("https://klasma.github.io/Logging_BJURHOLM/tillsynsmail/A 39136-2019.docx", "A 39136-2019")</f>
        <v/>
      </c>
    </row>
    <row r="28" ht="15" customHeight="1">
      <c r="A28" t="inlineStr">
        <is>
          <t>A 495-2020</t>
        </is>
      </c>
      <c r="B28" s="1" t="n">
        <v>43837</v>
      </c>
      <c r="C28" s="1" t="n">
        <v>45190</v>
      </c>
      <c r="D28" t="inlineStr">
        <is>
          <t>VÄSTERBOTTENS LÄN</t>
        </is>
      </c>
      <c r="E28" t="inlineStr">
        <is>
          <t>BJURHOLM</t>
        </is>
      </c>
      <c r="F28" t="inlineStr">
        <is>
          <t>Sveaskog</t>
        </is>
      </c>
      <c r="G28" t="n">
        <v>10.7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Lunglav</t>
        </is>
      </c>
      <c r="S28">
        <f>HYPERLINK("https://klasma.github.io/Logging_BJURHOLM/artfynd/A 495-2020.xlsx", "A 495-2020")</f>
        <v/>
      </c>
      <c r="T28">
        <f>HYPERLINK("https://klasma.github.io/Logging_BJURHOLM/kartor/A 495-2020.png", "A 495-2020")</f>
        <v/>
      </c>
      <c r="V28">
        <f>HYPERLINK("https://klasma.github.io/Logging_BJURHOLM/klagomål/A 495-2020.docx", "A 495-2020")</f>
        <v/>
      </c>
      <c r="W28">
        <f>HYPERLINK("https://klasma.github.io/Logging_BJURHOLM/klagomålsmail/A 495-2020.docx", "A 495-2020")</f>
        <v/>
      </c>
      <c r="X28">
        <f>HYPERLINK("https://klasma.github.io/Logging_BJURHOLM/tillsyn/A 495-2020.docx", "A 495-2020")</f>
        <v/>
      </c>
      <c r="Y28">
        <f>HYPERLINK("https://klasma.github.io/Logging_BJURHOLM/tillsynsmail/A 495-2020.docx", "A 495-2020")</f>
        <v/>
      </c>
    </row>
    <row r="29" ht="15" customHeight="1">
      <c r="A29" t="inlineStr">
        <is>
          <t>A 19295-2020</t>
        </is>
      </c>
      <c r="B29" s="1" t="n">
        <v>43937</v>
      </c>
      <c r="C29" s="1" t="n">
        <v>45190</v>
      </c>
      <c r="D29" t="inlineStr">
        <is>
          <t>VÄSTERBOTTENS LÄN</t>
        </is>
      </c>
      <c r="E29" t="inlineStr">
        <is>
          <t>BJURHOLM</t>
        </is>
      </c>
      <c r="G29" t="n">
        <v>2.9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Ullticka</t>
        </is>
      </c>
      <c r="S29">
        <f>HYPERLINK("https://klasma.github.io/Logging_BJURHOLM/artfynd/A 19295-2020.xlsx", "A 19295-2020")</f>
        <v/>
      </c>
      <c r="T29">
        <f>HYPERLINK("https://klasma.github.io/Logging_BJURHOLM/kartor/A 19295-2020.png", "A 19295-2020")</f>
        <v/>
      </c>
      <c r="V29">
        <f>HYPERLINK("https://klasma.github.io/Logging_BJURHOLM/klagomål/A 19295-2020.docx", "A 19295-2020")</f>
        <v/>
      </c>
      <c r="W29">
        <f>HYPERLINK("https://klasma.github.io/Logging_BJURHOLM/klagomålsmail/A 19295-2020.docx", "A 19295-2020")</f>
        <v/>
      </c>
      <c r="X29">
        <f>HYPERLINK("https://klasma.github.io/Logging_BJURHOLM/tillsyn/A 19295-2020.docx", "A 19295-2020")</f>
        <v/>
      </c>
      <c r="Y29">
        <f>HYPERLINK("https://klasma.github.io/Logging_BJURHOLM/tillsynsmail/A 19295-2020.docx", "A 19295-2020")</f>
        <v/>
      </c>
    </row>
    <row r="30" ht="15" customHeight="1">
      <c r="A30" t="inlineStr">
        <is>
          <t>A 14088-2021</t>
        </is>
      </c>
      <c r="B30" s="1" t="n">
        <v>44277</v>
      </c>
      <c r="C30" s="1" t="n">
        <v>45190</v>
      </c>
      <c r="D30" t="inlineStr">
        <is>
          <t>VÄSTERBOTTENS LÄN</t>
        </is>
      </c>
      <c r="E30" t="inlineStr">
        <is>
          <t>BJURHOLM</t>
        </is>
      </c>
      <c r="F30" t="inlineStr">
        <is>
          <t>SCA</t>
        </is>
      </c>
      <c r="G30" t="n">
        <v>7.6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HYPERLINK("https://klasma.github.io/Logging_BJURHOLM/artfynd/A 14088-2021.xlsx", "A 14088-2021")</f>
        <v/>
      </c>
      <c r="T30">
        <f>HYPERLINK("https://klasma.github.io/Logging_BJURHOLM/kartor/A 14088-2021.png", "A 14088-2021")</f>
        <v/>
      </c>
      <c r="V30">
        <f>HYPERLINK("https://klasma.github.io/Logging_BJURHOLM/klagomål/A 14088-2021.docx", "A 14088-2021")</f>
        <v/>
      </c>
      <c r="W30">
        <f>HYPERLINK("https://klasma.github.io/Logging_BJURHOLM/klagomålsmail/A 14088-2021.docx", "A 14088-2021")</f>
        <v/>
      </c>
      <c r="X30">
        <f>HYPERLINK("https://klasma.github.io/Logging_BJURHOLM/tillsyn/A 14088-2021.docx", "A 14088-2021")</f>
        <v/>
      </c>
      <c r="Y30">
        <f>HYPERLINK("https://klasma.github.io/Logging_BJURHOLM/tillsynsmail/A 14088-2021.docx", "A 14088-2021")</f>
        <v/>
      </c>
    </row>
    <row r="31" ht="15" customHeight="1">
      <c r="A31" t="inlineStr">
        <is>
          <t>A 14083-2021</t>
        </is>
      </c>
      <c r="B31" s="1" t="n">
        <v>44277</v>
      </c>
      <c r="C31" s="1" t="n">
        <v>45190</v>
      </c>
      <c r="D31" t="inlineStr">
        <is>
          <t>VÄSTERBOTTENS LÄN</t>
        </is>
      </c>
      <c r="E31" t="inlineStr">
        <is>
          <t>BJURHOLM</t>
        </is>
      </c>
      <c r="F31" t="inlineStr">
        <is>
          <t>SCA</t>
        </is>
      </c>
      <c r="G31" t="n">
        <v>15.1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HYPERLINK("https://klasma.github.io/Logging_BJURHOLM/artfynd/A 14083-2021.xlsx", "A 14083-2021")</f>
        <v/>
      </c>
      <c r="T31">
        <f>HYPERLINK("https://klasma.github.io/Logging_BJURHOLM/kartor/A 14083-2021.png", "A 14083-2021")</f>
        <v/>
      </c>
      <c r="V31">
        <f>HYPERLINK("https://klasma.github.io/Logging_BJURHOLM/klagomål/A 14083-2021.docx", "A 14083-2021")</f>
        <v/>
      </c>
      <c r="W31">
        <f>HYPERLINK("https://klasma.github.io/Logging_BJURHOLM/klagomålsmail/A 14083-2021.docx", "A 14083-2021")</f>
        <v/>
      </c>
      <c r="X31">
        <f>HYPERLINK("https://klasma.github.io/Logging_BJURHOLM/tillsyn/A 14083-2021.docx", "A 14083-2021")</f>
        <v/>
      </c>
      <c r="Y31">
        <f>HYPERLINK("https://klasma.github.io/Logging_BJURHOLM/tillsynsmail/A 14083-2021.docx", "A 14083-2021")</f>
        <v/>
      </c>
    </row>
    <row r="32" ht="15" customHeight="1">
      <c r="A32" t="inlineStr">
        <is>
          <t>A 57865-2021</t>
        </is>
      </c>
      <c r="B32" s="1" t="n">
        <v>44484</v>
      </c>
      <c r="C32" s="1" t="n">
        <v>45190</v>
      </c>
      <c r="D32" t="inlineStr">
        <is>
          <t>VÄSTERBOTTENS LÄN</t>
        </is>
      </c>
      <c r="E32" t="inlineStr">
        <is>
          <t>BJURHOLM</t>
        </is>
      </c>
      <c r="F32" t="inlineStr">
        <is>
          <t>SCA</t>
        </is>
      </c>
      <c r="G32" t="n">
        <v>2.6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HYPERLINK("https://klasma.github.io/Logging_BJURHOLM/artfynd/A 57865-2021.xlsx", "A 57865-2021")</f>
        <v/>
      </c>
      <c r="T32">
        <f>HYPERLINK("https://klasma.github.io/Logging_BJURHOLM/kartor/A 57865-2021.png", "A 57865-2021")</f>
        <v/>
      </c>
      <c r="V32">
        <f>HYPERLINK("https://klasma.github.io/Logging_BJURHOLM/klagomål/A 57865-2021.docx", "A 57865-2021")</f>
        <v/>
      </c>
      <c r="W32">
        <f>HYPERLINK("https://klasma.github.io/Logging_BJURHOLM/klagomålsmail/A 57865-2021.docx", "A 57865-2021")</f>
        <v/>
      </c>
      <c r="X32">
        <f>HYPERLINK("https://klasma.github.io/Logging_BJURHOLM/tillsyn/A 57865-2021.docx", "A 57865-2021")</f>
        <v/>
      </c>
      <c r="Y32">
        <f>HYPERLINK("https://klasma.github.io/Logging_BJURHOLM/tillsynsmail/A 57865-2021.docx", "A 57865-2021")</f>
        <v/>
      </c>
    </row>
    <row r="33" ht="15" customHeight="1">
      <c r="A33" t="inlineStr">
        <is>
          <t>A 16145-2022</t>
        </is>
      </c>
      <c r="B33" s="1" t="n">
        <v>44665</v>
      </c>
      <c r="C33" s="1" t="n">
        <v>45190</v>
      </c>
      <c r="D33" t="inlineStr">
        <is>
          <t>VÄSTERBOTTENS LÄN</t>
        </is>
      </c>
      <c r="E33" t="inlineStr">
        <is>
          <t>BJURHOLM</t>
        </is>
      </c>
      <c r="F33" t="inlineStr">
        <is>
          <t>SCA</t>
        </is>
      </c>
      <c r="G33" t="n">
        <v>5.9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Stor aspticka</t>
        </is>
      </c>
      <c r="S33">
        <f>HYPERLINK("https://klasma.github.io/Logging_BJURHOLM/artfynd/A 16145-2022.xlsx", "A 16145-2022")</f>
        <v/>
      </c>
      <c r="T33">
        <f>HYPERLINK("https://klasma.github.io/Logging_BJURHOLM/kartor/A 16145-2022.png", "A 16145-2022")</f>
        <v/>
      </c>
      <c r="V33">
        <f>HYPERLINK("https://klasma.github.io/Logging_BJURHOLM/klagomål/A 16145-2022.docx", "A 16145-2022")</f>
        <v/>
      </c>
      <c r="W33">
        <f>HYPERLINK("https://klasma.github.io/Logging_BJURHOLM/klagomålsmail/A 16145-2022.docx", "A 16145-2022")</f>
        <v/>
      </c>
      <c r="X33">
        <f>HYPERLINK("https://klasma.github.io/Logging_BJURHOLM/tillsyn/A 16145-2022.docx", "A 16145-2022")</f>
        <v/>
      </c>
      <c r="Y33">
        <f>HYPERLINK("https://klasma.github.io/Logging_BJURHOLM/tillsynsmail/A 16145-2022.docx", "A 16145-2022")</f>
        <v/>
      </c>
    </row>
    <row r="34" ht="15" customHeight="1">
      <c r="A34" t="inlineStr">
        <is>
          <t>A 43969-2022</t>
        </is>
      </c>
      <c r="B34" s="1" t="n">
        <v>44837</v>
      </c>
      <c r="C34" s="1" t="n">
        <v>45190</v>
      </c>
      <c r="D34" t="inlineStr">
        <is>
          <t>VÄSTERBOTTENS LÄN</t>
        </is>
      </c>
      <c r="E34" t="inlineStr">
        <is>
          <t>BJURHOLM</t>
        </is>
      </c>
      <c r="G34" t="n">
        <v>2.3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Lappranunkel</t>
        </is>
      </c>
      <c r="S34">
        <f>HYPERLINK("https://klasma.github.io/Logging_BJURHOLM/artfynd/A 43969-2022.xlsx", "A 43969-2022")</f>
        <v/>
      </c>
      <c r="T34">
        <f>HYPERLINK("https://klasma.github.io/Logging_BJURHOLM/kartor/A 43969-2022.png", "A 43969-2022")</f>
        <v/>
      </c>
      <c r="V34">
        <f>HYPERLINK("https://klasma.github.io/Logging_BJURHOLM/klagomål/A 43969-2022.docx", "A 43969-2022")</f>
        <v/>
      </c>
      <c r="W34">
        <f>HYPERLINK("https://klasma.github.io/Logging_BJURHOLM/klagomålsmail/A 43969-2022.docx", "A 43969-2022")</f>
        <v/>
      </c>
      <c r="X34">
        <f>HYPERLINK("https://klasma.github.io/Logging_BJURHOLM/tillsyn/A 43969-2022.docx", "A 43969-2022")</f>
        <v/>
      </c>
      <c r="Y34">
        <f>HYPERLINK("https://klasma.github.io/Logging_BJURHOLM/tillsynsmail/A 43969-2022.docx", "A 43969-2022")</f>
        <v/>
      </c>
    </row>
    <row r="35" ht="15" customHeight="1">
      <c r="A35" t="inlineStr">
        <is>
          <t>A 52690-2022</t>
        </is>
      </c>
      <c r="B35" s="1" t="n">
        <v>44874</v>
      </c>
      <c r="C35" s="1" t="n">
        <v>45190</v>
      </c>
      <c r="D35" t="inlineStr">
        <is>
          <t>VÄSTERBOTTENS LÄN</t>
        </is>
      </c>
      <c r="E35" t="inlineStr">
        <is>
          <t>BJURHOLM</t>
        </is>
      </c>
      <c r="F35" t="inlineStr">
        <is>
          <t>Sveaskog</t>
        </is>
      </c>
      <c r="G35" t="n">
        <v>17.3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HYPERLINK("https://klasma.github.io/Logging_BJURHOLM/artfynd/A 52690-2022.xlsx", "A 52690-2022")</f>
        <v/>
      </c>
      <c r="T35">
        <f>HYPERLINK("https://klasma.github.io/Logging_BJURHOLM/kartor/A 52690-2022.png", "A 52690-2022")</f>
        <v/>
      </c>
      <c r="V35">
        <f>HYPERLINK("https://klasma.github.io/Logging_BJURHOLM/klagomål/A 52690-2022.docx", "A 52690-2022")</f>
        <v/>
      </c>
      <c r="W35">
        <f>HYPERLINK("https://klasma.github.io/Logging_BJURHOLM/klagomålsmail/A 52690-2022.docx", "A 52690-2022")</f>
        <v/>
      </c>
      <c r="X35">
        <f>HYPERLINK("https://klasma.github.io/Logging_BJURHOLM/tillsyn/A 52690-2022.docx", "A 52690-2022")</f>
        <v/>
      </c>
      <c r="Y35">
        <f>HYPERLINK("https://klasma.github.io/Logging_BJURHOLM/tillsynsmail/A 52690-2022.docx", "A 52690-2022")</f>
        <v/>
      </c>
    </row>
    <row r="36" ht="15" customHeight="1">
      <c r="A36" t="inlineStr">
        <is>
          <t>A 62112-2022</t>
        </is>
      </c>
      <c r="B36" s="1" t="n">
        <v>44920</v>
      </c>
      <c r="C36" s="1" t="n">
        <v>45190</v>
      </c>
      <c r="D36" t="inlineStr">
        <is>
          <t>VÄSTERBOTTENS LÄN</t>
        </is>
      </c>
      <c r="E36" t="inlineStr">
        <is>
          <t>BJURHOLM</t>
        </is>
      </c>
      <c r="G36" t="n">
        <v>4.1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Harticka</t>
        </is>
      </c>
      <c r="S36">
        <f>HYPERLINK("https://klasma.github.io/Logging_BJURHOLM/artfynd/A 62112-2022.xlsx", "A 62112-2022")</f>
        <v/>
      </c>
      <c r="T36">
        <f>HYPERLINK("https://klasma.github.io/Logging_BJURHOLM/kartor/A 62112-2022.png", "A 62112-2022")</f>
        <v/>
      </c>
      <c r="V36">
        <f>HYPERLINK("https://klasma.github.io/Logging_BJURHOLM/klagomål/A 62112-2022.docx", "A 62112-2022")</f>
        <v/>
      </c>
      <c r="W36">
        <f>HYPERLINK("https://klasma.github.io/Logging_BJURHOLM/klagomålsmail/A 62112-2022.docx", "A 62112-2022")</f>
        <v/>
      </c>
      <c r="X36">
        <f>HYPERLINK("https://klasma.github.io/Logging_BJURHOLM/tillsyn/A 62112-2022.docx", "A 62112-2022")</f>
        <v/>
      </c>
      <c r="Y36">
        <f>HYPERLINK("https://klasma.github.io/Logging_BJURHOLM/tillsynsmail/A 62112-2022.docx", "A 62112-2022")</f>
        <v/>
      </c>
    </row>
    <row r="37" ht="15" customHeight="1">
      <c r="A37" t="inlineStr">
        <is>
          <t>A 11819-2023</t>
        </is>
      </c>
      <c r="B37" s="1" t="n">
        <v>44994</v>
      </c>
      <c r="C37" s="1" t="n">
        <v>45190</v>
      </c>
      <c r="D37" t="inlineStr">
        <is>
          <t>VÄSTERBOTTENS LÄN</t>
        </is>
      </c>
      <c r="E37" t="inlineStr">
        <is>
          <t>BJURHOLM</t>
        </is>
      </c>
      <c r="F37" t="inlineStr">
        <is>
          <t>SCA</t>
        </is>
      </c>
      <c r="G37" t="n">
        <v>2.7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Gammelgransskål</t>
        </is>
      </c>
      <c r="S37">
        <f>HYPERLINK("https://klasma.github.io/Logging_BJURHOLM/artfynd/A 11819-2023.xlsx", "A 11819-2023")</f>
        <v/>
      </c>
      <c r="T37">
        <f>HYPERLINK("https://klasma.github.io/Logging_BJURHOLM/kartor/A 11819-2023.png", "A 11819-2023")</f>
        <v/>
      </c>
      <c r="V37">
        <f>HYPERLINK("https://klasma.github.io/Logging_BJURHOLM/klagomål/A 11819-2023.docx", "A 11819-2023")</f>
        <v/>
      </c>
      <c r="W37">
        <f>HYPERLINK("https://klasma.github.io/Logging_BJURHOLM/klagomålsmail/A 11819-2023.docx", "A 11819-2023")</f>
        <v/>
      </c>
      <c r="X37">
        <f>HYPERLINK("https://klasma.github.io/Logging_BJURHOLM/tillsyn/A 11819-2023.docx", "A 11819-2023")</f>
        <v/>
      </c>
      <c r="Y37">
        <f>HYPERLINK("https://klasma.github.io/Logging_BJURHOLM/tillsynsmail/A 11819-2023.docx", "A 11819-2023")</f>
        <v/>
      </c>
    </row>
    <row r="38" ht="15" customHeight="1">
      <c r="A38" t="inlineStr">
        <is>
          <t>A 20608-2023</t>
        </is>
      </c>
      <c r="B38" s="1" t="n">
        <v>45057</v>
      </c>
      <c r="C38" s="1" t="n">
        <v>45190</v>
      </c>
      <c r="D38" t="inlineStr">
        <is>
          <t>VÄSTERBOTTENS LÄN</t>
        </is>
      </c>
      <c r="E38" t="inlineStr">
        <is>
          <t>BJURHOLM</t>
        </is>
      </c>
      <c r="F38" t="inlineStr">
        <is>
          <t>SCA</t>
        </is>
      </c>
      <c r="G38" t="n">
        <v>10.5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Goliatmusseron</t>
        </is>
      </c>
      <c r="S38">
        <f>HYPERLINK("https://klasma.github.io/Logging_BJURHOLM/artfynd/A 20608-2023.xlsx", "A 20608-2023")</f>
        <v/>
      </c>
      <c r="T38">
        <f>HYPERLINK("https://klasma.github.io/Logging_BJURHOLM/kartor/A 20608-2023.png", "A 20608-2023")</f>
        <v/>
      </c>
      <c r="V38">
        <f>HYPERLINK("https://klasma.github.io/Logging_BJURHOLM/klagomål/A 20608-2023.docx", "A 20608-2023")</f>
        <v/>
      </c>
      <c r="W38">
        <f>HYPERLINK("https://klasma.github.io/Logging_BJURHOLM/klagomålsmail/A 20608-2023.docx", "A 20608-2023")</f>
        <v/>
      </c>
      <c r="X38">
        <f>HYPERLINK("https://klasma.github.io/Logging_BJURHOLM/tillsyn/A 20608-2023.docx", "A 20608-2023")</f>
        <v/>
      </c>
      <c r="Y38">
        <f>HYPERLINK("https://klasma.github.io/Logging_BJURHOLM/tillsynsmail/A 20608-2023.docx", "A 20608-2023")</f>
        <v/>
      </c>
    </row>
    <row r="39" ht="15" customHeight="1">
      <c r="A39" t="inlineStr">
        <is>
          <t>A 35280-2023</t>
        </is>
      </c>
      <c r="B39" s="1" t="n">
        <v>45145</v>
      </c>
      <c r="C39" s="1" t="n">
        <v>45190</v>
      </c>
      <c r="D39" t="inlineStr">
        <is>
          <t>VÄSTERBOTTENS LÄN</t>
        </is>
      </c>
      <c r="E39" t="inlineStr">
        <is>
          <t>BJURHOLM</t>
        </is>
      </c>
      <c r="F39" t="inlineStr">
        <is>
          <t>SCA</t>
        </is>
      </c>
      <c r="G39" t="n">
        <v>7.5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Gammelgransskål</t>
        </is>
      </c>
      <c r="S39">
        <f>HYPERLINK("https://klasma.github.io/Logging_BJURHOLM/artfynd/A 35280-2023.xlsx", "A 35280-2023")</f>
        <v/>
      </c>
      <c r="T39">
        <f>HYPERLINK("https://klasma.github.io/Logging_BJURHOLM/kartor/A 35280-2023.png", "A 35280-2023")</f>
        <v/>
      </c>
      <c r="V39">
        <f>HYPERLINK("https://klasma.github.io/Logging_BJURHOLM/klagomål/A 35280-2023.docx", "A 35280-2023")</f>
        <v/>
      </c>
      <c r="W39">
        <f>HYPERLINK("https://klasma.github.io/Logging_BJURHOLM/klagomålsmail/A 35280-2023.docx", "A 35280-2023")</f>
        <v/>
      </c>
      <c r="X39">
        <f>HYPERLINK("https://klasma.github.io/Logging_BJURHOLM/tillsyn/A 35280-2023.docx", "A 35280-2023")</f>
        <v/>
      </c>
      <c r="Y39">
        <f>HYPERLINK("https://klasma.github.io/Logging_BJURHOLM/tillsynsmail/A 35280-2023.docx", "A 35280-2023")</f>
        <v/>
      </c>
    </row>
    <row r="40" ht="15" customHeight="1">
      <c r="A40" t="inlineStr">
        <is>
          <t>A 45763-2018</t>
        </is>
      </c>
      <c r="B40" s="1" t="n">
        <v>43362</v>
      </c>
      <c r="C40" s="1" t="n">
        <v>45190</v>
      </c>
      <c r="D40" t="inlineStr">
        <is>
          <t>VÄSTERBOTTENS LÄN</t>
        </is>
      </c>
      <c r="E40" t="inlineStr">
        <is>
          <t>BJURHOLM</t>
        </is>
      </c>
      <c r="G40" t="n">
        <v>2.8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51391-2018</t>
        </is>
      </c>
      <c r="B41" s="1" t="n">
        <v>43378</v>
      </c>
      <c r="C41" s="1" t="n">
        <v>45190</v>
      </c>
      <c r="D41" t="inlineStr">
        <is>
          <t>VÄSTERBOTTENS LÄN</t>
        </is>
      </c>
      <c r="E41" t="inlineStr">
        <is>
          <t>BJURHOLM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53712-2018</t>
        </is>
      </c>
      <c r="B42" s="1" t="n">
        <v>43385</v>
      </c>
      <c r="C42" s="1" t="n">
        <v>45190</v>
      </c>
      <c r="D42" t="inlineStr">
        <is>
          <t>VÄSTERBOTTENS LÄN</t>
        </is>
      </c>
      <c r="E42" t="inlineStr">
        <is>
          <t>BJURHOLM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58466-2018</t>
        </is>
      </c>
      <c r="B43" s="1" t="n">
        <v>43397</v>
      </c>
      <c r="C43" s="1" t="n">
        <v>45190</v>
      </c>
      <c r="D43" t="inlineStr">
        <is>
          <t>VÄSTERBOTTENS LÄN</t>
        </is>
      </c>
      <c r="E43" t="inlineStr">
        <is>
          <t>BJURHOLM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58415-2018</t>
        </is>
      </c>
      <c r="B44" s="1" t="n">
        <v>43398</v>
      </c>
      <c r="C44" s="1" t="n">
        <v>45190</v>
      </c>
      <c r="D44" t="inlineStr">
        <is>
          <t>VÄSTERBOTTENS LÄN</t>
        </is>
      </c>
      <c r="E44" t="inlineStr">
        <is>
          <t>BJURHOLM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58629-2018</t>
        </is>
      </c>
      <c r="B45" s="1" t="n">
        <v>43399</v>
      </c>
      <c r="C45" s="1" t="n">
        <v>45190</v>
      </c>
      <c r="D45" t="inlineStr">
        <is>
          <t>VÄSTERBOTTENS LÄN</t>
        </is>
      </c>
      <c r="E45" t="inlineStr">
        <is>
          <t>BJURHOLM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58758-2018</t>
        </is>
      </c>
      <c r="B46" s="1" t="n">
        <v>43399</v>
      </c>
      <c r="C46" s="1" t="n">
        <v>45190</v>
      </c>
      <c r="D46" t="inlineStr">
        <is>
          <t>VÄSTERBOTTENS LÄN</t>
        </is>
      </c>
      <c r="E46" t="inlineStr">
        <is>
          <t>BJURHOLM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58639-2018</t>
        </is>
      </c>
      <c r="B47" s="1" t="n">
        <v>43399</v>
      </c>
      <c r="C47" s="1" t="n">
        <v>45190</v>
      </c>
      <c r="D47" t="inlineStr">
        <is>
          <t>VÄSTERBOTTENS LÄN</t>
        </is>
      </c>
      <c r="E47" t="inlineStr">
        <is>
          <t>BJURHOLM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58762-2018</t>
        </is>
      </c>
      <c r="B48" s="1" t="n">
        <v>43402</v>
      </c>
      <c r="C48" s="1" t="n">
        <v>45190</v>
      </c>
      <c r="D48" t="inlineStr">
        <is>
          <t>VÄSTERBOTTENS LÄN</t>
        </is>
      </c>
      <c r="E48" t="inlineStr">
        <is>
          <t>BJURHOLM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58729-2018</t>
        </is>
      </c>
      <c r="B49" s="1" t="n">
        <v>43402</v>
      </c>
      <c r="C49" s="1" t="n">
        <v>45190</v>
      </c>
      <c r="D49" t="inlineStr">
        <is>
          <t>VÄSTERBOTTENS LÄN</t>
        </is>
      </c>
      <c r="E49" t="inlineStr">
        <is>
          <t>BJURHOLM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57337-2018</t>
        </is>
      </c>
      <c r="B50" s="1" t="n">
        <v>43404</v>
      </c>
      <c r="C50" s="1" t="n">
        <v>45190</v>
      </c>
      <c r="D50" t="inlineStr">
        <is>
          <t>VÄSTERBOTTENS LÄN</t>
        </is>
      </c>
      <c r="E50" t="inlineStr">
        <is>
          <t>BJURHOLM</t>
        </is>
      </c>
      <c r="G50" t="n">
        <v>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60339-2018</t>
        </is>
      </c>
      <c r="B51" s="1" t="n">
        <v>43406</v>
      </c>
      <c r="C51" s="1" t="n">
        <v>45190</v>
      </c>
      <c r="D51" t="inlineStr">
        <is>
          <t>VÄSTERBOTTENS LÄN</t>
        </is>
      </c>
      <c r="E51" t="inlineStr">
        <is>
          <t>BJURHOLM</t>
        </is>
      </c>
      <c r="G51" t="n">
        <v>14.4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60418-2018</t>
        </is>
      </c>
      <c r="B52" s="1" t="n">
        <v>43406</v>
      </c>
      <c r="C52" s="1" t="n">
        <v>45190</v>
      </c>
      <c r="D52" t="inlineStr">
        <is>
          <t>VÄSTERBOTTENS LÄN</t>
        </is>
      </c>
      <c r="E52" t="inlineStr">
        <is>
          <t>BJURHOLM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60391-2018</t>
        </is>
      </c>
      <c r="B53" s="1" t="n">
        <v>43406</v>
      </c>
      <c r="C53" s="1" t="n">
        <v>45190</v>
      </c>
      <c r="D53" t="inlineStr">
        <is>
          <t>VÄSTERBOTTENS LÄN</t>
        </is>
      </c>
      <c r="E53" t="inlineStr">
        <is>
          <t>BJURHOLM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60421-2018</t>
        </is>
      </c>
      <c r="B54" s="1" t="n">
        <v>43406</v>
      </c>
      <c r="C54" s="1" t="n">
        <v>45190</v>
      </c>
      <c r="D54" t="inlineStr">
        <is>
          <t>VÄSTERBOTTENS LÄN</t>
        </is>
      </c>
      <c r="E54" t="inlineStr">
        <is>
          <t>BJURHOLM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58102-2018</t>
        </is>
      </c>
      <c r="B55" s="1" t="n">
        <v>43406</v>
      </c>
      <c r="C55" s="1" t="n">
        <v>45190</v>
      </c>
      <c r="D55" t="inlineStr">
        <is>
          <t>VÄSTERBOTTENS LÄN</t>
        </is>
      </c>
      <c r="E55" t="inlineStr">
        <is>
          <t>BJURHOLM</t>
        </is>
      </c>
      <c r="F55" t="inlineStr">
        <is>
          <t>Holmen skog AB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60401-2018</t>
        </is>
      </c>
      <c r="B56" s="1" t="n">
        <v>43406</v>
      </c>
      <c r="C56" s="1" t="n">
        <v>45190</v>
      </c>
      <c r="D56" t="inlineStr">
        <is>
          <t>VÄSTERBOTTENS LÄN</t>
        </is>
      </c>
      <c r="E56" t="inlineStr">
        <is>
          <t>BJURHOLM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59827-2018</t>
        </is>
      </c>
      <c r="B57" s="1" t="n">
        <v>43411</v>
      </c>
      <c r="C57" s="1" t="n">
        <v>45190</v>
      </c>
      <c r="D57" t="inlineStr">
        <is>
          <t>VÄSTERBOTTENS LÄN</t>
        </is>
      </c>
      <c r="E57" t="inlineStr">
        <is>
          <t>BJURHOLM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62911-2018</t>
        </is>
      </c>
      <c r="B58" s="1" t="n">
        <v>43416</v>
      </c>
      <c r="C58" s="1" t="n">
        <v>45190</v>
      </c>
      <c r="D58" t="inlineStr">
        <is>
          <t>VÄSTERBOTTENS LÄN</t>
        </is>
      </c>
      <c r="E58" t="inlineStr">
        <is>
          <t>BJURHOLM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62927-2018</t>
        </is>
      </c>
      <c r="B59" s="1" t="n">
        <v>43416</v>
      </c>
      <c r="C59" s="1" t="n">
        <v>45190</v>
      </c>
      <c r="D59" t="inlineStr">
        <is>
          <t>VÄSTERBOTTENS LÄN</t>
        </is>
      </c>
      <c r="E59" t="inlineStr">
        <is>
          <t>BJURHOLM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63685-2018</t>
        </is>
      </c>
      <c r="B60" s="1" t="n">
        <v>43417</v>
      </c>
      <c r="C60" s="1" t="n">
        <v>45190</v>
      </c>
      <c r="D60" t="inlineStr">
        <is>
          <t>VÄSTERBOTTENS LÄN</t>
        </is>
      </c>
      <c r="E60" t="inlineStr">
        <is>
          <t>BJURHOLM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63775-2018</t>
        </is>
      </c>
      <c r="B61" s="1" t="n">
        <v>43418</v>
      </c>
      <c r="C61" s="1" t="n">
        <v>45190</v>
      </c>
      <c r="D61" t="inlineStr">
        <is>
          <t>VÄSTERBOTTENS LÄN</t>
        </is>
      </c>
      <c r="E61" t="inlineStr">
        <is>
          <t>BJURHOLM</t>
        </is>
      </c>
      <c r="G61" t="n">
        <v>2.9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65625-2018</t>
        </is>
      </c>
      <c r="B62" s="1" t="n">
        <v>43425</v>
      </c>
      <c r="C62" s="1" t="n">
        <v>45190</v>
      </c>
      <c r="D62" t="inlineStr">
        <is>
          <t>VÄSTERBOTTENS LÄN</t>
        </is>
      </c>
      <c r="E62" t="inlineStr">
        <is>
          <t>BJURHOLM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66237-2018</t>
        </is>
      </c>
      <c r="B63" s="1" t="n">
        <v>43426</v>
      </c>
      <c r="C63" s="1" t="n">
        <v>45190</v>
      </c>
      <c r="D63" t="inlineStr">
        <is>
          <t>VÄSTERBOTTENS LÄN</t>
        </is>
      </c>
      <c r="E63" t="inlineStr">
        <is>
          <t>BJURHOLM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68100-2018</t>
        </is>
      </c>
      <c r="B64" s="1" t="n">
        <v>43434</v>
      </c>
      <c r="C64" s="1" t="n">
        <v>45190</v>
      </c>
      <c r="D64" t="inlineStr">
        <is>
          <t>VÄSTERBOTTENS LÄN</t>
        </is>
      </c>
      <c r="E64" t="inlineStr">
        <is>
          <t>BJURHOLM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68106-2018</t>
        </is>
      </c>
      <c r="B65" s="1" t="n">
        <v>43434</v>
      </c>
      <c r="C65" s="1" t="n">
        <v>45190</v>
      </c>
      <c r="D65" t="inlineStr">
        <is>
          <t>VÄSTERBOTTENS LÄN</t>
        </is>
      </c>
      <c r="E65" t="inlineStr">
        <is>
          <t>BJURHOLM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68352-2018</t>
        </is>
      </c>
      <c r="B66" s="1" t="n">
        <v>43441</v>
      </c>
      <c r="C66" s="1" t="n">
        <v>45190</v>
      </c>
      <c r="D66" t="inlineStr">
        <is>
          <t>VÄSTERBOTTENS LÄN</t>
        </is>
      </c>
      <c r="E66" t="inlineStr">
        <is>
          <t>BJURHOLM</t>
        </is>
      </c>
      <c r="G66" t="n">
        <v>5.2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68932-2018</t>
        </is>
      </c>
      <c r="B67" s="1" t="n">
        <v>43445</v>
      </c>
      <c r="C67" s="1" t="n">
        <v>45190</v>
      </c>
      <c r="D67" t="inlineStr">
        <is>
          <t>VÄSTERBOTTENS LÄN</t>
        </is>
      </c>
      <c r="E67" t="inlineStr">
        <is>
          <t>BJURHOLM</t>
        </is>
      </c>
      <c r="F67" t="inlineStr">
        <is>
          <t>Holmen skog AB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71094-2018</t>
        </is>
      </c>
      <c r="B68" s="1" t="n">
        <v>43452</v>
      </c>
      <c r="C68" s="1" t="n">
        <v>45190</v>
      </c>
      <c r="D68" t="inlineStr">
        <is>
          <t>VÄSTERBOTTENS LÄN</t>
        </is>
      </c>
      <c r="E68" t="inlineStr">
        <is>
          <t>BJURHOLM</t>
        </is>
      </c>
      <c r="F68" t="inlineStr">
        <is>
          <t>Sveaskog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402-2019</t>
        </is>
      </c>
      <c r="B69" s="1" t="n">
        <v>43455</v>
      </c>
      <c r="C69" s="1" t="n">
        <v>45190</v>
      </c>
      <c r="D69" t="inlineStr">
        <is>
          <t>VÄSTERBOTTENS LÄN</t>
        </is>
      </c>
      <c r="E69" t="inlineStr">
        <is>
          <t>BJURHOLM</t>
        </is>
      </c>
      <c r="G69" t="n">
        <v>9.9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955-2019</t>
        </is>
      </c>
      <c r="B70" s="1" t="n">
        <v>43456</v>
      </c>
      <c r="C70" s="1" t="n">
        <v>45190</v>
      </c>
      <c r="D70" t="inlineStr">
        <is>
          <t>VÄSTERBOTTENS LÄN</t>
        </is>
      </c>
      <c r="E70" t="inlineStr">
        <is>
          <t>BJURHOLM</t>
        </is>
      </c>
      <c r="G70" t="n">
        <v>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254-2019</t>
        </is>
      </c>
      <c r="B71" s="1" t="n">
        <v>43468</v>
      </c>
      <c r="C71" s="1" t="n">
        <v>45190</v>
      </c>
      <c r="D71" t="inlineStr">
        <is>
          <t>VÄSTERBOTTENS LÄN</t>
        </is>
      </c>
      <c r="E71" t="inlineStr">
        <is>
          <t>BJURHOLM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1542-2019</t>
        </is>
      </c>
      <c r="B72" s="1" t="n">
        <v>43473</v>
      </c>
      <c r="C72" s="1" t="n">
        <v>45190</v>
      </c>
      <c r="D72" t="inlineStr">
        <is>
          <t>VÄSTERBOTTENS LÄN</t>
        </is>
      </c>
      <c r="E72" t="inlineStr">
        <is>
          <t>BJURHOLM</t>
        </is>
      </c>
      <c r="G72" t="n">
        <v>8.199999999999999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1540-2019</t>
        </is>
      </c>
      <c r="B73" s="1" t="n">
        <v>43473</v>
      </c>
      <c r="C73" s="1" t="n">
        <v>45190</v>
      </c>
      <c r="D73" t="inlineStr">
        <is>
          <t>VÄSTERBOTTENS LÄN</t>
        </is>
      </c>
      <c r="E73" t="inlineStr">
        <is>
          <t>BJURHOLM</t>
        </is>
      </c>
      <c r="G73" t="n">
        <v>6.5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1430-2019</t>
        </is>
      </c>
      <c r="B74" s="1" t="n">
        <v>43473</v>
      </c>
      <c r="C74" s="1" t="n">
        <v>45190</v>
      </c>
      <c r="D74" t="inlineStr">
        <is>
          <t>VÄSTERBOTTENS LÄN</t>
        </is>
      </c>
      <c r="E74" t="inlineStr">
        <is>
          <t>BJURHOLM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1473-2019</t>
        </is>
      </c>
      <c r="B75" s="1" t="n">
        <v>43473</v>
      </c>
      <c r="C75" s="1" t="n">
        <v>45190</v>
      </c>
      <c r="D75" t="inlineStr">
        <is>
          <t>VÄSTERBOTTENS LÄN</t>
        </is>
      </c>
      <c r="E75" t="inlineStr">
        <is>
          <t>BJURHOLM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7250-2019</t>
        </is>
      </c>
      <c r="B76" s="1" t="n">
        <v>43489</v>
      </c>
      <c r="C76" s="1" t="n">
        <v>45190</v>
      </c>
      <c r="D76" t="inlineStr">
        <is>
          <t>VÄSTERBOTTENS LÄN</t>
        </is>
      </c>
      <c r="E76" t="inlineStr">
        <is>
          <t>BJURHOLM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7407-2019</t>
        </is>
      </c>
      <c r="B77" s="1" t="n">
        <v>43496</v>
      </c>
      <c r="C77" s="1" t="n">
        <v>45190</v>
      </c>
      <c r="D77" t="inlineStr">
        <is>
          <t>VÄSTERBOTTENS LÄN</t>
        </is>
      </c>
      <c r="E77" t="inlineStr">
        <is>
          <t>BJURHOLM</t>
        </is>
      </c>
      <c r="G77" t="n">
        <v>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7201-2019</t>
        </is>
      </c>
      <c r="B78" s="1" t="n">
        <v>43496</v>
      </c>
      <c r="C78" s="1" t="n">
        <v>45190</v>
      </c>
      <c r="D78" t="inlineStr">
        <is>
          <t>VÄSTERBOTTENS LÄN</t>
        </is>
      </c>
      <c r="E78" t="inlineStr">
        <is>
          <t>BJURHOLM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8004-2019</t>
        </is>
      </c>
      <c r="B79" s="1" t="n">
        <v>43497</v>
      </c>
      <c r="C79" s="1" t="n">
        <v>45190</v>
      </c>
      <c r="D79" t="inlineStr">
        <is>
          <t>VÄSTERBOTTENS LÄN</t>
        </is>
      </c>
      <c r="E79" t="inlineStr">
        <is>
          <t>BJURHOLM</t>
        </is>
      </c>
      <c r="F79" t="inlineStr">
        <is>
          <t>SCA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11938-2019</t>
        </is>
      </c>
      <c r="B80" s="1" t="n">
        <v>43518</v>
      </c>
      <c r="C80" s="1" t="n">
        <v>45190</v>
      </c>
      <c r="D80" t="inlineStr">
        <is>
          <t>VÄSTERBOTTENS LÄN</t>
        </is>
      </c>
      <c r="E80" t="inlineStr">
        <is>
          <t>BJURHOLM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12172-2019</t>
        </is>
      </c>
      <c r="B81" s="1" t="n">
        <v>43522</v>
      </c>
      <c r="C81" s="1" t="n">
        <v>45190</v>
      </c>
      <c r="D81" t="inlineStr">
        <is>
          <t>VÄSTERBOTTENS LÄN</t>
        </is>
      </c>
      <c r="E81" t="inlineStr">
        <is>
          <t>BJURHOLM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14528-2019</t>
        </is>
      </c>
      <c r="B82" s="1" t="n">
        <v>43537</v>
      </c>
      <c r="C82" s="1" t="n">
        <v>45190</v>
      </c>
      <c r="D82" t="inlineStr">
        <is>
          <t>VÄSTERBOTTENS LÄN</t>
        </is>
      </c>
      <c r="E82" t="inlineStr">
        <is>
          <t>BJURHOLM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17891-2019</t>
        </is>
      </c>
      <c r="B83" s="1" t="n">
        <v>43557</v>
      </c>
      <c r="C83" s="1" t="n">
        <v>45190</v>
      </c>
      <c r="D83" t="inlineStr">
        <is>
          <t>VÄSTERBOTTENS LÄN</t>
        </is>
      </c>
      <c r="E83" t="inlineStr">
        <is>
          <t>BJURHOLM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17898-2019</t>
        </is>
      </c>
      <c r="B84" s="1" t="n">
        <v>43557</v>
      </c>
      <c r="C84" s="1" t="n">
        <v>45190</v>
      </c>
      <c r="D84" t="inlineStr">
        <is>
          <t>VÄSTERBOTTENS LÄN</t>
        </is>
      </c>
      <c r="E84" t="inlineStr">
        <is>
          <t>BJURHOLM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20103-2019</t>
        </is>
      </c>
      <c r="B85" s="1" t="n">
        <v>43570</v>
      </c>
      <c r="C85" s="1" t="n">
        <v>45190</v>
      </c>
      <c r="D85" t="inlineStr">
        <is>
          <t>VÄSTERBOTTENS LÄN</t>
        </is>
      </c>
      <c r="E85" t="inlineStr">
        <is>
          <t>BJURHOLM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20842-2019</t>
        </is>
      </c>
      <c r="B86" s="1" t="n">
        <v>43577</v>
      </c>
      <c r="C86" s="1" t="n">
        <v>45190</v>
      </c>
      <c r="D86" t="inlineStr">
        <is>
          <t>VÄSTERBOTTENS LÄN</t>
        </is>
      </c>
      <c r="E86" t="inlineStr">
        <is>
          <t>BJURHOLM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21104-2019</t>
        </is>
      </c>
      <c r="B87" s="1" t="n">
        <v>43578</v>
      </c>
      <c r="C87" s="1" t="n">
        <v>45190</v>
      </c>
      <c r="D87" t="inlineStr">
        <is>
          <t>VÄSTERBOTTENS LÄN</t>
        </is>
      </c>
      <c r="E87" t="inlineStr">
        <is>
          <t>BJURHOLM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21325-2019</t>
        </is>
      </c>
      <c r="B88" s="1" t="n">
        <v>43579</v>
      </c>
      <c r="C88" s="1" t="n">
        <v>45190</v>
      </c>
      <c r="D88" t="inlineStr">
        <is>
          <t>VÄSTERBOTTENS LÄN</t>
        </is>
      </c>
      <c r="E88" t="inlineStr">
        <is>
          <t>BJURHOLM</t>
        </is>
      </c>
      <c r="G88" t="n">
        <v>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22370-2019</t>
        </is>
      </c>
      <c r="B89" s="1" t="n">
        <v>43585</v>
      </c>
      <c r="C89" s="1" t="n">
        <v>45190</v>
      </c>
      <c r="D89" t="inlineStr">
        <is>
          <t>VÄSTERBOTTENS LÄN</t>
        </is>
      </c>
      <c r="E89" t="inlineStr">
        <is>
          <t>BJURHOLM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24259-2019</t>
        </is>
      </c>
      <c r="B90" s="1" t="n">
        <v>43597</v>
      </c>
      <c r="C90" s="1" t="n">
        <v>45190</v>
      </c>
      <c r="D90" t="inlineStr">
        <is>
          <t>VÄSTERBOTTENS LÄN</t>
        </is>
      </c>
      <c r="E90" t="inlineStr">
        <is>
          <t>BJURHOLM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25935-2019</t>
        </is>
      </c>
      <c r="B91" s="1" t="n">
        <v>43608</v>
      </c>
      <c r="C91" s="1" t="n">
        <v>45190</v>
      </c>
      <c r="D91" t="inlineStr">
        <is>
          <t>VÄSTERBOTTENS LÄN</t>
        </is>
      </c>
      <c r="E91" t="inlineStr">
        <is>
          <t>BJURHOLM</t>
        </is>
      </c>
      <c r="G91" t="n">
        <v>7.9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28945-2019</t>
        </is>
      </c>
      <c r="B92" s="1" t="n">
        <v>43619</v>
      </c>
      <c r="C92" s="1" t="n">
        <v>45190</v>
      </c>
      <c r="D92" t="inlineStr">
        <is>
          <t>VÄSTERBOTTENS LÄN</t>
        </is>
      </c>
      <c r="E92" t="inlineStr">
        <is>
          <t>BJURHOLM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28946-2019</t>
        </is>
      </c>
      <c r="B93" s="1" t="n">
        <v>43619</v>
      </c>
      <c r="C93" s="1" t="n">
        <v>45190</v>
      </c>
      <c r="D93" t="inlineStr">
        <is>
          <t>VÄSTERBOTTENS LÄN</t>
        </is>
      </c>
      <c r="E93" t="inlineStr">
        <is>
          <t>BJURHOLM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28941-2019</t>
        </is>
      </c>
      <c r="B94" s="1" t="n">
        <v>43619</v>
      </c>
      <c r="C94" s="1" t="n">
        <v>45190</v>
      </c>
      <c r="D94" t="inlineStr">
        <is>
          <t>VÄSTERBOTTENS LÄN</t>
        </is>
      </c>
      <c r="E94" t="inlineStr">
        <is>
          <t>BJURHOLM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29348-2019</t>
        </is>
      </c>
      <c r="B95" s="1" t="n">
        <v>43626</v>
      </c>
      <c r="C95" s="1" t="n">
        <v>45190</v>
      </c>
      <c r="D95" t="inlineStr">
        <is>
          <t>VÄSTERBOTTENS LÄN</t>
        </is>
      </c>
      <c r="E95" t="inlineStr">
        <is>
          <t>BJURHOLM</t>
        </is>
      </c>
      <c r="G95" t="n">
        <v>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29657-2019</t>
        </is>
      </c>
      <c r="B96" s="1" t="n">
        <v>43628</v>
      </c>
      <c r="C96" s="1" t="n">
        <v>45190</v>
      </c>
      <c r="D96" t="inlineStr">
        <is>
          <t>VÄSTERBOTTENS LÄN</t>
        </is>
      </c>
      <c r="E96" t="inlineStr">
        <is>
          <t>BJURHOLM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30354-2019</t>
        </is>
      </c>
      <c r="B97" s="1" t="n">
        <v>43634</v>
      </c>
      <c r="C97" s="1" t="n">
        <v>45190</v>
      </c>
      <c r="D97" t="inlineStr">
        <is>
          <t>VÄSTERBOTTENS LÄN</t>
        </is>
      </c>
      <c r="E97" t="inlineStr">
        <is>
          <t>BJURHOLM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30882-2019</t>
        </is>
      </c>
      <c r="B98" s="1" t="n">
        <v>43636</v>
      </c>
      <c r="C98" s="1" t="n">
        <v>45190</v>
      </c>
      <c r="D98" t="inlineStr">
        <is>
          <t>VÄSTERBOTTENS LÄN</t>
        </is>
      </c>
      <c r="E98" t="inlineStr">
        <is>
          <t>BJURHOLM</t>
        </is>
      </c>
      <c r="F98" t="inlineStr">
        <is>
          <t>Sveaskog</t>
        </is>
      </c>
      <c r="G98" t="n">
        <v>3.1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38011-2019</t>
        </is>
      </c>
      <c r="B99" s="1" t="n">
        <v>43683</v>
      </c>
      <c r="C99" s="1" t="n">
        <v>45190</v>
      </c>
      <c r="D99" t="inlineStr">
        <is>
          <t>VÄSTERBOTTENS LÄN</t>
        </is>
      </c>
      <c r="E99" t="inlineStr">
        <is>
          <t>BJURHOLM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38018-2019</t>
        </is>
      </c>
      <c r="B100" s="1" t="n">
        <v>43683</v>
      </c>
      <c r="C100" s="1" t="n">
        <v>45190</v>
      </c>
      <c r="D100" t="inlineStr">
        <is>
          <t>VÄSTERBOTTENS LÄN</t>
        </is>
      </c>
      <c r="E100" t="inlineStr">
        <is>
          <t>BJURHOLM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38007-2019</t>
        </is>
      </c>
      <c r="B101" s="1" t="n">
        <v>43683</v>
      </c>
      <c r="C101" s="1" t="n">
        <v>45190</v>
      </c>
      <c r="D101" t="inlineStr">
        <is>
          <t>VÄSTERBOTTENS LÄN</t>
        </is>
      </c>
      <c r="E101" t="inlineStr">
        <is>
          <t>BJURHOLM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38022-2019</t>
        </is>
      </c>
      <c r="B102" s="1" t="n">
        <v>43683</v>
      </c>
      <c r="C102" s="1" t="n">
        <v>45190</v>
      </c>
      <c r="D102" t="inlineStr">
        <is>
          <t>VÄSTERBOTTENS LÄN</t>
        </is>
      </c>
      <c r="E102" t="inlineStr">
        <is>
          <t>BJURHOLM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40932-2019</t>
        </is>
      </c>
      <c r="B103" s="1" t="n">
        <v>43693</v>
      </c>
      <c r="C103" s="1" t="n">
        <v>45190</v>
      </c>
      <c r="D103" t="inlineStr">
        <is>
          <t>VÄSTERBOTTENS LÄN</t>
        </is>
      </c>
      <c r="E103" t="inlineStr">
        <is>
          <t>BJURHOLM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41287-2019</t>
        </is>
      </c>
      <c r="B104" s="1" t="n">
        <v>43698</v>
      </c>
      <c r="C104" s="1" t="n">
        <v>45190</v>
      </c>
      <c r="D104" t="inlineStr">
        <is>
          <t>VÄSTERBOTTENS LÄN</t>
        </is>
      </c>
      <c r="E104" t="inlineStr">
        <is>
          <t>BJURHOLM</t>
        </is>
      </c>
      <c r="F104" t="inlineStr">
        <is>
          <t>Holmen skog AB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41080-2019</t>
        </is>
      </c>
      <c r="B105" s="1" t="n">
        <v>43698</v>
      </c>
      <c r="C105" s="1" t="n">
        <v>45190</v>
      </c>
      <c r="D105" t="inlineStr">
        <is>
          <t>VÄSTERBOTTENS LÄN</t>
        </is>
      </c>
      <c r="E105" t="inlineStr">
        <is>
          <t>BJURHOLM</t>
        </is>
      </c>
      <c r="F105" t="inlineStr">
        <is>
          <t>Holmen skog AB</t>
        </is>
      </c>
      <c r="G105" t="n">
        <v>10.9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42482-2019</t>
        </is>
      </c>
      <c r="B106" s="1" t="n">
        <v>43703</v>
      </c>
      <c r="C106" s="1" t="n">
        <v>45190</v>
      </c>
      <c r="D106" t="inlineStr">
        <is>
          <t>VÄSTERBOTTENS LÄN</t>
        </is>
      </c>
      <c r="E106" t="inlineStr">
        <is>
          <t>BJURHOLM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45134-2019</t>
        </is>
      </c>
      <c r="B107" s="1" t="n">
        <v>43713</v>
      </c>
      <c r="C107" s="1" t="n">
        <v>45190</v>
      </c>
      <c r="D107" t="inlineStr">
        <is>
          <t>VÄSTERBOTTENS LÄN</t>
        </is>
      </c>
      <c r="E107" t="inlineStr">
        <is>
          <t>BJURHOLM</t>
        </is>
      </c>
      <c r="F107" t="inlineStr">
        <is>
          <t>Holmen skog AB</t>
        </is>
      </c>
      <c r="G107" t="n">
        <v>11.9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48427-2019</t>
        </is>
      </c>
      <c r="B108" s="1" t="n">
        <v>43727</v>
      </c>
      <c r="C108" s="1" t="n">
        <v>45190</v>
      </c>
      <c r="D108" t="inlineStr">
        <is>
          <t>VÄSTERBOTTENS LÄN</t>
        </is>
      </c>
      <c r="E108" t="inlineStr">
        <is>
          <t>BJURHOLM</t>
        </is>
      </c>
      <c r="F108" t="inlineStr">
        <is>
          <t>Sveaskog</t>
        </is>
      </c>
      <c r="G108" t="n">
        <v>8.300000000000001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48513-2019</t>
        </is>
      </c>
      <c r="B109" s="1" t="n">
        <v>43727</v>
      </c>
      <c r="C109" s="1" t="n">
        <v>45190</v>
      </c>
      <c r="D109" t="inlineStr">
        <is>
          <t>VÄSTERBOTTENS LÄN</t>
        </is>
      </c>
      <c r="E109" t="inlineStr">
        <is>
          <t>BJURHOLM</t>
        </is>
      </c>
      <c r="F109" t="inlineStr">
        <is>
          <t>Holmen skog AB</t>
        </is>
      </c>
      <c r="G109" t="n">
        <v>17.3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48853-2019</t>
        </is>
      </c>
      <c r="B110" s="1" t="n">
        <v>43728</v>
      </c>
      <c r="C110" s="1" t="n">
        <v>45190</v>
      </c>
      <c r="D110" t="inlineStr">
        <is>
          <t>VÄSTERBOTTENS LÄN</t>
        </is>
      </c>
      <c r="E110" t="inlineStr">
        <is>
          <t>BJURHOLM</t>
        </is>
      </c>
      <c r="F110" t="inlineStr">
        <is>
          <t>Sveaskog</t>
        </is>
      </c>
      <c r="G110" t="n">
        <v>32.9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50124-2019</t>
        </is>
      </c>
      <c r="B111" s="1" t="n">
        <v>43734</v>
      </c>
      <c r="C111" s="1" t="n">
        <v>45190</v>
      </c>
      <c r="D111" t="inlineStr">
        <is>
          <t>VÄSTERBOTTENS LÄN</t>
        </is>
      </c>
      <c r="E111" t="inlineStr">
        <is>
          <t>BJURHOLM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53154-2019</t>
        </is>
      </c>
      <c r="B112" s="1" t="n">
        <v>43747</v>
      </c>
      <c r="C112" s="1" t="n">
        <v>45190</v>
      </c>
      <c r="D112" t="inlineStr">
        <is>
          <t>VÄSTERBOTTENS LÄN</t>
        </is>
      </c>
      <c r="E112" t="inlineStr">
        <is>
          <t>BJURHOLM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53378-2019</t>
        </is>
      </c>
      <c r="B113" s="1" t="n">
        <v>43748</v>
      </c>
      <c r="C113" s="1" t="n">
        <v>45190</v>
      </c>
      <c r="D113" t="inlineStr">
        <is>
          <t>VÄSTERBOTTENS LÄN</t>
        </is>
      </c>
      <c r="E113" t="inlineStr">
        <is>
          <t>BJURHOLM</t>
        </is>
      </c>
      <c r="G113" t="n">
        <v>10.9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53828-2019</t>
        </is>
      </c>
      <c r="B114" s="1" t="n">
        <v>43752</v>
      </c>
      <c r="C114" s="1" t="n">
        <v>45190</v>
      </c>
      <c r="D114" t="inlineStr">
        <is>
          <t>VÄSTERBOTTENS LÄN</t>
        </is>
      </c>
      <c r="E114" t="inlineStr">
        <is>
          <t>BJURHOLM</t>
        </is>
      </c>
      <c r="G114" t="n">
        <v>5.8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60023-2019</t>
        </is>
      </c>
      <c r="B115" s="1" t="n">
        <v>43777</v>
      </c>
      <c r="C115" s="1" t="n">
        <v>45190</v>
      </c>
      <c r="D115" t="inlineStr">
        <is>
          <t>VÄSTERBOTTENS LÄN</t>
        </is>
      </c>
      <c r="E115" t="inlineStr">
        <is>
          <t>BJURHOLM</t>
        </is>
      </c>
      <c r="F115" t="inlineStr">
        <is>
          <t>Sveaskog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61413-2019</t>
        </is>
      </c>
      <c r="B116" s="1" t="n">
        <v>43780</v>
      </c>
      <c r="C116" s="1" t="n">
        <v>45190</v>
      </c>
      <c r="D116" t="inlineStr">
        <is>
          <t>VÄSTERBOTTENS LÄN</t>
        </is>
      </c>
      <c r="E116" t="inlineStr">
        <is>
          <t>BJURHOLM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62097-2019</t>
        </is>
      </c>
      <c r="B117" s="1" t="n">
        <v>43787</v>
      </c>
      <c r="C117" s="1" t="n">
        <v>45190</v>
      </c>
      <c r="D117" t="inlineStr">
        <is>
          <t>VÄSTERBOTTENS LÄN</t>
        </is>
      </c>
      <c r="E117" t="inlineStr">
        <is>
          <t>BJURHOLM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64146-2019</t>
        </is>
      </c>
      <c r="B118" s="1" t="n">
        <v>43796</v>
      </c>
      <c r="C118" s="1" t="n">
        <v>45190</v>
      </c>
      <c r="D118" t="inlineStr">
        <is>
          <t>VÄSTERBOTTENS LÄN</t>
        </is>
      </c>
      <c r="E118" t="inlineStr">
        <is>
          <t>BJURHOLM</t>
        </is>
      </c>
      <c r="F118" t="inlineStr">
        <is>
          <t>SCA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64156-2019</t>
        </is>
      </c>
      <c r="B119" s="1" t="n">
        <v>43796</v>
      </c>
      <c r="C119" s="1" t="n">
        <v>45190</v>
      </c>
      <c r="D119" t="inlineStr">
        <is>
          <t>VÄSTERBOTTENS LÄN</t>
        </is>
      </c>
      <c r="E119" t="inlineStr">
        <is>
          <t>BJURHOLM</t>
        </is>
      </c>
      <c r="F119" t="inlineStr">
        <is>
          <t>SCA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64930-2019</t>
        </is>
      </c>
      <c r="B120" s="1" t="n">
        <v>43801</v>
      </c>
      <c r="C120" s="1" t="n">
        <v>45190</v>
      </c>
      <c r="D120" t="inlineStr">
        <is>
          <t>VÄSTERBOTTENS LÄN</t>
        </is>
      </c>
      <c r="E120" t="inlineStr">
        <is>
          <t>BJURHOLM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67964-2019</t>
        </is>
      </c>
      <c r="B121" s="1" t="n">
        <v>43811</v>
      </c>
      <c r="C121" s="1" t="n">
        <v>45190</v>
      </c>
      <c r="D121" t="inlineStr">
        <is>
          <t>VÄSTERBOTTENS LÄN</t>
        </is>
      </c>
      <c r="E121" t="inlineStr">
        <is>
          <t>BJURHOLM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830-2020</t>
        </is>
      </c>
      <c r="B122" s="1" t="n">
        <v>43839</v>
      </c>
      <c r="C122" s="1" t="n">
        <v>45190</v>
      </c>
      <c r="D122" t="inlineStr">
        <is>
          <t>VÄSTERBOTTENS LÄN</t>
        </is>
      </c>
      <c r="E122" t="inlineStr">
        <is>
          <t>BJURHOLM</t>
        </is>
      </c>
      <c r="G122" t="n">
        <v>12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3076-2020</t>
        </is>
      </c>
      <c r="B123" s="1" t="n">
        <v>43851</v>
      </c>
      <c r="C123" s="1" t="n">
        <v>45190</v>
      </c>
      <c r="D123" t="inlineStr">
        <is>
          <t>VÄSTERBOTTENS LÄN</t>
        </is>
      </c>
      <c r="E123" t="inlineStr">
        <is>
          <t>BJURHOLM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3924-2020</t>
        </is>
      </c>
      <c r="B124" s="1" t="n">
        <v>43854</v>
      </c>
      <c r="C124" s="1" t="n">
        <v>45190</v>
      </c>
      <c r="D124" t="inlineStr">
        <is>
          <t>VÄSTERBOTTENS LÄN</t>
        </is>
      </c>
      <c r="E124" t="inlineStr">
        <is>
          <t>BJURHOLM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8128-2020</t>
        </is>
      </c>
      <c r="B125" s="1" t="n">
        <v>43873</v>
      </c>
      <c r="C125" s="1" t="n">
        <v>45190</v>
      </c>
      <c r="D125" t="inlineStr">
        <is>
          <t>VÄSTERBOTTENS LÄN</t>
        </is>
      </c>
      <c r="E125" t="inlineStr">
        <is>
          <t>BJURHOLM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8867-2020</t>
        </is>
      </c>
      <c r="B126" s="1" t="n">
        <v>43878</v>
      </c>
      <c r="C126" s="1" t="n">
        <v>45190</v>
      </c>
      <c r="D126" t="inlineStr">
        <is>
          <t>VÄSTERBOTTENS LÄN</t>
        </is>
      </c>
      <c r="E126" t="inlineStr">
        <is>
          <t>BJURHOLM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9266-2020</t>
        </is>
      </c>
      <c r="B127" s="1" t="n">
        <v>43879</v>
      </c>
      <c r="C127" s="1" t="n">
        <v>45190</v>
      </c>
      <c r="D127" t="inlineStr">
        <is>
          <t>VÄSTERBOTTENS LÄN</t>
        </is>
      </c>
      <c r="E127" t="inlineStr">
        <is>
          <t>BJURHOLM</t>
        </is>
      </c>
      <c r="F127" t="inlineStr">
        <is>
          <t>SCA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9265-2020</t>
        </is>
      </c>
      <c r="B128" s="1" t="n">
        <v>43879</v>
      </c>
      <c r="C128" s="1" t="n">
        <v>45190</v>
      </c>
      <c r="D128" t="inlineStr">
        <is>
          <t>VÄSTERBOTTENS LÄN</t>
        </is>
      </c>
      <c r="E128" t="inlineStr">
        <is>
          <t>BJURHOLM</t>
        </is>
      </c>
      <c r="F128" t="inlineStr">
        <is>
          <t>SCA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13110-2020</t>
        </is>
      </c>
      <c r="B129" s="1" t="n">
        <v>43901</v>
      </c>
      <c r="C129" s="1" t="n">
        <v>45190</v>
      </c>
      <c r="D129" t="inlineStr">
        <is>
          <t>VÄSTERBOTTENS LÄN</t>
        </is>
      </c>
      <c r="E129" t="inlineStr">
        <is>
          <t>BJURHOLM</t>
        </is>
      </c>
      <c r="G129" t="n">
        <v>4.3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14672-2020</t>
        </is>
      </c>
      <c r="B130" s="1" t="n">
        <v>43909</v>
      </c>
      <c r="C130" s="1" t="n">
        <v>45190</v>
      </c>
      <c r="D130" t="inlineStr">
        <is>
          <t>VÄSTERBOTTENS LÄN</t>
        </is>
      </c>
      <c r="E130" t="inlineStr">
        <is>
          <t>BJURHOLM</t>
        </is>
      </c>
      <c r="G130" t="n">
        <v>7.9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16193-2020</t>
        </is>
      </c>
      <c r="B131" s="1" t="n">
        <v>43917</v>
      </c>
      <c r="C131" s="1" t="n">
        <v>45190</v>
      </c>
      <c r="D131" t="inlineStr">
        <is>
          <t>VÄSTERBOTTENS LÄN</t>
        </is>
      </c>
      <c r="E131" t="inlineStr">
        <is>
          <t>BJURHOLM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16811-2020</t>
        </is>
      </c>
      <c r="B132" s="1" t="n">
        <v>43920</v>
      </c>
      <c r="C132" s="1" t="n">
        <v>45190</v>
      </c>
      <c r="D132" t="inlineStr">
        <is>
          <t>VÄSTERBOTTENS LÄN</t>
        </is>
      </c>
      <c r="E132" t="inlineStr">
        <is>
          <t>BJURHOLM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18647-2020</t>
        </is>
      </c>
      <c r="B133" s="1" t="n">
        <v>43929</v>
      </c>
      <c r="C133" s="1" t="n">
        <v>45190</v>
      </c>
      <c r="D133" t="inlineStr">
        <is>
          <t>VÄSTERBOTTENS LÄN</t>
        </is>
      </c>
      <c r="E133" t="inlineStr">
        <is>
          <t>BJURHOLM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19652-2020</t>
        </is>
      </c>
      <c r="B134" s="1" t="n">
        <v>43937</v>
      </c>
      <c r="C134" s="1" t="n">
        <v>45190</v>
      </c>
      <c r="D134" t="inlineStr">
        <is>
          <t>VÄSTERBOTTENS LÄN</t>
        </is>
      </c>
      <c r="E134" t="inlineStr">
        <is>
          <t>BJURHOLM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20403-2020</t>
        </is>
      </c>
      <c r="B135" s="1" t="n">
        <v>43945</v>
      </c>
      <c r="C135" s="1" t="n">
        <v>45190</v>
      </c>
      <c r="D135" t="inlineStr">
        <is>
          <t>VÄSTERBOTTENS LÄN</t>
        </is>
      </c>
      <c r="E135" t="inlineStr">
        <is>
          <t>BJURHOLM</t>
        </is>
      </c>
      <c r="F135" t="inlineStr">
        <is>
          <t>Holmen skog AB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20851-2020</t>
        </is>
      </c>
      <c r="B136" s="1" t="n">
        <v>43948</v>
      </c>
      <c r="C136" s="1" t="n">
        <v>45190</v>
      </c>
      <c r="D136" t="inlineStr">
        <is>
          <t>VÄSTERBOTTENS LÄN</t>
        </is>
      </c>
      <c r="E136" t="inlineStr">
        <is>
          <t>BJURHOLM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25244-2020</t>
        </is>
      </c>
      <c r="B137" s="1" t="n">
        <v>43980</v>
      </c>
      <c r="C137" s="1" t="n">
        <v>45190</v>
      </c>
      <c r="D137" t="inlineStr">
        <is>
          <t>VÄSTERBOTTENS LÄN</t>
        </is>
      </c>
      <c r="E137" t="inlineStr">
        <is>
          <t>BJURHOLM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25883-2020</t>
        </is>
      </c>
      <c r="B138" s="1" t="n">
        <v>43984</v>
      </c>
      <c r="C138" s="1" t="n">
        <v>45190</v>
      </c>
      <c r="D138" t="inlineStr">
        <is>
          <t>VÄSTERBOTTENS LÄN</t>
        </is>
      </c>
      <c r="E138" t="inlineStr">
        <is>
          <t>BJURHOLM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26566-2020</t>
        </is>
      </c>
      <c r="B139" s="1" t="n">
        <v>43987</v>
      </c>
      <c r="C139" s="1" t="n">
        <v>45190</v>
      </c>
      <c r="D139" t="inlineStr">
        <is>
          <t>VÄSTERBOTTENS LÄN</t>
        </is>
      </c>
      <c r="E139" t="inlineStr">
        <is>
          <t>BJURHOLM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26758-2020</t>
        </is>
      </c>
      <c r="B140" s="1" t="n">
        <v>43990</v>
      </c>
      <c r="C140" s="1" t="n">
        <v>45190</v>
      </c>
      <c r="D140" t="inlineStr">
        <is>
          <t>VÄSTERBOTTENS LÄN</t>
        </is>
      </c>
      <c r="E140" t="inlineStr">
        <is>
          <t>BJURHOLM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27824-2020</t>
        </is>
      </c>
      <c r="B141" s="1" t="n">
        <v>43994</v>
      </c>
      <c r="C141" s="1" t="n">
        <v>45190</v>
      </c>
      <c r="D141" t="inlineStr">
        <is>
          <t>VÄSTERBOTTENS LÄN</t>
        </is>
      </c>
      <c r="E141" t="inlineStr">
        <is>
          <t>BJURHOLM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29817-2020</t>
        </is>
      </c>
      <c r="B142" s="1" t="n">
        <v>44005</v>
      </c>
      <c r="C142" s="1" t="n">
        <v>45190</v>
      </c>
      <c r="D142" t="inlineStr">
        <is>
          <t>VÄSTERBOTTENS LÄN</t>
        </is>
      </c>
      <c r="E142" t="inlineStr">
        <is>
          <t>BJURHOLM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29846-2020</t>
        </is>
      </c>
      <c r="B143" s="1" t="n">
        <v>44006</v>
      </c>
      <c r="C143" s="1" t="n">
        <v>45190</v>
      </c>
      <c r="D143" t="inlineStr">
        <is>
          <t>VÄSTERBOTTENS LÄN</t>
        </is>
      </c>
      <c r="E143" t="inlineStr">
        <is>
          <t>BJURHOLM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30418-2020</t>
        </is>
      </c>
      <c r="B144" s="1" t="n">
        <v>44007</v>
      </c>
      <c r="C144" s="1" t="n">
        <v>45190</v>
      </c>
      <c r="D144" t="inlineStr">
        <is>
          <t>VÄSTERBOTTENS LÄN</t>
        </is>
      </c>
      <c r="E144" t="inlineStr">
        <is>
          <t>BJURHOLM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30251-2020</t>
        </is>
      </c>
      <c r="B145" s="1" t="n">
        <v>44007</v>
      </c>
      <c r="C145" s="1" t="n">
        <v>45190</v>
      </c>
      <c r="D145" t="inlineStr">
        <is>
          <t>VÄSTERBOTTENS LÄN</t>
        </is>
      </c>
      <c r="E145" t="inlineStr">
        <is>
          <t>BJURHOLM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33729-2020</t>
        </is>
      </c>
      <c r="B146" s="1" t="n">
        <v>44026</v>
      </c>
      <c r="C146" s="1" t="n">
        <v>45190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Holmen skog AB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37337-2020</t>
        </is>
      </c>
      <c r="B147" s="1" t="n">
        <v>44055</v>
      </c>
      <c r="C147" s="1" t="n">
        <v>45190</v>
      </c>
      <c r="D147" t="inlineStr">
        <is>
          <t>VÄSTERBOTTENS LÄN</t>
        </is>
      </c>
      <c r="E147" t="inlineStr">
        <is>
          <t>BJURHOLM</t>
        </is>
      </c>
      <c r="F147" t="inlineStr">
        <is>
          <t>Holmen skog AB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40002-2020</t>
        </is>
      </c>
      <c r="B148" s="1" t="n">
        <v>44067</v>
      </c>
      <c r="C148" s="1" t="n">
        <v>45190</v>
      </c>
      <c r="D148" t="inlineStr">
        <is>
          <t>VÄSTERBOTTENS LÄN</t>
        </is>
      </c>
      <c r="E148" t="inlineStr">
        <is>
          <t>BJURHOLM</t>
        </is>
      </c>
      <c r="G148" t="n">
        <v>8.6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43068-2020</t>
        </is>
      </c>
      <c r="B149" s="1" t="n">
        <v>44078</v>
      </c>
      <c r="C149" s="1" t="n">
        <v>45190</v>
      </c>
      <c r="D149" t="inlineStr">
        <is>
          <t>VÄSTERBOTTENS LÄN</t>
        </is>
      </c>
      <c r="E149" t="inlineStr">
        <is>
          <t>BJURHOLM</t>
        </is>
      </c>
      <c r="F149" t="inlineStr">
        <is>
          <t>SCA</t>
        </is>
      </c>
      <c r="G149" t="n">
        <v>17.1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43992-2020</t>
        </is>
      </c>
      <c r="B150" s="1" t="n">
        <v>44081</v>
      </c>
      <c r="C150" s="1" t="n">
        <v>45190</v>
      </c>
      <c r="D150" t="inlineStr">
        <is>
          <t>VÄSTERBOTTENS LÄN</t>
        </is>
      </c>
      <c r="E150" t="inlineStr">
        <is>
          <t>BJURHOLM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43845-2020</t>
        </is>
      </c>
      <c r="B151" s="1" t="n">
        <v>44082</v>
      </c>
      <c r="C151" s="1" t="n">
        <v>45190</v>
      </c>
      <c r="D151" t="inlineStr">
        <is>
          <t>VÄSTERBOTTENS LÄN</t>
        </is>
      </c>
      <c r="E151" t="inlineStr">
        <is>
          <t>BJURHOLM</t>
        </is>
      </c>
      <c r="G151" t="n">
        <v>3.4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44791-2020</t>
        </is>
      </c>
      <c r="B152" s="1" t="n">
        <v>44085</v>
      </c>
      <c r="C152" s="1" t="n">
        <v>45190</v>
      </c>
      <c r="D152" t="inlineStr">
        <is>
          <t>VÄSTERBOTTENS LÄN</t>
        </is>
      </c>
      <c r="E152" t="inlineStr">
        <is>
          <t>BJURHOLM</t>
        </is>
      </c>
      <c r="F152" t="inlineStr">
        <is>
          <t>Holmen skog AB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48481-2020</t>
        </is>
      </c>
      <c r="B153" s="1" t="n">
        <v>44102</v>
      </c>
      <c r="C153" s="1" t="n">
        <v>45190</v>
      </c>
      <c r="D153" t="inlineStr">
        <is>
          <t>VÄSTERBOTTENS LÄN</t>
        </is>
      </c>
      <c r="E153" t="inlineStr">
        <is>
          <t>BJURHOLM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54045-2020</t>
        </is>
      </c>
      <c r="B154" s="1" t="n">
        <v>44123</v>
      </c>
      <c r="C154" s="1" t="n">
        <v>45190</v>
      </c>
      <c r="D154" t="inlineStr">
        <is>
          <t>VÄSTERBOTTENS LÄN</t>
        </is>
      </c>
      <c r="E154" t="inlineStr">
        <is>
          <t>BJURHOLM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60117-2020</t>
        </is>
      </c>
      <c r="B155" s="1" t="n">
        <v>44152</v>
      </c>
      <c r="C155" s="1" t="n">
        <v>45190</v>
      </c>
      <c r="D155" t="inlineStr">
        <is>
          <t>VÄSTERBOTTENS LÄN</t>
        </is>
      </c>
      <c r="E155" t="inlineStr">
        <is>
          <t>BJURHOLM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60111-2020</t>
        </is>
      </c>
      <c r="B156" s="1" t="n">
        <v>44152</v>
      </c>
      <c r="C156" s="1" t="n">
        <v>45190</v>
      </c>
      <c r="D156" t="inlineStr">
        <is>
          <t>VÄSTERBOTTENS LÄN</t>
        </is>
      </c>
      <c r="E156" t="inlineStr">
        <is>
          <t>BJURHOLM</t>
        </is>
      </c>
      <c r="G156" t="n">
        <v>4.9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60114-2020</t>
        </is>
      </c>
      <c r="B157" s="1" t="n">
        <v>44152</v>
      </c>
      <c r="C157" s="1" t="n">
        <v>45190</v>
      </c>
      <c r="D157" t="inlineStr">
        <is>
          <t>VÄSTERBOTTENS LÄN</t>
        </is>
      </c>
      <c r="E157" t="inlineStr">
        <is>
          <t>BJURHOLM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61585-2020</t>
        </is>
      </c>
      <c r="B158" s="1" t="n">
        <v>44154</v>
      </c>
      <c r="C158" s="1" t="n">
        <v>45190</v>
      </c>
      <c r="D158" t="inlineStr">
        <is>
          <t>VÄSTERBOTTENS LÄN</t>
        </is>
      </c>
      <c r="E158" t="inlineStr">
        <is>
          <t>BJURHOLM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61412-2020</t>
        </is>
      </c>
      <c r="B159" s="1" t="n">
        <v>44156</v>
      </c>
      <c r="C159" s="1" t="n">
        <v>45190</v>
      </c>
      <c r="D159" t="inlineStr">
        <is>
          <t>VÄSTERBOTTENS LÄN</t>
        </is>
      </c>
      <c r="E159" t="inlineStr">
        <is>
          <t>BJURHOLM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64537-2020</t>
        </is>
      </c>
      <c r="B160" s="1" t="n">
        <v>44167</v>
      </c>
      <c r="C160" s="1" t="n">
        <v>45190</v>
      </c>
      <c r="D160" t="inlineStr">
        <is>
          <t>VÄSTERBOTTENS LÄN</t>
        </is>
      </c>
      <c r="E160" t="inlineStr">
        <is>
          <t>BJURHOLM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65799-2020</t>
        </is>
      </c>
      <c r="B161" s="1" t="n">
        <v>44172</v>
      </c>
      <c r="C161" s="1" t="n">
        <v>45190</v>
      </c>
      <c r="D161" t="inlineStr">
        <is>
          <t>VÄSTERBOTTENS LÄN</t>
        </is>
      </c>
      <c r="E161" t="inlineStr">
        <is>
          <t>BJURHOLM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67663-2020</t>
        </is>
      </c>
      <c r="B162" s="1" t="n">
        <v>44180</v>
      </c>
      <c r="C162" s="1" t="n">
        <v>45190</v>
      </c>
      <c r="D162" t="inlineStr">
        <is>
          <t>VÄSTERBOTTENS LÄN</t>
        </is>
      </c>
      <c r="E162" t="inlineStr">
        <is>
          <t>BJURHOLM</t>
        </is>
      </c>
      <c r="G162" t="n">
        <v>4.7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67684-2020</t>
        </is>
      </c>
      <c r="B163" s="1" t="n">
        <v>44182</v>
      </c>
      <c r="C163" s="1" t="n">
        <v>45190</v>
      </c>
      <c r="D163" t="inlineStr">
        <is>
          <t>VÄSTERBOTTENS LÄN</t>
        </is>
      </c>
      <c r="E163" t="inlineStr">
        <is>
          <t>BJURHOLM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69008-2020</t>
        </is>
      </c>
      <c r="B164" s="1" t="n">
        <v>44187</v>
      </c>
      <c r="C164" s="1" t="n">
        <v>45190</v>
      </c>
      <c r="D164" t="inlineStr">
        <is>
          <t>VÄSTERBOTTENS LÄN</t>
        </is>
      </c>
      <c r="E164" t="inlineStr">
        <is>
          <t>BJURHOLM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6323-2021</t>
        </is>
      </c>
      <c r="B165" s="1" t="n">
        <v>44235</v>
      </c>
      <c r="C165" s="1" t="n">
        <v>45190</v>
      </c>
      <c r="D165" t="inlineStr">
        <is>
          <t>VÄSTERBOTTENS LÄN</t>
        </is>
      </c>
      <c r="E165" t="inlineStr">
        <is>
          <t>BJURHOLM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14540-2021</t>
        </is>
      </c>
      <c r="B166" s="1" t="n">
        <v>44279</v>
      </c>
      <c r="C166" s="1" t="n">
        <v>45190</v>
      </c>
      <c r="D166" t="inlineStr">
        <is>
          <t>VÄSTERBOTTENS LÄN</t>
        </is>
      </c>
      <c r="E166" t="inlineStr">
        <is>
          <t>BJURHOLM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14867-2021</t>
        </is>
      </c>
      <c r="B167" s="1" t="n">
        <v>44280</v>
      </c>
      <c r="C167" s="1" t="n">
        <v>45190</v>
      </c>
      <c r="D167" t="inlineStr">
        <is>
          <t>VÄSTERBOTTENS LÄN</t>
        </is>
      </c>
      <c r="E167" t="inlineStr">
        <is>
          <t>BJURHOLM</t>
        </is>
      </c>
      <c r="F167" t="inlineStr">
        <is>
          <t>SCA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19688-2021</t>
        </is>
      </c>
      <c r="B168" s="1" t="n">
        <v>44312</v>
      </c>
      <c r="C168" s="1" t="n">
        <v>45190</v>
      </c>
      <c r="D168" t="inlineStr">
        <is>
          <t>VÄSTERBOTTENS LÄN</t>
        </is>
      </c>
      <c r="E168" t="inlineStr">
        <is>
          <t>BJURHOLM</t>
        </is>
      </c>
      <c r="F168" t="inlineStr">
        <is>
          <t>Holmen skog AB</t>
        </is>
      </c>
      <c r="G168" t="n">
        <v>11.2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20081-2021</t>
        </is>
      </c>
      <c r="B169" s="1" t="n">
        <v>44313</v>
      </c>
      <c r="C169" s="1" t="n">
        <v>45190</v>
      </c>
      <c r="D169" t="inlineStr">
        <is>
          <t>VÄSTERBOTTENS LÄN</t>
        </is>
      </c>
      <c r="E169" t="inlineStr">
        <is>
          <t>BJURHOLM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32081-2021</t>
        </is>
      </c>
      <c r="B170" s="1" t="n">
        <v>44370</v>
      </c>
      <c r="C170" s="1" t="n">
        <v>45190</v>
      </c>
      <c r="D170" t="inlineStr">
        <is>
          <t>VÄSTERBOTTENS LÄN</t>
        </is>
      </c>
      <c r="E170" t="inlineStr">
        <is>
          <t>BJURHOLM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32934-2021</t>
        </is>
      </c>
      <c r="B171" s="1" t="n">
        <v>44375</v>
      </c>
      <c r="C171" s="1" t="n">
        <v>45190</v>
      </c>
      <c r="D171" t="inlineStr">
        <is>
          <t>VÄSTERBOTTENS LÄN</t>
        </is>
      </c>
      <c r="E171" t="inlineStr">
        <is>
          <t>BJURHOLM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35848-2021</t>
        </is>
      </c>
      <c r="B172" s="1" t="n">
        <v>44386</v>
      </c>
      <c r="C172" s="1" t="n">
        <v>45190</v>
      </c>
      <c r="D172" t="inlineStr">
        <is>
          <t>VÄSTERBOTTENS LÄN</t>
        </is>
      </c>
      <c r="E172" t="inlineStr">
        <is>
          <t>BJURHOLM</t>
        </is>
      </c>
      <c r="G172" t="n">
        <v>15.2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37332-2021</t>
        </is>
      </c>
      <c r="B173" s="1" t="n">
        <v>44397</v>
      </c>
      <c r="C173" s="1" t="n">
        <v>45190</v>
      </c>
      <c r="D173" t="inlineStr">
        <is>
          <t>VÄSTERBOTTENS LÄN</t>
        </is>
      </c>
      <c r="E173" t="inlineStr">
        <is>
          <t>BJURHOLM</t>
        </is>
      </c>
      <c r="G173" t="n">
        <v>0.1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41503-2021</t>
        </is>
      </c>
      <c r="B174" s="1" t="n">
        <v>44424</v>
      </c>
      <c r="C174" s="1" t="n">
        <v>45190</v>
      </c>
      <c r="D174" t="inlineStr">
        <is>
          <t>VÄSTERBOTTENS LÄN</t>
        </is>
      </c>
      <c r="E174" t="inlineStr">
        <is>
          <t>BJURHOLM</t>
        </is>
      </c>
      <c r="F174" t="inlineStr">
        <is>
          <t>SCA</t>
        </is>
      </c>
      <c r="G174" t="n">
        <v>1.6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45553-2021</t>
        </is>
      </c>
      <c r="B175" s="1" t="n">
        <v>44440</v>
      </c>
      <c r="C175" s="1" t="n">
        <v>45190</v>
      </c>
      <c r="D175" t="inlineStr">
        <is>
          <t>VÄSTERBOTTENS LÄN</t>
        </is>
      </c>
      <c r="E175" t="inlineStr">
        <is>
          <t>BJURHOLM</t>
        </is>
      </c>
      <c r="F175" t="inlineStr">
        <is>
          <t>Holmen skog AB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45844-2021</t>
        </is>
      </c>
      <c r="B176" s="1" t="n">
        <v>44441</v>
      </c>
      <c r="C176" s="1" t="n">
        <v>45190</v>
      </c>
      <c r="D176" t="inlineStr">
        <is>
          <t>VÄSTERBOTTENS LÄN</t>
        </is>
      </c>
      <c r="E176" t="inlineStr">
        <is>
          <t>BJURHOLM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46462-2021</t>
        </is>
      </c>
      <c r="B177" s="1" t="n">
        <v>44442</v>
      </c>
      <c r="C177" s="1" t="n">
        <v>45190</v>
      </c>
      <c r="D177" t="inlineStr">
        <is>
          <t>VÄSTERBOTTENS LÄN</t>
        </is>
      </c>
      <c r="E177" t="inlineStr">
        <is>
          <t>BJURHOLM</t>
        </is>
      </c>
      <c r="G177" t="n">
        <v>5.8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48258-2021</t>
        </is>
      </c>
      <c r="B178" s="1" t="n">
        <v>44449</v>
      </c>
      <c r="C178" s="1" t="n">
        <v>45190</v>
      </c>
      <c r="D178" t="inlineStr">
        <is>
          <t>VÄSTERBOTTENS LÄN</t>
        </is>
      </c>
      <c r="E178" t="inlineStr">
        <is>
          <t>BJURHOLM</t>
        </is>
      </c>
      <c r="F178" t="inlineStr">
        <is>
          <t>Holmen skog AB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51406-2021</t>
        </is>
      </c>
      <c r="B179" s="1" t="n">
        <v>44461</v>
      </c>
      <c r="C179" s="1" t="n">
        <v>45190</v>
      </c>
      <c r="D179" t="inlineStr">
        <is>
          <t>VÄSTERBOTTENS LÄN</t>
        </is>
      </c>
      <c r="E179" t="inlineStr">
        <is>
          <t>BJURHOLM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51361-2021</t>
        </is>
      </c>
      <c r="B180" s="1" t="n">
        <v>44461</v>
      </c>
      <c r="C180" s="1" t="n">
        <v>45190</v>
      </c>
      <c r="D180" t="inlineStr">
        <is>
          <t>VÄSTERBOTTENS LÄN</t>
        </is>
      </c>
      <c r="E180" t="inlineStr">
        <is>
          <t>BJURHOLM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51368-2021</t>
        </is>
      </c>
      <c r="B181" s="1" t="n">
        <v>44461</v>
      </c>
      <c r="C181" s="1" t="n">
        <v>45190</v>
      </c>
      <c r="D181" t="inlineStr">
        <is>
          <t>VÄSTERBOTTENS LÄN</t>
        </is>
      </c>
      <c r="E181" t="inlineStr">
        <is>
          <t>BJURHOLM</t>
        </is>
      </c>
      <c r="G181" t="n">
        <v>2.4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51723-2021</t>
        </is>
      </c>
      <c r="B182" s="1" t="n">
        <v>44462</v>
      </c>
      <c r="C182" s="1" t="n">
        <v>45190</v>
      </c>
      <c r="D182" t="inlineStr">
        <is>
          <t>VÄSTERBOTTENS LÄN</t>
        </is>
      </c>
      <c r="E182" t="inlineStr">
        <is>
          <t>BJURHOLM</t>
        </is>
      </c>
      <c r="F182" t="inlineStr">
        <is>
          <t>Sveaskog</t>
        </is>
      </c>
      <c r="G182" t="n">
        <v>14.1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52111-2021</t>
        </is>
      </c>
      <c r="B183" s="1" t="n">
        <v>44462</v>
      </c>
      <c r="C183" s="1" t="n">
        <v>45190</v>
      </c>
      <c r="D183" t="inlineStr">
        <is>
          <t>VÄSTERBOTTENS LÄN</t>
        </is>
      </c>
      <c r="E183" t="inlineStr">
        <is>
          <t>BJURHOLM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52484-2021</t>
        </is>
      </c>
      <c r="B184" s="1" t="n">
        <v>44463</v>
      </c>
      <c r="C184" s="1" t="n">
        <v>45190</v>
      </c>
      <c r="D184" t="inlineStr">
        <is>
          <t>VÄSTERBOTTENS LÄN</t>
        </is>
      </c>
      <c r="E184" t="inlineStr">
        <is>
          <t>BJURHOLM</t>
        </is>
      </c>
      <c r="G184" t="n">
        <v>12.1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59178-2021</t>
        </is>
      </c>
      <c r="B185" s="1" t="n">
        <v>44490</v>
      </c>
      <c r="C185" s="1" t="n">
        <v>45190</v>
      </c>
      <c r="D185" t="inlineStr">
        <is>
          <t>VÄSTERBOTTENS LÄN</t>
        </is>
      </c>
      <c r="E185" t="inlineStr">
        <is>
          <t>BJURHOLM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59675-2021</t>
        </is>
      </c>
      <c r="B186" s="1" t="n">
        <v>44494</v>
      </c>
      <c r="C186" s="1" t="n">
        <v>45190</v>
      </c>
      <c r="D186" t="inlineStr">
        <is>
          <t>VÄSTERBOTTENS LÄN</t>
        </is>
      </c>
      <c r="E186" t="inlineStr">
        <is>
          <t>BJURHOLM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59798-2021</t>
        </is>
      </c>
      <c r="B187" s="1" t="n">
        <v>44494</v>
      </c>
      <c r="C187" s="1" t="n">
        <v>45190</v>
      </c>
      <c r="D187" t="inlineStr">
        <is>
          <t>VÄSTERBOTTENS LÄN</t>
        </is>
      </c>
      <c r="E187" t="inlineStr">
        <is>
          <t>BJURHOLM</t>
        </is>
      </c>
      <c r="G187" t="n">
        <v>8.5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63678-2021</t>
        </is>
      </c>
      <c r="B188" s="1" t="n">
        <v>44508</v>
      </c>
      <c r="C188" s="1" t="n">
        <v>45190</v>
      </c>
      <c r="D188" t="inlineStr">
        <is>
          <t>VÄSTERBOTTENS LÄN</t>
        </is>
      </c>
      <c r="E188" t="inlineStr">
        <is>
          <t>BJURHOLM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63929-2021</t>
        </is>
      </c>
      <c r="B189" s="1" t="n">
        <v>44509</v>
      </c>
      <c r="C189" s="1" t="n">
        <v>45190</v>
      </c>
      <c r="D189" t="inlineStr">
        <is>
          <t>VÄSTERBOTTENS LÄN</t>
        </is>
      </c>
      <c r="E189" t="inlineStr">
        <is>
          <t>BJURHOLM</t>
        </is>
      </c>
      <c r="F189" t="inlineStr">
        <is>
          <t>Holmen skog AB</t>
        </is>
      </c>
      <c r="G189" t="n">
        <v>6.8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67751-2021</t>
        </is>
      </c>
      <c r="B190" s="1" t="n">
        <v>44524</v>
      </c>
      <c r="C190" s="1" t="n">
        <v>45190</v>
      </c>
      <c r="D190" t="inlineStr">
        <is>
          <t>VÄSTERBOTTENS LÄN</t>
        </is>
      </c>
      <c r="E190" t="inlineStr">
        <is>
          <t>BJURHOLM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67775-2021</t>
        </is>
      </c>
      <c r="B191" s="1" t="n">
        <v>44524</v>
      </c>
      <c r="C191" s="1" t="n">
        <v>45190</v>
      </c>
      <c r="D191" t="inlineStr">
        <is>
          <t>VÄSTERBOTTENS LÄN</t>
        </is>
      </c>
      <c r="E191" t="inlineStr">
        <is>
          <t>BJURHOLM</t>
        </is>
      </c>
      <c r="G191" t="n">
        <v>5.2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67762-2021</t>
        </is>
      </c>
      <c r="B192" s="1" t="n">
        <v>44524</v>
      </c>
      <c r="C192" s="1" t="n">
        <v>45190</v>
      </c>
      <c r="D192" t="inlineStr">
        <is>
          <t>VÄSTERBOTTENS LÄN</t>
        </is>
      </c>
      <c r="E192" t="inlineStr">
        <is>
          <t>BJURHOLM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70740-2021</t>
        </is>
      </c>
      <c r="B193" s="1" t="n">
        <v>44536</v>
      </c>
      <c r="C193" s="1" t="n">
        <v>45190</v>
      </c>
      <c r="D193" t="inlineStr">
        <is>
          <t>VÄSTERBOTTENS LÄN</t>
        </is>
      </c>
      <c r="E193" t="inlineStr">
        <is>
          <t>BJURHOLM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73665-2021</t>
        </is>
      </c>
      <c r="B194" s="1" t="n">
        <v>44551</v>
      </c>
      <c r="C194" s="1" t="n">
        <v>45190</v>
      </c>
      <c r="D194" t="inlineStr">
        <is>
          <t>VÄSTERBOTTENS LÄN</t>
        </is>
      </c>
      <c r="E194" t="inlineStr">
        <is>
          <t>BJURHOLM</t>
        </is>
      </c>
      <c r="G194" t="n">
        <v>11.7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74152-2021</t>
        </is>
      </c>
      <c r="B195" s="1" t="n">
        <v>44557</v>
      </c>
      <c r="C195" s="1" t="n">
        <v>45190</v>
      </c>
      <c r="D195" t="inlineStr">
        <is>
          <t>VÄSTERBOTTENS LÄN</t>
        </is>
      </c>
      <c r="E195" t="inlineStr">
        <is>
          <t>BJURHOLM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2706-2022</t>
        </is>
      </c>
      <c r="B196" s="1" t="n">
        <v>44580</v>
      </c>
      <c r="C196" s="1" t="n">
        <v>45190</v>
      </c>
      <c r="D196" t="inlineStr">
        <is>
          <t>VÄSTERBOTTENS LÄN</t>
        </is>
      </c>
      <c r="E196" t="inlineStr">
        <is>
          <t>BJURHOLM</t>
        </is>
      </c>
      <c r="F196" t="inlineStr">
        <is>
          <t>Kommuner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4105-2022</t>
        </is>
      </c>
      <c r="B197" s="1" t="n">
        <v>44588</v>
      </c>
      <c r="C197" s="1" t="n">
        <v>45190</v>
      </c>
      <c r="D197" t="inlineStr">
        <is>
          <t>VÄSTERBOTTENS LÄN</t>
        </is>
      </c>
      <c r="E197" t="inlineStr">
        <is>
          <t>BJURHOLM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4623-2022</t>
        </is>
      </c>
      <c r="B198" s="1" t="n">
        <v>44592</v>
      </c>
      <c r="C198" s="1" t="n">
        <v>45190</v>
      </c>
      <c r="D198" t="inlineStr">
        <is>
          <t>VÄSTERBOTTENS LÄN</t>
        </is>
      </c>
      <c r="E198" t="inlineStr">
        <is>
          <t>BJURHOLM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6053-2022</t>
        </is>
      </c>
      <c r="B199" s="1" t="n">
        <v>44599</v>
      </c>
      <c r="C199" s="1" t="n">
        <v>45190</v>
      </c>
      <c r="D199" t="inlineStr">
        <is>
          <t>VÄSTERBOTTENS LÄN</t>
        </is>
      </c>
      <c r="E199" t="inlineStr">
        <is>
          <t>BJURHOLM</t>
        </is>
      </c>
      <c r="G199" t="n">
        <v>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6658-2022</t>
        </is>
      </c>
      <c r="B200" s="1" t="n">
        <v>44602</v>
      </c>
      <c r="C200" s="1" t="n">
        <v>45190</v>
      </c>
      <c r="D200" t="inlineStr">
        <is>
          <t>VÄSTERBOTTENS LÄN</t>
        </is>
      </c>
      <c r="E200" t="inlineStr">
        <is>
          <t>BJURHOLM</t>
        </is>
      </c>
      <c r="F200" t="inlineStr">
        <is>
          <t>Holmen skog AB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7901-2022</t>
        </is>
      </c>
      <c r="B201" s="1" t="n">
        <v>44608</v>
      </c>
      <c r="C201" s="1" t="n">
        <v>45190</v>
      </c>
      <c r="D201" t="inlineStr">
        <is>
          <t>VÄSTERBOTTENS LÄN</t>
        </is>
      </c>
      <c r="E201" t="inlineStr">
        <is>
          <t>BJURHOLM</t>
        </is>
      </c>
      <c r="G201" t="n">
        <v>7.3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7897-2022</t>
        </is>
      </c>
      <c r="B202" s="1" t="n">
        <v>44608</v>
      </c>
      <c r="C202" s="1" t="n">
        <v>45190</v>
      </c>
      <c r="D202" t="inlineStr">
        <is>
          <t>VÄSTERBOTTENS LÄN</t>
        </is>
      </c>
      <c r="E202" t="inlineStr">
        <is>
          <t>BJURHOLM</t>
        </is>
      </c>
      <c r="G202" t="n">
        <v>17.8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7915-2022</t>
        </is>
      </c>
      <c r="B203" s="1" t="n">
        <v>44608</v>
      </c>
      <c r="C203" s="1" t="n">
        <v>45190</v>
      </c>
      <c r="D203" t="inlineStr">
        <is>
          <t>VÄSTERBOTTENS LÄN</t>
        </is>
      </c>
      <c r="E203" t="inlineStr">
        <is>
          <t>BJURHOLM</t>
        </is>
      </c>
      <c r="G203" t="n">
        <v>8.9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9926-2022</t>
        </is>
      </c>
      <c r="B204" s="1" t="n">
        <v>44620</v>
      </c>
      <c r="C204" s="1" t="n">
        <v>45190</v>
      </c>
      <c r="D204" t="inlineStr">
        <is>
          <t>VÄSTERBOTTENS LÄN</t>
        </is>
      </c>
      <c r="E204" t="inlineStr">
        <is>
          <t>BJURHOLM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9928-2022</t>
        </is>
      </c>
      <c r="B205" s="1" t="n">
        <v>44620</v>
      </c>
      <c r="C205" s="1" t="n">
        <v>45190</v>
      </c>
      <c r="D205" t="inlineStr">
        <is>
          <t>VÄSTERBOTTENS LÄN</t>
        </is>
      </c>
      <c r="E205" t="inlineStr">
        <is>
          <t>BJURHOLM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9927-2022</t>
        </is>
      </c>
      <c r="B206" s="1" t="n">
        <v>44620</v>
      </c>
      <c r="C206" s="1" t="n">
        <v>45190</v>
      </c>
      <c r="D206" t="inlineStr">
        <is>
          <t>VÄSTERBOTTENS LÄN</t>
        </is>
      </c>
      <c r="E206" t="inlineStr">
        <is>
          <t>BJURHOLM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11431-2022</t>
        </is>
      </c>
      <c r="B207" s="1" t="n">
        <v>44630</v>
      </c>
      <c r="C207" s="1" t="n">
        <v>45190</v>
      </c>
      <c r="D207" t="inlineStr">
        <is>
          <t>VÄSTERBOTTENS LÄN</t>
        </is>
      </c>
      <c r="E207" t="inlineStr">
        <is>
          <t>BJURHOLM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16792-2022</t>
        </is>
      </c>
      <c r="B208" s="1" t="n">
        <v>44673</v>
      </c>
      <c r="C208" s="1" t="n">
        <v>45190</v>
      </c>
      <c r="D208" t="inlineStr">
        <is>
          <t>VÄSTERBOTTENS LÄN</t>
        </is>
      </c>
      <c r="E208" t="inlineStr">
        <is>
          <t>BJURHOLM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17554-2022</t>
        </is>
      </c>
      <c r="B209" s="1" t="n">
        <v>44679</v>
      </c>
      <c r="C209" s="1" t="n">
        <v>45190</v>
      </c>
      <c r="D209" t="inlineStr">
        <is>
          <t>VÄSTERBOTTENS LÄN</t>
        </is>
      </c>
      <c r="E209" t="inlineStr">
        <is>
          <t>BJURHOLM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17551-2022</t>
        </is>
      </c>
      <c r="B210" s="1" t="n">
        <v>44679</v>
      </c>
      <c r="C210" s="1" t="n">
        <v>45190</v>
      </c>
      <c r="D210" t="inlineStr">
        <is>
          <t>VÄSTERBOTTENS LÄN</t>
        </is>
      </c>
      <c r="E210" t="inlineStr">
        <is>
          <t>BJURHOLM</t>
        </is>
      </c>
      <c r="G210" t="n">
        <v>6.1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17609-2022</t>
        </is>
      </c>
      <c r="B211" s="1" t="n">
        <v>44680</v>
      </c>
      <c r="C211" s="1" t="n">
        <v>45190</v>
      </c>
      <c r="D211" t="inlineStr">
        <is>
          <t>VÄSTERBOTTENS LÄN</t>
        </is>
      </c>
      <c r="E211" t="inlineStr">
        <is>
          <t>BJURHOLM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19644-2022</t>
        </is>
      </c>
      <c r="B212" s="1" t="n">
        <v>44694</v>
      </c>
      <c r="C212" s="1" t="n">
        <v>45190</v>
      </c>
      <c r="D212" t="inlineStr">
        <is>
          <t>VÄSTERBOTTENS LÄN</t>
        </is>
      </c>
      <c r="E212" t="inlineStr">
        <is>
          <t>BJURHOLM</t>
        </is>
      </c>
      <c r="F212" t="inlineStr">
        <is>
          <t>Kyrkan</t>
        </is>
      </c>
      <c r="G212" t="n">
        <v>3.1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20753-2022</t>
        </is>
      </c>
      <c r="B213" s="1" t="n">
        <v>44700</v>
      </c>
      <c r="C213" s="1" t="n">
        <v>45190</v>
      </c>
      <c r="D213" t="inlineStr">
        <is>
          <t>VÄSTERBOTTENS LÄN</t>
        </is>
      </c>
      <c r="E213" t="inlineStr">
        <is>
          <t>BJURHOLM</t>
        </is>
      </c>
      <c r="G213" t="n">
        <v>4.6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20836-2022</t>
        </is>
      </c>
      <c r="B214" s="1" t="n">
        <v>44701</v>
      </c>
      <c r="C214" s="1" t="n">
        <v>45190</v>
      </c>
      <c r="D214" t="inlineStr">
        <is>
          <t>VÄSTERBOTTENS LÄN</t>
        </is>
      </c>
      <c r="E214" t="inlineStr">
        <is>
          <t>BJURHOLM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23974-2022</t>
        </is>
      </c>
      <c r="B215" s="1" t="n">
        <v>44722</v>
      </c>
      <c r="C215" s="1" t="n">
        <v>45190</v>
      </c>
      <c r="D215" t="inlineStr">
        <is>
          <t>VÄSTERBOTTENS LÄN</t>
        </is>
      </c>
      <c r="E215" t="inlineStr">
        <is>
          <t>BJURHOLM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27952-2022</t>
        </is>
      </c>
      <c r="B216" s="1" t="n">
        <v>44743</v>
      </c>
      <c r="C216" s="1" t="n">
        <v>45190</v>
      </c>
      <c r="D216" t="inlineStr">
        <is>
          <t>VÄSTERBOTTENS LÄN</t>
        </is>
      </c>
      <c r="E216" t="inlineStr">
        <is>
          <t>BJURHOLM</t>
        </is>
      </c>
      <c r="F216" t="inlineStr">
        <is>
          <t>SCA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28040-2022</t>
        </is>
      </c>
      <c r="B217" s="1" t="n">
        <v>44746</v>
      </c>
      <c r="C217" s="1" t="n">
        <v>45190</v>
      </c>
      <c r="D217" t="inlineStr">
        <is>
          <t>VÄSTERBOTTENS LÄN</t>
        </is>
      </c>
      <c r="E217" t="inlineStr">
        <is>
          <t>BJURHOLM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28037-2022</t>
        </is>
      </c>
      <c r="B218" s="1" t="n">
        <v>44746</v>
      </c>
      <c r="C218" s="1" t="n">
        <v>45190</v>
      </c>
      <c r="D218" t="inlineStr">
        <is>
          <t>VÄSTERBOTTENS LÄN</t>
        </is>
      </c>
      <c r="E218" t="inlineStr">
        <is>
          <t>BJURHOLM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29524-2022</t>
        </is>
      </c>
      <c r="B219" s="1" t="n">
        <v>44753</v>
      </c>
      <c r="C219" s="1" t="n">
        <v>45190</v>
      </c>
      <c r="D219" t="inlineStr">
        <is>
          <t>VÄSTERBOTTENS LÄN</t>
        </is>
      </c>
      <c r="E219" t="inlineStr">
        <is>
          <t>BJURHOLM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29994-2022</t>
        </is>
      </c>
      <c r="B220" s="1" t="n">
        <v>44756</v>
      </c>
      <c r="C220" s="1" t="n">
        <v>45190</v>
      </c>
      <c r="D220" t="inlineStr">
        <is>
          <t>VÄSTERBOTTENS LÄN</t>
        </is>
      </c>
      <c r="E220" t="inlineStr">
        <is>
          <t>BJURHOLM</t>
        </is>
      </c>
      <c r="G220" t="n">
        <v>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29867-2022</t>
        </is>
      </c>
      <c r="B221" s="1" t="n">
        <v>44756</v>
      </c>
      <c r="C221" s="1" t="n">
        <v>45190</v>
      </c>
      <c r="D221" t="inlineStr">
        <is>
          <t>VÄSTERBOTTENS LÄN</t>
        </is>
      </c>
      <c r="E221" t="inlineStr">
        <is>
          <t>BJURHOLM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31177-2022</t>
        </is>
      </c>
      <c r="B222" s="1" t="n">
        <v>44770</v>
      </c>
      <c r="C222" s="1" t="n">
        <v>45190</v>
      </c>
      <c r="D222" t="inlineStr">
        <is>
          <t>VÄSTERBOTTENS LÄN</t>
        </is>
      </c>
      <c r="E222" t="inlineStr">
        <is>
          <t>BJURHOLM</t>
        </is>
      </c>
      <c r="F222" t="inlineStr">
        <is>
          <t>Holmen skog AB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31195-2022</t>
        </is>
      </c>
      <c r="B223" s="1" t="n">
        <v>44770</v>
      </c>
      <c r="C223" s="1" t="n">
        <v>45190</v>
      </c>
      <c r="D223" t="inlineStr">
        <is>
          <t>VÄSTERBOTTENS LÄN</t>
        </is>
      </c>
      <c r="E223" t="inlineStr">
        <is>
          <t>BJURHOLM</t>
        </is>
      </c>
      <c r="F223" t="inlineStr">
        <is>
          <t>Holmen skog AB</t>
        </is>
      </c>
      <c r="G223" t="n">
        <v>14.1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31274-2022</t>
        </is>
      </c>
      <c r="B224" s="1" t="n">
        <v>44771</v>
      </c>
      <c r="C224" s="1" t="n">
        <v>45190</v>
      </c>
      <c r="D224" t="inlineStr">
        <is>
          <t>VÄSTERBOTTENS LÄN</t>
        </is>
      </c>
      <c r="E224" t="inlineStr">
        <is>
          <t>BJURHOLM</t>
        </is>
      </c>
      <c r="F224" t="inlineStr">
        <is>
          <t>Holmen skog AB</t>
        </is>
      </c>
      <c r="G224" t="n">
        <v>6.5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31412-2022</t>
        </is>
      </c>
      <c r="B225" s="1" t="n">
        <v>44774</v>
      </c>
      <c r="C225" s="1" t="n">
        <v>45190</v>
      </c>
      <c r="D225" t="inlineStr">
        <is>
          <t>VÄSTERBOTTENS LÄN</t>
        </is>
      </c>
      <c r="E225" t="inlineStr">
        <is>
          <t>BJURHOLM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31381-2022</t>
        </is>
      </c>
      <c r="B226" s="1" t="n">
        <v>44774</v>
      </c>
      <c r="C226" s="1" t="n">
        <v>45190</v>
      </c>
      <c r="D226" t="inlineStr">
        <is>
          <t>VÄSTERBOTTENS LÄN</t>
        </is>
      </c>
      <c r="E226" t="inlineStr">
        <is>
          <t>BJURHOLM</t>
        </is>
      </c>
      <c r="G226" t="n">
        <v>4.1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31782-2022</t>
        </is>
      </c>
      <c r="B227" s="1" t="n">
        <v>44776</v>
      </c>
      <c r="C227" s="1" t="n">
        <v>45190</v>
      </c>
      <c r="D227" t="inlineStr">
        <is>
          <t>VÄSTERBOTTENS LÄN</t>
        </is>
      </c>
      <c r="E227" t="inlineStr">
        <is>
          <t>BJURHOLM</t>
        </is>
      </c>
      <c r="F227" t="inlineStr">
        <is>
          <t>Holmen skog AB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32033-2022</t>
        </is>
      </c>
      <c r="B228" s="1" t="n">
        <v>44778</v>
      </c>
      <c r="C228" s="1" t="n">
        <v>45190</v>
      </c>
      <c r="D228" t="inlineStr">
        <is>
          <t>VÄSTERBOTTENS LÄN</t>
        </is>
      </c>
      <c r="E228" t="inlineStr">
        <is>
          <t>BJURHOLM</t>
        </is>
      </c>
      <c r="F228" t="inlineStr">
        <is>
          <t>Holmen skog AB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32041-2022</t>
        </is>
      </c>
      <c r="B229" s="1" t="n">
        <v>44778</v>
      </c>
      <c r="C229" s="1" t="n">
        <v>45190</v>
      </c>
      <c r="D229" t="inlineStr">
        <is>
          <t>VÄSTERBOTTENS LÄN</t>
        </is>
      </c>
      <c r="E229" t="inlineStr">
        <is>
          <t>BJURHOLM</t>
        </is>
      </c>
      <c r="F229" t="inlineStr">
        <is>
          <t>Holmen skog AB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32075-2022</t>
        </is>
      </c>
      <c r="B230" s="1" t="n">
        <v>44778</v>
      </c>
      <c r="C230" s="1" t="n">
        <v>45190</v>
      </c>
      <c r="D230" t="inlineStr">
        <is>
          <t>VÄSTERBOTTENS LÄN</t>
        </is>
      </c>
      <c r="E230" t="inlineStr">
        <is>
          <t>BJURHOLM</t>
        </is>
      </c>
      <c r="F230" t="inlineStr">
        <is>
          <t>Holmen skog AB</t>
        </is>
      </c>
      <c r="G230" t="n">
        <v>9.699999999999999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32617-2022</t>
        </is>
      </c>
      <c r="B231" s="1" t="n">
        <v>44783</v>
      </c>
      <c r="C231" s="1" t="n">
        <v>45190</v>
      </c>
      <c r="D231" t="inlineStr">
        <is>
          <t>VÄSTERBOTTENS LÄN</t>
        </is>
      </c>
      <c r="E231" t="inlineStr">
        <is>
          <t>BJURHOLM</t>
        </is>
      </c>
      <c r="G231" t="n">
        <v>4.5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33042-2022</t>
        </is>
      </c>
      <c r="B232" s="1" t="n">
        <v>44785</v>
      </c>
      <c r="C232" s="1" t="n">
        <v>45190</v>
      </c>
      <c r="D232" t="inlineStr">
        <is>
          <t>VÄSTERBOTTENS LÄN</t>
        </is>
      </c>
      <c r="E232" t="inlineStr">
        <is>
          <t>BJURHOLM</t>
        </is>
      </c>
      <c r="F232" t="inlineStr">
        <is>
          <t>Holmen skog AB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34401-2022</t>
        </is>
      </c>
      <c r="B233" s="1" t="n">
        <v>44792</v>
      </c>
      <c r="C233" s="1" t="n">
        <v>45190</v>
      </c>
      <c r="D233" t="inlineStr">
        <is>
          <t>VÄSTERBOTTENS LÄN</t>
        </is>
      </c>
      <c r="E233" t="inlineStr">
        <is>
          <t>BJURHOLM</t>
        </is>
      </c>
      <c r="F233" t="inlineStr">
        <is>
          <t>Holmen skog AB</t>
        </is>
      </c>
      <c r="G233" t="n">
        <v>2.8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34332-2022</t>
        </is>
      </c>
      <c r="B234" s="1" t="n">
        <v>44792</v>
      </c>
      <c r="C234" s="1" t="n">
        <v>45190</v>
      </c>
      <c r="D234" t="inlineStr">
        <is>
          <t>VÄSTERBOTTENS LÄN</t>
        </is>
      </c>
      <c r="E234" t="inlineStr">
        <is>
          <t>BJURHOLM</t>
        </is>
      </c>
      <c r="F234" t="inlineStr">
        <is>
          <t>Holmen skog AB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34751-2022</t>
        </is>
      </c>
      <c r="B235" s="1" t="n">
        <v>44795</v>
      </c>
      <c r="C235" s="1" t="n">
        <v>45190</v>
      </c>
      <c r="D235" t="inlineStr">
        <is>
          <t>VÄSTERBOTTENS LÄN</t>
        </is>
      </c>
      <c r="E235" t="inlineStr">
        <is>
          <t>BJURHOLM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36507-2022</t>
        </is>
      </c>
      <c r="B236" s="1" t="n">
        <v>44804</v>
      </c>
      <c r="C236" s="1" t="n">
        <v>45190</v>
      </c>
      <c r="D236" t="inlineStr">
        <is>
          <t>VÄSTERBOTTENS LÄN</t>
        </is>
      </c>
      <c r="E236" t="inlineStr">
        <is>
          <t>BJURHOLM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36991-2022</t>
        </is>
      </c>
      <c r="B237" s="1" t="n">
        <v>44806</v>
      </c>
      <c r="C237" s="1" t="n">
        <v>45190</v>
      </c>
      <c r="D237" t="inlineStr">
        <is>
          <t>VÄSTERBOTTENS LÄN</t>
        </is>
      </c>
      <c r="E237" t="inlineStr">
        <is>
          <t>BJURHOLM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38838-2022</t>
        </is>
      </c>
      <c r="B238" s="1" t="n">
        <v>44816</v>
      </c>
      <c r="C238" s="1" t="n">
        <v>45190</v>
      </c>
      <c r="D238" t="inlineStr">
        <is>
          <t>VÄSTERBOTTENS LÄN</t>
        </is>
      </c>
      <c r="E238" t="inlineStr">
        <is>
          <t>BJURHOLM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40000-2022</t>
        </is>
      </c>
      <c r="B239" s="1" t="n">
        <v>44818</v>
      </c>
      <c r="C239" s="1" t="n">
        <v>45190</v>
      </c>
      <c r="D239" t="inlineStr">
        <is>
          <t>VÄSTERBOTTENS LÄN</t>
        </is>
      </c>
      <c r="E239" t="inlineStr">
        <is>
          <t>BJURHOLM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41388-2022</t>
        </is>
      </c>
      <c r="B240" s="1" t="n">
        <v>44826</v>
      </c>
      <c r="C240" s="1" t="n">
        <v>45190</v>
      </c>
      <c r="D240" t="inlineStr">
        <is>
          <t>VÄSTERBOTTENS LÄN</t>
        </is>
      </c>
      <c r="E240" t="inlineStr">
        <is>
          <t>BJURHOLM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42004-2022</t>
        </is>
      </c>
      <c r="B241" s="1" t="n">
        <v>44827</v>
      </c>
      <c r="C241" s="1" t="n">
        <v>45190</v>
      </c>
      <c r="D241" t="inlineStr">
        <is>
          <t>VÄSTERBOTTENS LÄN</t>
        </is>
      </c>
      <c r="E241" t="inlineStr">
        <is>
          <t>BJURHOLM</t>
        </is>
      </c>
      <c r="G241" t="n">
        <v>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43899-2022</t>
        </is>
      </c>
      <c r="B242" s="1" t="n">
        <v>44837</v>
      </c>
      <c r="C242" s="1" t="n">
        <v>45190</v>
      </c>
      <c r="D242" t="inlineStr">
        <is>
          <t>VÄSTERBOTTENS LÄN</t>
        </is>
      </c>
      <c r="E242" t="inlineStr">
        <is>
          <t>BJURHOLM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43971-2022</t>
        </is>
      </c>
      <c r="B243" s="1" t="n">
        <v>44837</v>
      </c>
      <c r="C243" s="1" t="n">
        <v>45190</v>
      </c>
      <c r="D243" t="inlineStr">
        <is>
          <t>VÄSTERBOTTENS LÄN</t>
        </is>
      </c>
      <c r="E243" t="inlineStr">
        <is>
          <t>BJURHOLM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45417-2022</t>
        </is>
      </c>
      <c r="B244" s="1" t="n">
        <v>44844</v>
      </c>
      <c r="C244" s="1" t="n">
        <v>45190</v>
      </c>
      <c r="D244" t="inlineStr">
        <is>
          <t>VÄSTERBOTTENS LÄN</t>
        </is>
      </c>
      <c r="E244" t="inlineStr">
        <is>
          <t>BJURHOLM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46246-2022</t>
        </is>
      </c>
      <c r="B245" s="1" t="n">
        <v>44846</v>
      </c>
      <c r="C245" s="1" t="n">
        <v>45190</v>
      </c>
      <c r="D245" t="inlineStr">
        <is>
          <t>VÄSTERBOTTENS LÄN</t>
        </is>
      </c>
      <c r="E245" t="inlineStr">
        <is>
          <t>BJURHOLM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47644-2022</t>
        </is>
      </c>
      <c r="B246" s="1" t="n">
        <v>44853</v>
      </c>
      <c r="C246" s="1" t="n">
        <v>45190</v>
      </c>
      <c r="D246" t="inlineStr">
        <is>
          <t>VÄSTERBOTTENS LÄN</t>
        </is>
      </c>
      <c r="E246" t="inlineStr">
        <is>
          <t>BJURHOLM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50928-2022</t>
        </is>
      </c>
      <c r="B247" s="1" t="n">
        <v>44865</v>
      </c>
      <c r="C247" s="1" t="n">
        <v>45190</v>
      </c>
      <c r="D247" t="inlineStr">
        <is>
          <t>VÄSTERBOTTENS LÄN</t>
        </is>
      </c>
      <c r="E247" t="inlineStr">
        <is>
          <t>BJURHOLM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51068-2022</t>
        </is>
      </c>
      <c r="B248" s="1" t="n">
        <v>44865</v>
      </c>
      <c r="C248" s="1" t="n">
        <v>45190</v>
      </c>
      <c r="D248" t="inlineStr">
        <is>
          <t>VÄSTERBOTTENS LÄN</t>
        </is>
      </c>
      <c r="E248" t="inlineStr">
        <is>
          <t>BJURHOLM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51239-2022</t>
        </is>
      </c>
      <c r="B249" s="1" t="n">
        <v>44866</v>
      </c>
      <c r="C249" s="1" t="n">
        <v>45190</v>
      </c>
      <c r="D249" t="inlineStr">
        <is>
          <t>VÄSTERBOTTENS LÄN</t>
        </is>
      </c>
      <c r="E249" t="inlineStr">
        <is>
          <t>BJURHOLM</t>
        </is>
      </c>
      <c r="G249" t="n">
        <v>1.2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51300-2022</t>
        </is>
      </c>
      <c r="B250" s="1" t="n">
        <v>44868</v>
      </c>
      <c r="C250" s="1" t="n">
        <v>45190</v>
      </c>
      <c r="D250" t="inlineStr">
        <is>
          <t>VÄSTERBOTTENS LÄN</t>
        </is>
      </c>
      <c r="E250" t="inlineStr">
        <is>
          <t>BJURHOLM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51301-2022</t>
        </is>
      </c>
      <c r="B251" s="1" t="n">
        <v>44868</v>
      </c>
      <c r="C251" s="1" t="n">
        <v>45190</v>
      </c>
      <c r="D251" t="inlineStr">
        <is>
          <t>VÄSTERBOTTENS LÄN</t>
        </is>
      </c>
      <c r="E251" t="inlineStr">
        <is>
          <t>BJURHOLM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52689-2022</t>
        </is>
      </c>
      <c r="B252" s="1" t="n">
        <v>44874</v>
      </c>
      <c r="C252" s="1" t="n">
        <v>45190</v>
      </c>
      <c r="D252" t="inlineStr">
        <is>
          <t>VÄSTERBOTTENS LÄN</t>
        </is>
      </c>
      <c r="E252" t="inlineStr">
        <is>
          <t>BJURHOLM</t>
        </is>
      </c>
      <c r="F252" t="inlineStr">
        <is>
          <t>Sveaskog</t>
        </is>
      </c>
      <c r="G252" t="n">
        <v>18.4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53536-2022</t>
        </is>
      </c>
      <c r="B253" s="1" t="n">
        <v>44875</v>
      </c>
      <c r="C253" s="1" t="n">
        <v>45190</v>
      </c>
      <c r="D253" t="inlineStr">
        <is>
          <t>VÄSTERBOTTENS LÄN</t>
        </is>
      </c>
      <c r="E253" t="inlineStr">
        <is>
          <t>BJURHOLM</t>
        </is>
      </c>
      <c r="G253" t="n">
        <v>7.9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55542-2022</t>
        </is>
      </c>
      <c r="B254" s="1" t="n">
        <v>44887</v>
      </c>
      <c r="C254" s="1" t="n">
        <v>45190</v>
      </c>
      <c r="D254" t="inlineStr">
        <is>
          <t>VÄSTERBOTTENS LÄN</t>
        </is>
      </c>
      <c r="E254" t="inlineStr">
        <is>
          <t>BJURHOLM</t>
        </is>
      </c>
      <c r="F254" t="inlineStr">
        <is>
          <t>SCA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58192-2022</t>
        </is>
      </c>
      <c r="B255" s="1" t="n">
        <v>44900</v>
      </c>
      <c r="C255" s="1" t="n">
        <v>45190</v>
      </c>
      <c r="D255" t="inlineStr">
        <is>
          <t>VÄSTERBOTTENS LÄN</t>
        </is>
      </c>
      <c r="E255" t="inlineStr">
        <is>
          <t>BJURHOLM</t>
        </is>
      </c>
      <c r="G255" t="n">
        <v>9.800000000000001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59917-2022</t>
        </is>
      </c>
      <c r="B256" s="1" t="n">
        <v>44908</v>
      </c>
      <c r="C256" s="1" t="n">
        <v>45190</v>
      </c>
      <c r="D256" t="inlineStr">
        <is>
          <t>VÄSTERBOTTENS LÄN</t>
        </is>
      </c>
      <c r="E256" t="inlineStr">
        <is>
          <t>BJURHOLM</t>
        </is>
      </c>
      <c r="F256" t="inlineStr">
        <is>
          <t>SCA</t>
        </is>
      </c>
      <c r="G256" t="n">
        <v>12.4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60690-2022</t>
        </is>
      </c>
      <c r="B257" s="1" t="n">
        <v>44911</v>
      </c>
      <c r="C257" s="1" t="n">
        <v>45190</v>
      </c>
      <c r="D257" t="inlineStr">
        <is>
          <t>VÄSTERBOTTENS LÄN</t>
        </is>
      </c>
      <c r="E257" t="inlineStr">
        <is>
          <t>BJURHOLM</t>
        </is>
      </c>
      <c r="F257" t="inlineStr">
        <is>
          <t>SCA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60687-2022</t>
        </is>
      </c>
      <c r="B258" s="1" t="n">
        <v>44911</v>
      </c>
      <c r="C258" s="1" t="n">
        <v>45190</v>
      </c>
      <c r="D258" t="inlineStr">
        <is>
          <t>VÄSTERBOTTENS LÄN</t>
        </is>
      </c>
      <c r="E258" t="inlineStr">
        <is>
          <t>BJURHOLM</t>
        </is>
      </c>
      <c r="F258" t="inlineStr">
        <is>
          <t>SCA</t>
        </is>
      </c>
      <c r="G258" t="n">
        <v>3.2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61655-2022</t>
        </is>
      </c>
      <c r="B259" s="1" t="n">
        <v>44916</v>
      </c>
      <c r="C259" s="1" t="n">
        <v>45190</v>
      </c>
      <c r="D259" t="inlineStr">
        <is>
          <t>VÄSTERBOTTENS LÄN</t>
        </is>
      </c>
      <c r="E259" t="inlineStr">
        <is>
          <t>BJURHOLM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61658-2022</t>
        </is>
      </c>
      <c r="B260" s="1" t="n">
        <v>44916</v>
      </c>
      <c r="C260" s="1" t="n">
        <v>45190</v>
      </c>
      <c r="D260" t="inlineStr">
        <is>
          <t>VÄSTERBOTTENS LÄN</t>
        </is>
      </c>
      <c r="E260" t="inlineStr">
        <is>
          <t>BJURHOLM</t>
        </is>
      </c>
      <c r="F260" t="inlineStr">
        <is>
          <t>SCA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62082-2022</t>
        </is>
      </c>
      <c r="B261" s="1" t="n">
        <v>44918</v>
      </c>
      <c r="C261" s="1" t="n">
        <v>45190</v>
      </c>
      <c r="D261" t="inlineStr">
        <is>
          <t>VÄSTERBOTTENS LÄN</t>
        </is>
      </c>
      <c r="E261" t="inlineStr">
        <is>
          <t>BJURHOLM</t>
        </is>
      </c>
      <c r="F261" t="inlineStr">
        <is>
          <t>SCA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62088-2022</t>
        </is>
      </c>
      <c r="B262" s="1" t="n">
        <v>44919</v>
      </c>
      <c r="C262" s="1" t="n">
        <v>45190</v>
      </c>
      <c r="D262" t="inlineStr">
        <is>
          <t>VÄSTERBOTTENS LÄN</t>
        </is>
      </c>
      <c r="E262" t="inlineStr">
        <is>
          <t>BJURHOLM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62087-2022</t>
        </is>
      </c>
      <c r="B263" s="1" t="n">
        <v>44919</v>
      </c>
      <c r="C263" s="1" t="n">
        <v>45190</v>
      </c>
      <c r="D263" t="inlineStr">
        <is>
          <t>VÄSTERBOTTENS LÄN</t>
        </is>
      </c>
      <c r="E263" t="inlineStr">
        <is>
          <t>BJURHOLM</t>
        </is>
      </c>
      <c r="G263" t="n">
        <v>6.9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62581-2022</t>
        </is>
      </c>
      <c r="B264" s="1" t="n">
        <v>44924</v>
      </c>
      <c r="C264" s="1" t="n">
        <v>45190</v>
      </c>
      <c r="D264" t="inlineStr">
        <is>
          <t>VÄSTERBOTTENS LÄN</t>
        </is>
      </c>
      <c r="E264" t="inlineStr">
        <is>
          <t>BJURHOLM</t>
        </is>
      </c>
      <c r="F264" t="inlineStr">
        <is>
          <t>SCA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366-2023</t>
        </is>
      </c>
      <c r="B265" s="1" t="n">
        <v>44929</v>
      </c>
      <c r="C265" s="1" t="n">
        <v>45190</v>
      </c>
      <c r="D265" t="inlineStr">
        <is>
          <t>VÄSTERBOTTENS LÄN</t>
        </is>
      </c>
      <c r="E265" t="inlineStr">
        <is>
          <t>BJURHOLM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729-2023</t>
        </is>
      </c>
      <c r="B266" s="1" t="n">
        <v>44930</v>
      </c>
      <c r="C266" s="1" t="n">
        <v>45190</v>
      </c>
      <c r="D266" t="inlineStr">
        <is>
          <t>VÄSTERBOTTENS LÄN</t>
        </is>
      </c>
      <c r="E266" t="inlineStr">
        <is>
          <t>BJURHOLM</t>
        </is>
      </c>
      <c r="F266" t="inlineStr">
        <is>
          <t>SCA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779-2023</t>
        </is>
      </c>
      <c r="B267" s="1" t="n">
        <v>44931</v>
      </c>
      <c r="C267" s="1" t="n">
        <v>45190</v>
      </c>
      <c r="D267" t="inlineStr">
        <is>
          <t>VÄSTERBOTTENS LÄN</t>
        </is>
      </c>
      <c r="E267" t="inlineStr">
        <is>
          <t>BJURHOLM</t>
        </is>
      </c>
      <c r="F267" t="inlineStr">
        <is>
          <t>Holmen skog AB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3493-2023</t>
        </is>
      </c>
      <c r="B268" s="1" t="n">
        <v>44949</v>
      </c>
      <c r="C268" s="1" t="n">
        <v>45190</v>
      </c>
      <c r="D268" t="inlineStr">
        <is>
          <t>VÄSTERBOTTENS LÄN</t>
        </is>
      </c>
      <c r="E268" t="inlineStr">
        <is>
          <t>BJURHOLM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5590-2023</t>
        </is>
      </c>
      <c r="B269" s="1" t="n">
        <v>44960</v>
      </c>
      <c r="C269" s="1" t="n">
        <v>45190</v>
      </c>
      <c r="D269" t="inlineStr">
        <is>
          <t>VÄSTERBOTTENS LÄN</t>
        </is>
      </c>
      <c r="E269" t="inlineStr">
        <is>
          <t>BJURHOLM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6344-2023</t>
        </is>
      </c>
      <c r="B270" s="1" t="n">
        <v>44960</v>
      </c>
      <c r="C270" s="1" t="n">
        <v>45190</v>
      </c>
      <c r="D270" t="inlineStr">
        <is>
          <t>VÄSTERBOTTENS LÄN</t>
        </is>
      </c>
      <c r="E270" t="inlineStr">
        <is>
          <t>BJURHOLM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6822-2023</t>
        </is>
      </c>
      <c r="B271" s="1" t="n">
        <v>44964</v>
      </c>
      <c r="C271" s="1" t="n">
        <v>45190</v>
      </c>
      <c r="D271" t="inlineStr">
        <is>
          <t>VÄSTERBOTTENS LÄN</t>
        </is>
      </c>
      <c r="E271" t="inlineStr">
        <is>
          <t>BJURHOLM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8135-2023</t>
        </is>
      </c>
      <c r="B272" s="1" t="n">
        <v>44970</v>
      </c>
      <c r="C272" s="1" t="n">
        <v>45190</v>
      </c>
      <c r="D272" t="inlineStr">
        <is>
          <t>VÄSTERBOTTENS LÄN</t>
        </is>
      </c>
      <c r="E272" t="inlineStr">
        <is>
          <t>BJURHOLM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8132-2023</t>
        </is>
      </c>
      <c r="B273" s="1" t="n">
        <v>44970</v>
      </c>
      <c r="C273" s="1" t="n">
        <v>45190</v>
      </c>
      <c r="D273" t="inlineStr">
        <is>
          <t>VÄSTERBOTTENS LÄN</t>
        </is>
      </c>
      <c r="E273" t="inlineStr">
        <is>
          <t>BJURHOLM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8547-2023</t>
        </is>
      </c>
      <c r="B274" s="1" t="n">
        <v>44972</v>
      </c>
      <c r="C274" s="1" t="n">
        <v>45190</v>
      </c>
      <c r="D274" t="inlineStr">
        <is>
          <t>VÄSTERBOTTENS LÄN</t>
        </is>
      </c>
      <c r="E274" t="inlineStr">
        <is>
          <t>BJURHOLM</t>
        </is>
      </c>
      <c r="G274" t="n">
        <v>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8644-2023</t>
        </is>
      </c>
      <c r="B275" s="1" t="n">
        <v>44977</v>
      </c>
      <c r="C275" s="1" t="n">
        <v>45190</v>
      </c>
      <c r="D275" t="inlineStr">
        <is>
          <t>VÄSTERBOTTENS LÄN</t>
        </is>
      </c>
      <c r="E275" t="inlineStr">
        <is>
          <t>BJURHOLM</t>
        </is>
      </c>
      <c r="F275" t="inlineStr">
        <is>
          <t>SCA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8863-2023</t>
        </is>
      </c>
      <c r="B276" s="1" t="n">
        <v>44978</v>
      </c>
      <c r="C276" s="1" t="n">
        <v>45190</v>
      </c>
      <c r="D276" t="inlineStr">
        <is>
          <t>VÄSTERBOTTENS LÄN</t>
        </is>
      </c>
      <c r="E276" t="inlineStr">
        <is>
          <t>BJURHOLM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10343-2023</t>
        </is>
      </c>
      <c r="B277" s="1" t="n">
        <v>44980</v>
      </c>
      <c r="C277" s="1" t="n">
        <v>45190</v>
      </c>
      <c r="D277" t="inlineStr">
        <is>
          <t>VÄSTERBOTTENS LÄN</t>
        </is>
      </c>
      <c r="E277" t="inlineStr">
        <is>
          <t>BJURHOLM</t>
        </is>
      </c>
      <c r="G277" t="n">
        <v>2.3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10351-2023</t>
        </is>
      </c>
      <c r="B278" s="1" t="n">
        <v>44980</v>
      </c>
      <c r="C278" s="1" t="n">
        <v>45190</v>
      </c>
      <c r="D278" t="inlineStr">
        <is>
          <t>VÄSTERBOTTENS LÄN</t>
        </is>
      </c>
      <c r="E278" t="inlineStr">
        <is>
          <t>BJURHOLM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10984-2023</t>
        </is>
      </c>
      <c r="B279" s="1" t="n">
        <v>44985</v>
      </c>
      <c r="C279" s="1" t="n">
        <v>45190</v>
      </c>
      <c r="D279" t="inlineStr">
        <is>
          <t>VÄSTERBOTTENS LÄN</t>
        </is>
      </c>
      <c r="E279" t="inlineStr">
        <is>
          <t>BJURHOLM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10918-2023</t>
        </is>
      </c>
      <c r="B280" s="1" t="n">
        <v>44991</v>
      </c>
      <c r="C280" s="1" t="n">
        <v>45190</v>
      </c>
      <c r="D280" t="inlineStr">
        <is>
          <t>VÄSTERBOTTENS LÄN</t>
        </is>
      </c>
      <c r="E280" t="inlineStr">
        <is>
          <t>BJURHOLM</t>
        </is>
      </c>
      <c r="G280" t="n">
        <v>5.8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11927-2023</t>
        </is>
      </c>
      <c r="B281" s="1" t="n">
        <v>44994</v>
      </c>
      <c r="C281" s="1" t="n">
        <v>45190</v>
      </c>
      <c r="D281" t="inlineStr">
        <is>
          <t>VÄSTERBOTTENS LÄN</t>
        </is>
      </c>
      <c r="E281" t="inlineStr">
        <is>
          <t>BJURHOLM</t>
        </is>
      </c>
      <c r="G281" t="n">
        <v>7.4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11860-2023</t>
        </is>
      </c>
      <c r="B282" s="1" t="n">
        <v>44995</v>
      </c>
      <c r="C282" s="1" t="n">
        <v>45190</v>
      </c>
      <c r="D282" t="inlineStr">
        <is>
          <t>VÄSTERBOTTENS LÄN</t>
        </is>
      </c>
      <c r="E282" t="inlineStr">
        <is>
          <t>BJURHOLM</t>
        </is>
      </c>
      <c r="G282" t="n">
        <v>4.4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12197-2023</t>
        </is>
      </c>
      <c r="B283" s="1" t="n">
        <v>44998</v>
      </c>
      <c r="C283" s="1" t="n">
        <v>45190</v>
      </c>
      <c r="D283" t="inlineStr">
        <is>
          <t>VÄSTERBOTTENS LÄN</t>
        </is>
      </c>
      <c r="E283" t="inlineStr">
        <is>
          <t>BJURHOLM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14431-2023</t>
        </is>
      </c>
      <c r="B284" s="1" t="n">
        <v>45009</v>
      </c>
      <c r="C284" s="1" t="n">
        <v>45190</v>
      </c>
      <c r="D284" t="inlineStr">
        <is>
          <t>VÄSTERBOTTENS LÄN</t>
        </is>
      </c>
      <c r="E284" t="inlineStr">
        <is>
          <t>BJURHOLM</t>
        </is>
      </c>
      <c r="G284" t="n">
        <v>12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15225-2023</t>
        </is>
      </c>
      <c r="B285" s="1" t="n">
        <v>45016</v>
      </c>
      <c r="C285" s="1" t="n">
        <v>45190</v>
      </c>
      <c r="D285" t="inlineStr">
        <is>
          <t>VÄSTERBOTTENS LÄN</t>
        </is>
      </c>
      <c r="E285" t="inlineStr">
        <is>
          <t>BJURHOLM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15556-2023</t>
        </is>
      </c>
      <c r="B286" s="1" t="n">
        <v>45019</v>
      </c>
      <c r="C286" s="1" t="n">
        <v>45190</v>
      </c>
      <c r="D286" t="inlineStr">
        <is>
          <t>VÄSTERBOTTENS LÄN</t>
        </is>
      </c>
      <c r="E286" t="inlineStr">
        <is>
          <t>BJURHOLM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15561-2023</t>
        </is>
      </c>
      <c r="B287" s="1" t="n">
        <v>45019</v>
      </c>
      <c r="C287" s="1" t="n">
        <v>45190</v>
      </c>
      <c r="D287" t="inlineStr">
        <is>
          <t>VÄSTERBOTTENS LÄN</t>
        </is>
      </c>
      <c r="E287" t="inlineStr">
        <is>
          <t>BJURHOLM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15581-2023</t>
        </is>
      </c>
      <c r="B288" s="1" t="n">
        <v>45019</v>
      </c>
      <c r="C288" s="1" t="n">
        <v>45190</v>
      </c>
      <c r="D288" t="inlineStr">
        <is>
          <t>VÄSTERBOTTENS LÄN</t>
        </is>
      </c>
      <c r="E288" t="inlineStr">
        <is>
          <t>BJURHOLM</t>
        </is>
      </c>
      <c r="G288" t="n">
        <v>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15575-2023</t>
        </is>
      </c>
      <c r="B289" s="1" t="n">
        <v>45019</v>
      </c>
      <c r="C289" s="1" t="n">
        <v>45190</v>
      </c>
      <c r="D289" t="inlineStr">
        <is>
          <t>VÄSTERBOTTENS LÄN</t>
        </is>
      </c>
      <c r="E289" t="inlineStr">
        <is>
          <t>BJURHOLM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15878-2023</t>
        </is>
      </c>
      <c r="B290" s="1" t="n">
        <v>45021</v>
      </c>
      <c r="C290" s="1" t="n">
        <v>45190</v>
      </c>
      <c r="D290" t="inlineStr">
        <is>
          <t>VÄSTERBOTTENS LÄN</t>
        </is>
      </c>
      <c r="E290" t="inlineStr">
        <is>
          <t>BJURHOLM</t>
        </is>
      </c>
      <c r="G290" t="n">
        <v>4.7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15887-2023</t>
        </is>
      </c>
      <c r="B291" s="1" t="n">
        <v>45021</v>
      </c>
      <c r="C291" s="1" t="n">
        <v>45190</v>
      </c>
      <c r="D291" t="inlineStr">
        <is>
          <t>VÄSTERBOTTENS LÄN</t>
        </is>
      </c>
      <c r="E291" t="inlineStr">
        <is>
          <t>BJURHOLM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16680-2023</t>
        </is>
      </c>
      <c r="B292" s="1" t="n">
        <v>45028</v>
      </c>
      <c r="C292" s="1" t="n">
        <v>45190</v>
      </c>
      <c r="D292" t="inlineStr">
        <is>
          <t>VÄSTERBOTTENS LÄN</t>
        </is>
      </c>
      <c r="E292" t="inlineStr">
        <is>
          <t>BJURHOLM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16367-2023</t>
        </is>
      </c>
      <c r="B293" s="1" t="n">
        <v>45028</v>
      </c>
      <c r="C293" s="1" t="n">
        <v>45190</v>
      </c>
      <c r="D293" t="inlineStr">
        <is>
          <t>VÄSTERBOTTENS LÄN</t>
        </is>
      </c>
      <c r="E293" t="inlineStr">
        <is>
          <t>BJURHOLM</t>
        </is>
      </c>
      <c r="F293" t="inlineStr">
        <is>
          <t>SCA</t>
        </is>
      </c>
      <c r="G293" t="n">
        <v>8.800000000000001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16871-2023</t>
        </is>
      </c>
      <c r="B294" s="1" t="n">
        <v>45033</v>
      </c>
      <c r="C294" s="1" t="n">
        <v>45190</v>
      </c>
      <c r="D294" t="inlineStr">
        <is>
          <t>VÄSTERBOTTENS LÄN</t>
        </is>
      </c>
      <c r="E294" t="inlineStr">
        <is>
          <t>BJURHOLM</t>
        </is>
      </c>
      <c r="F294" t="inlineStr">
        <is>
          <t>Holmen skog AB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17251-2023</t>
        </is>
      </c>
      <c r="B295" s="1" t="n">
        <v>45033</v>
      </c>
      <c r="C295" s="1" t="n">
        <v>45190</v>
      </c>
      <c r="D295" t="inlineStr">
        <is>
          <t>VÄSTERBOTTENS LÄN</t>
        </is>
      </c>
      <c r="E295" t="inlineStr">
        <is>
          <t>BJURHOLM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17541-2023</t>
        </is>
      </c>
      <c r="B296" s="1" t="n">
        <v>45034</v>
      </c>
      <c r="C296" s="1" t="n">
        <v>45190</v>
      </c>
      <c r="D296" t="inlineStr">
        <is>
          <t>VÄSTERBOTTENS LÄN</t>
        </is>
      </c>
      <c r="E296" t="inlineStr">
        <is>
          <t>BJURHOLM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18523-2023</t>
        </is>
      </c>
      <c r="B297" s="1" t="n">
        <v>45042</v>
      </c>
      <c r="C297" s="1" t="n">
        <v>45190</v>
      </c>
      <c r="D297" t="inlineStr">
        <is>
          <t>VÄSTERBOTTENS LÄN</t>
        </is>
      </c>
      <c r="E297" t="inlineStr">
        <is>
          <t>BJURHOLM</t>
        </is>
      </c>
      <c r="G297" t="n">
        <v>11.9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18955-2023</t>
        </is>
      </c>
      <c r="B298" s="1" t="n">
        <v>45043</v>
      </c>
      <c r="C298" s="1" t="n">
        <v>45190</v>
      </c>
      <c r="D298" t="inlineStr">
        <is>
          <t>VÄSTERBOTTENS LÄN</t>
        </is>
      </c>
      <c r="E298" t="inlineStr">
        <is>
          <t>BJURHOLM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18720-2023</t>
        </is>
      </c>
      <c r="B299" s="1" t="n">
        <v>45043</v>
      </c>
      <c r="C299" s="1" t="n">
        <v>45190</v>
      </c>
      <c r="D299" t="inlineStr">
        <is>
          <t>VÄSTERBOTTENS LÄN</t>
        </is>
      </c>
      <c r="E299" t="inlineStr">
        <is>
          <t>BJURHOLM</t>
        </is>
      </c>
      <c r="G299" t="n">
        <v>31.4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19077-2023</t>
        </is>
      </c>
      <c r="B300" s="1" t="n">
        <v>45044</v>
      </c>
      <c r="C300" s="1" t="n">
        <v>45190</v>
      </c>
      <c r="D300" t="inlineStr">
        <is>
          <t>VÄSTERBOTTENS LÄN</t>
        </is>
      </c>
      <c r="E300" t="inlineStr">
        <is>
          <t>BJURHOLM</t>
        </is>
      </c>
      <c r="G300" t="n">
        <v>8.6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18824-2023</t>
        </is>
      </c>
      <c r="B301" s="1" t="n">
        <v>45044</v>
      </c>
      <c r="C301" s="1" t="n">
        <v>45190</v>
      </c>
      <c r="D301" t="inlineStr">
        <is>
          <t>VÄSTERBOTTENS LÄN</t>
        </is>
      </c>
      <c r="E301" t="inlineStr">
        <is>
          <t>BJURHOLM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20152-2023</t>
        </is>
      </c>
      <c r="B302" s="1" t="n">
        <v>45051</v>
      </c>
      <c r="C302" s="1" t="n">
        <v>45190</v>
      </c>
      <c r="D302" t="inlineStr">
        <is>
          <t>VÄSTERBOTTENS LÄN</t>
        </is>
      </c>
      <c r="E302" t="inlineStr">
        <is>
          <t>BJURHOLM</t>
        </is>
      </c>
      <c r="G302" t="n">
        <v>13.8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19905-2023</t>
        </is>
      </c>
      <c r="B303" s="1" t="n">
        <v>45054</v>
      </c>
      <c r="C303" s="1" t="n">
        <v>45190</v>
      </c>
      <c r="D303" t="inlineStr">
        <is>
          <t>VÄSTERBOTTENS LÄN</t>
        </is>
      </c>
      <c r="E303" t="inlineStr">
        <is>
          <t>BJURHOLM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20273-2023</t>
        </is>
      </c>
      <c r="B304" s="1" t="n">
        <v>45055</v>
      </c>
      <c r="C304" s="1" t="n">
        <v>45190</v>
      </c>
      <c r="D304" t="inlineStr">
        <is>
          <t>VÄSTERBOTTENS LÄN</t>
        </is>
      </c>
      <c r="E304" t="inlineStr">
        <is>
          <t>BJURHOLM</t>
        </is>
      </c>
      <c r="F304" t="inlineStr">
        <is>
          <t>SCA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20949-2023</t>
        </is>
      </c>
      <c r="B305" s="1" t="n">
        <v>45056</v>
      </c>
      <c r="C305" s="1" t="n">
        <v>45190</v>
      </c>
      <c r="D305" t="inlineStr">
        <is>
          <t>VÄSTERBOTTENS LÄN</t>
        </is>
      </c>
      <c r="E305" t="inlineStr">
        <is>
          <t>BJURHOLM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21425-2023</t>
        </is>
      </c>
      <c r="B306" s="1" t="n">
        <v>45060</v>
      </c>
      <c r="C306" s="1" t="n">
        <v>45190</v>
      </c>
      <c r="D306" t="inlineStr">
        <is>
          <t>VÄSTERBOTTENS LÄN</t>
        </is>
      </c>
      <c r="E306" t="inlineStr">
        <is>
          <t>BJURHOLM</t>
        </is>
      </c>
      <c r="G306" t="n">
        <v>8.6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21688-2023</t>
        </is>
      </c>
      <c r="B307" s="1" t="n">
        <v>45063</v>
      </c>
      <c r="C307" s="1" t="n">
        <v>45190</v>
      </c>
      <c r="D307" t="inlineStr">
        <is>
          <t>VÄSTERBOTTENS LÄN</t>
        </is>
      </c>
      <c r="E307" t="inlineStr">
        <is>
          <t>BJURHOLM</t>
        </is>
      </c>
      <c r="F307" t="inlineStr">
        <is>
          <t>SCA</t>
        </is>
      </c>
      <c r="G307" t="n">
        <v>29.4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22103-2023</t>
        </is>
      </c>
      <c r="B308" s="1" t="n">
        <v>45068</v>
      </c>
      <c r="C308" s="1" t="n">
        <v>45190</v>
      </c>
      <c r="D308" t="inlineStr">
        <is>
          <t>VÄSTERBOTTENS LÄN</t>
        </is>
      </c>
      <c r="E308" t="inlineStr">
        <is>
          <t>BJURHOLM</t>
        </is>
      </c>
      <c r="G308" t="n">
        <v>12.7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22007-2023</t>
        </is>
      </c>
      <c r="B309" s="1" t="n">
        <v>45068</v>
      </c>
      <c r="C309" s="1" t="n">
        <v>45190</v>
      </c>
      <c r="D309" t="inlineStr">
        <is>
          <t>VÄSTERBOTTENS LÄN</t>
        </is>
      </c>
      <c r="E309" t="inlineStr">
        <is>
          <t>BJURHOLM</t>
        </is>
      </c>
      <c r="F309" t="inlineStr">
        <is>
          <t>SCA</t>
        </is>
      </c>
      <c r="G309" t="n">
        <v>10.8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22006-2023</t>
        </is>
      </c>
      <c r="B310" s="1" t="n">
        <v>45068</v>
      </c>
      <c r="C310" s="1" t="n">
        <v>45190</v>
      </c>
      <c r="D310" t="inlineStr">
        <is>
          <t>VÄSTERBOTTENS LÄN</t>
        </is>
      </c>
      <c r="E310" t="inlineStr">
        <is>
          <t>BJURHOLM</t>
        </is>
      </c>
      <c r="F310" t="inlineStr">
        <is>
          <t>SCA</t>
        </is>
      </c>
      <c r="G310" t="n">
        <v>54.7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23041-2023</t>
        </is>
      </c>
      <c r="B311" s="1" t="n">
        <v>45074</v>
      </c>
      <c r="C311" s="1" t="n">
        <v>45190</v>
      </c>
      <c r="D311" t="inlineStr">
        <is>
          <t>VÄSTERBOTTENS LÄN</t>
        </is>
      </c>
      <c r="E311" t="inlineStr">
        <is>
          <t>BJURHOLM</t>
        </is>
      </c>
      <c r="F311" t="inlineStr">
        <is>
          <t>SCA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23294-2023</t>
        </is>
      </c>
      <c r="B312" s="1" t="n">
        <v>45075</v>
      </c>
      <c r="C312" s="1" t="n">
        <v>45190</v>
      </c>
      <c r="D312" t="inlineStr">
        <is>
          <t>VÄSTERBOTTENS LÄN</t>
        </is>
      </c>
      <c r="E312" t="inlineStr">
        <is>
          <t>BJURHOLM</t>
        </is>
      </c>
      <c r="F312" t="inlineStr">
        <is>
          <t>SCA</t>
        </is>
      </c>
      <c r="G312" t="n">
        <v>109.4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23109-2023</t>
        </is>
      </c>
      <c r="B313" s="1" t="n">
        <v>45075</v>
      </c>
      <c r="C313" s="1" t="n">
        <v>45190</v>
      </c>
      <c r="D313" t="inlineStr">
        <is>
          <t>VÄSTERBOTTENS LÄN</t>
        </is>
      </c>
      <c r="E313" t="inlineStr">
        <is>
          <t>BJURHOLM</t>
        </is>
      </c>
      <c r="F313" t="inlineStr">
        <is>
          <t>Holmen skog AB</t>
        </is>
      </c>
      <c r="G313" t="n">
        <v>23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23314-2023</t>
        </is>
      </c>
      <c r="B314" s="1" t="n">
        <v>45075</v>
      </c>
      <c r="C314" s="1" t="n">
        <v>45190</v>
      </c>
      <c r="D314" t="inlineStr">
        <is>
          <t>VÄSTERBOTTENS LÄN</t>
        </is>
      </c>
      <c r="E314" t="inlineStr">
        <is>
          <t>BJURHOLM</t>
        </is>
      </c>
      <c r="F314" t="inlineStr">
        <is>
          <t>SCA</t>
        </is>
      </c>
      <c r="G314" t="n">
        <v>16.2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23315-2023</t>
        </is>
      </c>
      <c r="B315" s="1" t="n">
        <v>45075</v>
      </c>
      <c r="C315" s="1" t="n">
        <v>45190</v>
      </c>
      <c r="D315" t="inlineStr">
        <is>
          <t>VÄSTERBOTTENS LÄN</t>
        </is>
      </c>
      <c r="E315" t="inlineStr">
        <is>
          <t>BJURHOLM</t>
        </is>
      </c>
      <c r="F315" t="inlineStr">
        <is>
          <t>SCA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23325-2023</t>
        </is>
      </c>
      <c r="B316" s="1" t="n">
        <v>45076</v>
      </c>
      <c r="C316" s="1" t="n">
        <v>45190</v>
      </c>
      <c r="D316" t="inlineStr">
        <is>
          <t>VÄSTERBOTTENS LÄN</t>
        </is>
      </c>
      <c r="E316" t="inlineStr">
        <is>
          <t>BJURHOLM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23806-2023</t>
        </is>
      </c>
      <c r="B317" s="1" t="n">
        <v>45078</v>
      </c>
      <c r="C317" s="1" t="n">
        <v>45190</v>
      </c>
      <c r="D317" t="inlineStr">
        <is>
          <t>VÄSTERBOTTENS LÄN</t>
        </is>
      </c>
      <c r="E317" t="inlineStr">
        <is>
          <t>BJURHOLM</t>
        </is>
      </c>
      <c r="F317" t="inlineStr">
        <is>
          <t>Holmen skog AB</t>
        </is>
      </c>
      <c r="G317" t="n">
        <v>9.6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23852-2023</t>
        </is>
      </c>
      <c r="B318" s="1" t="n">
        <v>45078</v>
      </c>
      <c r="C318" s="1" t="n">
        <v>45190</v>
      </c>
      <c r="D318" t="inlineStr">
        <is>
          <t>VÄSTERBOTTENS LÄN</t>
        </is>
      </c>
      <c r="E318" t="inlineStr">
        <is>
          <t>BJURHOLM</t>
        </is>
      </c>
      <c r="F318" t="inlineStr">
        <is>
          <t>Holmen skog AB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24855-2023</t>
        </is>
      </c>
      <c r="B319" s="1" t="n">
        <v>45078</v>
      </c>
      <c r="C319" s="1" t="n">
        <v>45190</v>
      </c>
      <c r="D319" t="inlineStr">
        <is>
          <t>VÄSTERBOTTENS LÄN</t>
        </is>
      </c>
      <c r="E319" t="inlineStr">
        <is>
          <t>BJURHOLM</t>
        </is>
      </c>
      <c r="G319" t="n">
        <v>2.5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25911-2023</t>
        </is>
      </c>
      <c r="B320" s="1" t="n">
        <v>45085</v>
      </c>
      <c r="C320" s="1" t="n">
        <v>45190</v>
      </c>
      <c r="D320" t="inlineStr">
        <is>
          <t>VÄSTERBOTTENS LÄN</t>
        </is>
      </c>
      <c r="E320" t="inlineStr">
        <is>
          <t>BJURHOLM</t>
        </is>
      </c>
      <c r="G320" t="n">
        <v>7.3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26027-2023</t>
        </is>
      </c>
      <c r="B321" s="1" t="n">
        <v>45091</v>
      </c>
      <c r="C321" s="1" t="n">
        <v>45190</v>
      </c>
      <c r="D321" t="inlineStr">
        <is>
          <t>VÄSTERBOTTENS LÄN</t>
        </is>
      </c>
      <c r="E321" t="inlineStr">
        <is>
          <t>BJURHOLM</t>
        </is>
      </c>
      <c r="F321" t="inlineStr">
        <is>
          <t>Holmen skog AB</t>
        </is>
      </c>
      <c r="G321" t="n">
        <v>11.8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26047-2023</t>
        </is>
      </c>
      <c r="B322" s="1" t="n">
        <v>45091</v>
      </c>
      <c r="C322" s="1" t="n">
        <v>45190</v>
      </c>
      <c r="D322" t="inlineStr">
        <is>
          <t>VÄSTERBOTTENS LÄN</t>
        </is>
      </c>
      <c r="E322" t="inlineStr">
        <is>
          <t>BJURHOLM</t>
        </is>
      </c>
      <c r="F322" t="inlineStr">
        <is>
          <t>Holmen skog AB</t>
        </is>
      </c>
      <c r="G322" t="n">
        <v>11.4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27669-2023</t>
        </is>
      </c>
      <c r="B323" s="1" t="n">
        <v>45097</v>
      </c>
      <c r="C323" s="1" t="n">
        <v>45190</v>
      </c>
      <c r="D323" t="inlineStr">
        <is>
          <t>VÄSTERBOTTENS LÄN</t>
        </is>
      </c>
      <c r="E323" t="inlineStr">
        <is>
          <t>BJURHOLM</t>
        </is>
      </c>
      <c r="F323" t="inlineStr">
        <is>
          <t>Holmen skog AB</t>
        </is>
      </c>
      <c r="G323" t="n">
        <v>9.6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27663-2023</t>
        </is>
      </c>
      <c r="B324" s="1" t="n">
        <v>45097</v>
      </c>
      <c r="C324" s="1" t="n">
        <v>45190</v>
      </c>
      <c r="D324" t="inlineStr">
        <is>
          <t>VÄSTERBOTTENS LÄN</t>
        </is>
      </c>
      <c r="E324" t="inlineStr">
        <is>
          <t>BJURHOLM</t>
        </is>
      </c>
      <c r="F324" t="inlineStr">
        <is>
          <t>Holmen skog AB</t>
        </is>
      </c>
      <c r="G324" t="n">
        <v>10.6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27876-2023</t>
        </is>
      </c>
      <c r="B325" s="1" t="n">
        <v>45098</v>
      </c>
      <c r="C325" s="1" t="n">
        <v>45190</v>
      </c>
      <c r="D325" t="inlineStr">
        <is>
          <t>VÄSTERBOTTENS LÄN</t>
        </is>
      </c>
      <c r="E325" t="inlineStr">
        <is>
          <t>BJURHOLM</t>
        </is>
      </c>
      <c r="F325" t="inlineStr">
        <is>
          <t>Sveaskog</t>
        </is>
      </c>
      <c r="G325" t="n">
        <v>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27808-2023</t>
        </is>
      </c>
      <c r="B326" s="1" t="n">
        <v>45098</v>
      </c>
      <c r="C326" s="1" t="n">
        <v>45190</v>
      </c>
      <c r="D326" t="inlineStr">
        <is>
          <t>VÄSTERBOTTENS LÄN</t>
        </is>
      </c>
      <c r="E326" t="inlineStr">
        <is>
          <t>BJURHOLM</t>
        </is>
      </c>
      <c r="F326" t="inlineStr">
        <is>
          <t>Sveaskog</t>
        </is>
      </c>
      <c r="G326" t="n">
        <v>13.6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30182-2023</t>
        </is>
      </c>
      <c r="B327" s="1" t="n">
        <v>45099</v>
      </c>
      <c r="C327" s="1" t="n">
        <v>45190</v>
      </c>
      <c r="D327" t="inlineStr">
        <is>
          <t>VÄSTERBOTTENS LÄN</t>
        </is>
      </c>
      <c r="E327" t="inlineStr">
        <is>
          <t>BJURHOLM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30173-2023</t>
        </is>
      </c>
      <c r="B328" s="1" t="n">
        <v>45099</v>
      </c>
      <c r="C328" s="1" t="n">
        <v>45190</v>
      </c>
      <c r="D328" t="inlineStr">
        <is>
          <t>VÄSTERBOTTENS LÄN</t>
        </is>
      </c>
      <c r="E328" t="inlineStr">
        <is>
          <t>BJURHOLM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28424-2023</t>
        </is>
      </c>
      <c r="B329" s="1" t="n">
        <v>45102</v>
      </c>
      <c r="C329" s="1" t="n">
        <v>45190</v>
      </c>
      <c r="D329" t="inlineStr">
        <is>
          <t>VÄSTERBOTTENS LÄN</t>
        </is>
      </c>
      <c r="E329" t="inlineStr">
        <is>
          <t>BJURHOLM</t>
        </is>
      </c>
      <c r="F329" t="inlineStr">
        <is>
          <t>Holmen skog AB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28426-2023</t>
        </is>
      </c>
      <c r="B330" s="1" t="n">
        <v>45102</v>
      </c>
      <c r="C330" s="1" t="n">
        <v>45190</v>
      </c>
      <c r="D330" t="inlineStr">
        <is>
          <t>VÄSTERBOTTENS LÄN</t>
        </is>
      </c>
      <c r="E330" t="inlineStr">
        <is>
          <t>BJURHOLM</t>
        </is>
      </c>
      <c r="F330" t="inlineStr">
        <is>
          <t>Holmen skog AB</t>
        </is>
      </c>
      <c r="G330" t="n">
        <v>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29240-2023</t>
        </is>
      </c>
      <c r="B331" s="1" t="n">
        <v>45105</v>
      </c>
      <c r="C331" s="1" t="n">
        <v>45190</v>
      </c>
      <c r="D331" t="inlineStr">
        <is>
          <t>VÄSTERBOTTENS LÄN</t>
        </is>
      </c>
      <c r="E331" t="inlineStr">
        <is>
          <t>BJURHOLM</t>
        </is>
      </c>
      <c r="F331" t="inlineStr">
        <is>
          <t>Sveaskog</t>
        </is>
      </c>
      <c r="G331" t="n">
        <v>35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31762-2023</t>
        </is>
      </c>
      <c r="B332" s="1" t="n">
        <v>45106</v>
      </c>
      <c r="C332" s="1" t="n">
        <v>45190</v>
      </c>
      <c r="D332" t="inlineStr">
        <is>
          <t>VÄSTERBOTTENS LÄN</t>
        </is>
      </c>
      <c r="E332" t="inlineStr">
        <is>
          <t>BJURHOLM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31807-2023</t>
        </is>
      </c>
      <c r="B333" s="1" t="n">
        <v>45106</v>
      </c>
      <c r="C333" s="1" t="n">
        <v>45190</v>
      </c>
      <c r="D333" t="inlineStr">
        <is>
          <t>VÄSTERBOTTENS LÄN</t>
        </is>
      </c>
      <c r="E333" t="inlineStr">
        <is>
          <t>BJURHOLM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29455-2023</t>
        </is>
      </c>
      <c r="B334" s="1" t="n">
        <v>45106</v>
      </c>
      <c r="C334" s="1" t="n">
        <v>45190</v>
      </c>
      <c r="D334" t="inlineStr">
        <is>
          <t>VÄSTERBOTTENS LÄN</t>
        </is>
      </c>
      <c r="E334" t="inlineStr">
        <is>
          <t>BJURHOLM</t>
        </is>
      </c>
      <c r="F334" t="inlineStr">
        <is>
          <t>Sveaskog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29850-2023</t>
        </is>
      </c>
      <c r="B335" s="1" t="n">
        <v>45107</v>
      </c>
      <c r="C335" s="1" t="n">
        <v>45190</v>
      </c>
      <c r="D335" t="inlineStr">
        <is>
          <t>VÄSTERBOTTENS LÄN</t>
        </is>
      </c>
      <c r="E335" t="inlineStr">
        <is>
          <t>BJURHOLM</t>
        </is>
      </c>
      <c r="F335" t="inlineStr">
        <is>
          <t>Sveaskog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32393-2023</t>
        </is>
      </c>
      <c r="B336" s="1" t="n">
        <v>45110</v>
      </c>
      <c r="C336" s="1" t="n">
        <v>45190</v>
      </c>
      <c r="D336" t="inlineStr">
        <is>
          <t>VÄSTERBOTTENS LÄN</t>
        </is>
      </c>
      <c r="E336" t="inlineStr">
        <is>
          <t>BJURHOLM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31205-2023</t>
        </is>
      </c>
      <c r="B337" s="1" t="n">
        <v>45113</v>
      </c>
      <c r="C337" s="1" t="n">
        <v>45190</v>
      </c>
      <c r="D337" t="inlineStr">
        <is>
          <t>VÄSTERBOTTENS LÄN</t>
        </is>
      </c>
      <c r="E337" t="inlineStr">
        <is>
          <t>BJURHOLM</t>
        </is>
      </c>
      <c r="F337" t="inlineStr">
        <is>
          <t>SCA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33017-2023</t>
        </is>
      </c>
      <c r="B338" s="1" t="n">
        <v>45113</v>
      </c>
      <c r="C338" s="1" t="n">
        <v>45190</v>
      </c>
      <c r="D338" t="inlineStr">
        <is>
          <t>VÄSTERBOTTENS LÄN</t>
        </is>
      </c>
      <c r="E338" t="inlineStr">
        <is>
          <t>BJURHOLM</t>
        </is>
      </c>
      <c r="G338" t="n">
        <v>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32508-2023</t>
        </is>
      </c>
      <c r="B339" s="1" t="n">
        <v>45121</v>
      </c>
      <c r="C339" s="1" t="n">
        <v>45190</v>
      </c>
      <c r="D339" t="inlineStr">
        <is>
          <t>VÄSTERBOTTENS LÄN</t>
        </is>
      </c>
      <c r="E339" t="inlineStr">
        <is>
          <t>BJURHOLM</t>
        </is>
      </c>
      <c r="F339" t="inlineStr">
        <is>
          <t>Holmen skog AB</t>
        </is>
      </c>
      <c r="G339" t="n">
        <v>20.7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32793-2023</t>
        </is>
      </c>
      <c r="B340" s="1" t="n">
        <v>45124</v>
      </c>
      <c r="C340" s="1" t="n">
        <v>45190</v>
      </c>
      <c r="D340" t="inlineStr">
        <is>
          <t>VÄSTERBOTTENS LÄN</t>
        </is>
      </c>
      <c r="E340" t="inlineStr">
        <is>
          <t>BJURHOLM</t>
        </is>
      </c>
      <c r="F340" t="inlineStr">
        <is>
          <t>Holmen skog AB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34067-2023</t>
        </is>
      </c>
      <c r="B341" s="1" t="n">
        <v>45125</v>
      </c>
      <c r="C341" s="1" t="n">
        <v>45190</v>
      </c>
      <c r="D341" t="inlineStr">
        <is>
          <t>VÄSTERBOTTENS LÄN</t>
        </is>
      </c>
      <c r="E341" t="inlineStr">
        <is>
          <t>BJURHOLM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33711-2023</t>
        </is>
      </c>
      <c r="B342" s="1" t="n">
        <v>45132</v>
      </c>
      <c r="C342" s="1" t="n">
        <v>45190</v>
      </c>
      <c r="D342" t="inlineStr">
        <is>
          <t>VÄSTERBOTTENS LÄN</t>
        </is>
      </c>
      <c r="E342" t="inlineStr">
        <is>
          <t>BJURHOLM</t>
        </is>
      </c>
      <c r="F342" t="inlineStr">
        <is>
          <t>SCA</t>
        </is>
      </c>
      <c r="G342" t="n">
        <v>70.09999999999999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34712-2023</t>
        </is>
      </c>
      <c r="B343" s="1" t="n">
        <v>45139</v>
      </c>
      <c r="C343" s="1" t="n">
        <v>45190</v>
      </c>
      <c r="D343" t="inlineStr">
        <is>
          <t>VÄSTERBOTTENS LÄN</t>
        </is>
      </c>
      <c r="E343" t="inlineStr">
        <is>
          <t>BJURHOLM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34784-2023</t>
        </is>
      </c>
      <c r="B344" s="1" t="n">
        <v>45141</v>
      </c>
      <c r="C344" s="1" t="n">
        <v>45190</v>
      </c>
      <c r="D344" t="inlineStr">
        <is>
          <t>VÄSTERBOTTENS LÄN</t>
        </is>
      </c>
      <c r="E344" t="inlineStr">
        <is>
          <t>BJURHOLM</t>
        </is>
      </c>
      <c r="F344" t="inlineStr">
        <is>
          <t>Holmen skog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34710-2023</t>
        </is>
      </c>
      <c r="B345" s="1" t="n">
        <v>45141</v>
      </c>
      <c r="C345" s="1" t="n">
        <v>45190</v>
      </c>
      <c r="D345" t="inlineStr">
        <is>
          <t>VÄSTERBOTTENS LÄN</t>
        </is>
      </c>
      <c r="E345" t="inlineStr">
        <is>
          <t>BJURHOLM</t>
        </is>
      </c>
      <c r="F345" t="inlineStr">
        <is>
          <t>Holmen skog AB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35008-2023</t>
        </is>
      </c>
      <c r="B346" s="1" t="n">
        <v>45142</v>
      </c>
      <c r="C346" s="1" t="n">
        <v>45190</v>
      </c>
      <c r="D346" t="inlineStr">
        <is>
          <t>VÄSTERBOTTENS LÄN</t>
        </is>
      </c>
      <c r="E346" t="inlineStr">
        <is>
          <t>BJURHOLM</t>
        </is>
      </c>
      <c r="F346" t="inlineStr">
        <is>
          <t>SCA</t>
        </is>
      </c>
      <c r="G346" t="n">
        <v>6.1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35269-2023</t>
        </is>
      </c>
      <c r="B347" s="1" t="n">
        <v>45145</v>
      </c>
      <c r="C347" s="1" t="n">
        <v>45190</v>
      </c>
      <c r="D347" t="inlineStr">
        <is>
          <t>VÄSTERBOTTENS LÄN</t>
        </is>
      </c>
      <c r="E347" t="inlineStr">
        <is>
          <t>BJURHOLM</t>
        </is>
      </c>
      <c r="F347" t="inlineStr">
        <is>
          <t>SCA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35319-2023</t>
        </is>
      </c>
      <c r="B348" s="1" t="n">
        <v>45145</v>
      </c>
      <c r="C348" s="1" t="n">
        <v>45190</v>
      </c>
      <c r="D348" t="inlineStr">
        <is>
          <t>VÄSTERBOTTENS LÄN</t>
        </is>
      </c>
      <c r="E348" t="inlineStr">
        <is>
          <t>BJURHOLM</t>
        </is>
      </c>
      <c r="G348" t="n">
        <v>6.9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35268-2023</t>
        </is>
      </c>
      <c r="B349" s="1" t="n">
        <v>45145</v>
      </c>
      <c r="C349" s="1" t="n">
        <v>45190</v>
      </c>
      <c r="D349" t="inlineStr">
        <is>
          <t>VÄSTERBOTTENS LÄN</t>
        </is>
      </c>
      <c r="E349" t="inlineStr">
        <is>
          <t>BJURHOLM</t>
        </is>
      </c>
      <c r="F349" t="inlineStr">
        <is>
          <t>SCA</t>
        </is>
      </c>
      <c r="G349" t="n">
        <v>18.3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35835-2023</t>
        </is>
      </c>
      <c r="B350" s="1" t="n">
        <v>45148</v>
      </c>
      <c r="C350" s="1" t="n">
        <v>45190</v>
      </c>
      <c r="D350" t="inlineStr">
        <is>
          <t>VÄSTERBOTTENS LÄN</t>
        </is>
      </c>
      <c r="E350" t="inlineStr">
        <is>
          <t>BJURHOLM</t>
        </is>
      </c>
      <c r="F350" t="inlineStr">
        <is>
          <t>Holmen skog AB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35936-2023</t>
        </is>
      </c>
      <c r="B351" s="1" t="n">
        <v>45148</v>
      </c>
      <c r="C351" s="1" t="n">
        <v>45190</v>
      </c>
      <c r="D351" t="inlineStr">
        <is>
          <t>VÄSTERBOTTENS LÄN</t>
        </is>
      </c>
      <c r="E351" t="inlineStr">
        <is>
          <t>BJURHOLM</t>
        </is>
      </c>
      <c r="G351" t="n">
        <v>2.3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36486-2023</t>
        </is>
      </c>
      <c r="B352" s="1" t="n">
        <v>45152</v>
      </c>
      <c r="C352" s="1" t="n">
        <v>45190</v>
      </c>
      <c r="D352" t="inlineStr">
        <is>
          <t>VÄSTERBOTTENS LÄN</t>
        </is>
      </c>
      <c r="E352" t="inlineStr">
        <is>
          <t>BJURHOLM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37312-2023</t>
        </is>
      </c>
      <c r="B353" s="1" t="n">
        <v>45155</v>
      </c>
      <c r="C353" s="1" t="n">
        <v>45190</v>
      </c>
      <c r="D353" t="inlineStr">
        <is>
          <t>VÄSTERBOTTENS LÄN</t>
        </is>
      </c>
      <c r="E353" t="inlineStr">
        <is>
          <t>BJURHOLM</t>
        </is>
      </c>
      <c r="G353" t="n">
        <v>14.6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38413-2023</t>
        </is>
      </c>
      <c r="B354" s="1" t="n">
        <v>45160</v>
      </c>
      <c r="C354" s="1" t="n">
        <v>45190</v>
      </c>
      <c r="D354" t="inlineStr">
        <is>
          <t>VÄSTERBOTTENS LÄN</t>
        </is>
      </c>
      <c r="E354" t="inlineStr">
        <is>
          <t>BJURHOLM</t>
        </is>
      </c>
      <c r="G354" t="n">
        <v>9.9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38804-2023</t>
        </is>
      </c>
      <c r="B355" s="1" t="n">
        <v>45163</v>
      </c>
      <c r="C355" s="1" t="n">
        <v>45190</v>
      </c>
      <c r="D355" t="inlineStr">
        <is>
          <t>VÄSTERBOTTENS LÄN</t>
        </is>
      </c>
      <c r="E355" t="inlineStr">
        <is>
          <t>BJURHOLM</t>
        </is>
      </c>
      <c r="F355" t="inlineStr">
        <is>
          <t>Holmen skog AB</t>
        </is>
      </c>
      <c r="G355" t="n">
        <v>3.6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39266-2023</t>
        </is>
      </c>
      <c r="B356" s="1" t="n">
        <v>45166</v>
      </c>
      <c r="C356" s="1" t="n">
        <v>45190</v>
      </c>
      <c r="D356" t="inlineStr">
        <is>
          <t>VÄSTERBOTTENS LÄN</t>
        </is>
      </c>
      <c r="E356" t="inlineStr">
        <is>
          <t>BJURHOLM</t>
        </is>
      </c>
      <c r="F356" t="inlineStr">
        <is>
          <t>Holmen skog AB</t>
        </is>
      </c>
      <c r="G356" t="n">
        <v>9.9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40142-2023</t>
        </is>
      </c>
      <c r="B357" s="1" t="n">
        <v>45168</v>
      </c>
      <c r="C357" s="1" t="n">
        <v>45190</v>
      </c>
      <c r="D357" t="inlineStr">
        <is>
          <t>VÄSTERBOTTENS LÄN</t>
        </is>
      </c>
      <c r="E357" t="inlineStr">
        <is>
          <t>BJURHOLM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40130-2023</t>
        </is>
      </c>
      <c r="B358" s="1" t="n">
        <v>45168</v>
      </c>
      <c r="C358" s="1" t="n">
        <v>45190</v>
      </c>
      <c r="D358" t="inlineStr">
        <is>
          <t>VÄSTERBOTTENS LÄN</t>
        </is>
      </c>
      <c r="E358" t="inlineStr">
        <is>
          <t>BJURHOLM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>
      <c r="A359" t="inlineStr">
        <is>
          <t>A 43172-2023</t>
        </is>
      </c>
      <c r="B359" s="1" t="n">
        <v>45183</v>
      </c>
      <c r="C359" s="1" t="n">
        <v>45190</v>
      </c>
      <c r="D359" t="inlineStr">
        <is>
          <t>VÄSTERBOTTENS LÄN</t>
        </is>
      </c>
      <c r="E359" t="inlineStr">
        <is>
          <t>BJURHOLM</t>
        </is>
      </c>
      <c r="F359" t="inlineStr">
        <is>
          <t>Holmen skog AB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2023-09-21T06:51:15Z</dcterms:created>
  <dcterms:modified xmlns:dcterms="http://purl.org/dc/terms/" xmlns:xsi="http://www.w3.org/2001/XMLSchema-instance" xsi:type="dcterms:W3CDTF">2023-09-21T06:51:15Z</dcterms:modified>
</cp:coreProperties>
</file>