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45208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45208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65874-2018.xlsx", "A 65874-2018")</f>
        <v/>
      </c>
      <c r="T3">
        <f>HYPERLINK("https://klasma.github.io/Logging_OLOFSTROM/kartor/A 65874-2018.png", "A 65874-2018")</f>
        <v/>
      </c>
      <c r="V3">
        <f>HYPERLINK("https://klasma.github.io/Logging_OLOFSTROM/klagomål/A 65874-2018.docx", "A 65874-2018")</f>
        <v/>
      </c>
      <c r="W3">
        <f>HYPERLINK("https://klasma.github.io/Logging_OLOFSTROM/klagomålsmail/A 65874-2018.docx", "A 65874-2018")</f>
        <v/>
      </c>
      <c r="X3">
        <f>HYPERLINK("https://klasma.github.io/Logging_OLOFSTROM/tillsyn/A 65874-2018.docx", "A 65874-2018")</f>
        <v/>
      </c>
      <c r="Y3">
        <f>HYPERLINK("https://klasma.github.io/Logging_OLOFSTROM/tillsynsmail/A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45208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2574-2023.xlsx", "A 2574-2023")</f>
        <v/>
      </c>
      <c r="T4">
        <f>HYPERLINK("https://klasma.github.io/Logging_KARLSHAMN/kartor/A 2574-2023.png", "A 2574-2023")</f>
        <v/>
      </c>
      <c r="V4">
        <f>HYPERLINK("https://klasma.github.io/Logging_KARLSHAMN/klagomål/A 2574-2023.docx", "A 2574-2023")</f>
        <v/>
      </c>
      <c r="W4">
        <f>HYPERLINK("https://klasma.github.io/Logging_KARLSHAMN/klagomålsmail/A 2574-2023.docx", "A 2574-2023")</f>
        <v/>
      </c>
      <c r="X4">
        <f>HYPERLINK("https://klasma.github.io/Logging_KARLSHAMN/tillsyn/A 2574-2023.docx", "A 2574-2023")</f>
        <v/>
      </c>
      <c r="Y4">
        <f>HYPERLINK("https://klasma.github.io/Logging_KARLSHAMN/tillsynsmail/A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45208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1595-2019.xlsx", "A 1595-2019")</f>
        <v/>
      </c>
      <c r="T5">
        <f>HYPERLINK("https://klasma.github.io/Logging_OLOFSTROM/kartor/A 1595-2019.png", "A 1595-2019")</f>
        <v/>
      </c>
      <c r="U5">
        <f>HYPERLINK("https://klasma.github.io/Logging_OLOFSTROM/knärot/A 1595-2019.png", "A 1595-2019")</f>
        <v/>
      </c>
      <c r="V5">
        <f>HYPERLINK("https://klasma.github.io/Logging_OLOFSTROM/klagomål/A 1595-2019.docx", "A 1595-2019")</f>
        <v/>
      </c>
      <c r="W5">
        <f>HYPERLINK("https://klasma.github.io/Logging_OLOFSTROM/klagomålsmail/A 1595-2019.docx", "A 1595-2019")</f>
        <v/>
      </c>
      <c r="X5">
        <f>HYPERLINK("https://klasma.github.io/Logging_OLOFSTROM/tillsyn/A 1595-2019.docx", "A 1595-2019")</f>
        <v/>
      </c>
      <c r="Y5">
        <f>HYPERLINK("https://klasma.github.io/Logging_OLOFSTROM/tillsynsmail/A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45208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19680-2023.xlsx", "A 19680-2023")</f>
        <v/>
      </c>
      <c r="T6">
        <f>HYPERLINK("https://klasma.github.io/Logging_KARLSKRONA/kartor/A 19680-2023.png", "A 19680-2023")</f>
        <v/>
      </c>
      <c r="V6">
        <f>HYPERLINK("https://klasma.github.io/Logging_KARLSKRONA/klagomål/A 19680-2023.docx", "A 19680-2023")</f>
        <v/>
      </c>
      <c r="W6">
        <f>HYPERLINK("https://klasma.github.io/Logging_KARLSKRONA/klagomålsmail/A 19680-2023.docx", "A 19680-2023")</f>
        <v/>
      </c>
      <c r="X6">
        <f>HYPERLINK("https://klasma.github.io/Logging_KARLSKRONA/tillsyn/A 19680-2023.docx", "A 19680-2023")</f>
        <v/>
      </c>
      <c r="Y6">
        <f>HYPERLINK("https://klasma.github.io/Logging_KARLSKRONA/tillsynsmail/A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45208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52946-2018.xlsx", "A 52946-2018")</f>
        <v/>
      </c>
      <c r="T7">
        <f>HYPERLINK("https://klasma.github.io/Logging_SOLVESBORG/kartor/A 52946-2018.png", "A 52946-2018")</f>
        <v/>
      </c>
      <c r="V7">
        <f>HYPERLINK("https://klasma.github.io/Logging_SOLVESBORG/klagomål/A 52946-2018.docx", "A 52946-2018")</f>
        <v/>
      </c>
      <c r="W7">
        <f>HYPERLINK("https://klasma.github.io/Logging_SOLVESBORG/klagomålsmail/A 52946-2018.docx", "A 52946-2018")</f>
        <v/>
      </c>
      <c r="X7">
        <f>HYPERLINK("https://klasma.github.io/Logging_SOLVESBORG/tillsyn/A 52946-2018.docx", "A 52946-2018")</f>
        <v/>
      </c>
      <c r="Y7">
        <f>HYPERLINK("https://klasma.github.io/Logging_SOLVESBORG/tillsynsmail/A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45208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54026-2018.xlsx", "A 54026-2018")</f>
        <v/>
      </c>
      <c r="T8">
        <f>HYPERLINK("https://klasma.github.io/Logging_OLOFSTROM/kartor/A 54026-2018.png", "A 54026-2018")</f>
        <v/>
      </c>
      <c r="V8">
        <f>HYPERLINK("https://klasma.github.io/Logging_OLOFSTROM/klagomål/A 54026-2018.docx", "A 54026-2018")</f>
        <v/>
      </c>
      <c r="W8">
        <f>HYPERLINK("https://klasma.github.io/Logging_OLOFSTROM/klagomålsmail/A 54026-2018.docx", "A 54026-2018")</f>
        <v/>
      </c>
      <c r="X8">
        <f>HYPERLINK("https://klasma.github.io/Logging_OLOFSTROM/tillsyn/A 54026-2018.docx", "A 54026-2018")</f>
        <v/>
      </c>
      <c r="Y8">
        <f>HYPERLINK("https://klasma.github.io/Logging_OLOFSTROM/tillsynsmail/A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45208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31033-2019.xlsx", "A 31033-2019")</f>
        <v/>
      </c>
      <c r="T9">
        <f>HYPERLINK("https://klasma.github.io/Logging_KARLSKRONA/kartor/A 31033-2019.png", "A 31033-2019")</f>
        <v/>
      </c>
      <c r="V9">
        <f>HYPERLINK("https://klasma.github.io/Logging_KARLSKRONA/klagomål/A 31033-2019.docx", "A 31033-2019")</f>
        <v/>
      </c>
      <c r="W9">
        <f>HYPERLINK("https://klasma.github.io/Logging_KARLSKRONA/klagomålsmail/A 31033-2019.docx", "A 31033-2019")</f>
        <v/>
      </c>
      <c r="X9">
        <f>HYPERLINK("https://klasma.github.io/Logging_KARLSKRONA/tillsyn/A 31033-2019.docx", "A 31033-2019")</f>
        <v/>
      </c>
      <c r="Y9">
        <f>HYPERLINK("https://klasma.github.io/Logging_KARLSKRONA/tillsynsmail/A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45208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60768-2019.xlsx", "A 60768-2019")</f>
        <v/>
      </c>
      <c r="T10">
        <f>HYPERLINK("https://klasma.github.io/Logging_RONNEBY/kartor/A 60768-2019.png", "A 60768-2019")</f>
        <v/>
      </c>
      <c r="V10">
        <f>HYPERLINK("https://klasma.github.io/Logging_RONNEBY/klagomål/A 60768-2019.docx", "A 60768-2019")</f>
        <v/>
      </c>
      <c r="W10">
        <f>HYPERLINK("https://klasma.github.io/Logging_RONNEBY/klagomålsmail/A 60768-2019.docx", "A 60768-2019")</f>
        <v/>
      </c>
      <c r="X10">
        <f>HYPERLINK("https://klasma.github.io/Logging_RONNEBY/tillsyn/A 60768-2019.docx", "A 60768-2019")</f>
        <v/>
      </c>
      <c r="Y10">
        <f>HYPERLINK("https://klasma.github.io/Logging_RONNEBY/tillsynsmail/A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45208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33873-2019.xlsx", "A 33873-2019")</f>
        <v/>
      </c>
      <c r="T11">
        <f>HYPERLINK("https://klasma.github.io/Logging_RONNEBY/kartor/A 33873-2019.png", "A 33873-2019")</f>
        <v/>
      </c>
      <c r="V11">
        <f>HYPERLINK("https://klasma.github.io/Logging_RONNEBY/klagomål/A 33873-2019.docx", "A 33873-2019")</f>
        <v/>
      </c>
      <c r="W11">
        <f>HYPERLINK("https://klasma.github.io/Logging_RONNEBY/klagomålsmail/A 33873-2019.docx", "A 33873-2019")</f>
        <v/>
      </c>
      <c r="X11">
        <f>HYPERLINK("https://klasma.github.io/Logging_RONNEBY/tillsyn/A 33873-2019.docx", "A 33873-2019")</f>
        <v/>
      </c>
      <c r="Y11">
        <f>HYPERLINK("https://klasma.github.io/Logging_RONNEBY/tillsynsmail/A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45208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61706-2020.xlsx", "A 61706-2020")</f>
        <v/>
      </c>
      <c r="T12">
        <f>HYPERLINK("https://klasma.github.io/Logging_KARLSHAMN/kartor/A 61706-2020.png", "A 61706-2020")</f>
        <v/>
      </c>
      <c r="V12">
        <f>HYPERLINK("https://klasma.github.io/Logging_KARLSHAMN/klagomål/A 61706-2020.docx", "A 61706-2020")</f>
        <v/>
      </c>
      <c r="W12">
        <f>HYPERLINK("https://klasma.github.io/Logging_KARLSHAMN/klagomålsmail/A 61706-2020.docx", "A 61706-2020")</f>
        <v/>
      </c>
      <c r="X12">
        <f>HYPERLINK("https://klasma.github.io/Logging_KARLSHAMN/tillsyn/A 61706-2020.docx", "A 61706-2020")</f>
        <v/>
      </c>
      <c r="Y12">
        <f>HYPERLINK("https://klasma.github.io/Logging_KARLSHAMN/tillsynsmail/A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45208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63862-2021.xlsx", "A 63862-2021")</f>
        <v/>
      </c>
      <c r="T13">
        <f>HYPERLINK("https://klasma.github.io/Logging_KARLSKRONA/kartor/A 63862-2021.png", "A 63862-2021")</f>
        <v/>
      </c>
      <c r="V13">
        <f>HYPERLINK("https://klasma.github.io/Logging_KARLSKRONA/klagomål/A 63862-2021.docx", "A 63862-2021")</f>
        <v/>
      </c>
      <c r="W13">
        <f>HYPERLINK("https://klasma.github.io/Logging_KARLSKRONA/klagomålsmail/A 63862-2021.docx", "A 63862-2021")</f>
        <v/>
      </c>
      <c r="X13">
        <f>HYPERLINK("https://klasma.github.io/Logging_KARLSKRONA/tillsyn/A 63862-2021.docx", "A 63862-2021")</f>
        <v/>
      </c>
      <c r="Y13">
        <f>HYPERLINK("https://klasma.github.io/Logging_KARLSKRONA/tillsynsmail/A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45208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28411-2023.xlsx", "A 28411-2023")</f>
        <v/>
      </c>
      <c r="T14">
        <f>HYPERLINK("https://klasma.github.io/Logging_KARLSKRONA/kartor/A 28411-2023.png", "A 28411-2023")</f>
        <v/>
      </c>
      <c r="V14">
        <f>HYPERLINK("https://klasma.github.io/Logging_KARLSKRONA/klagomål/A 28411-2023.docx", "A 28411-2023")</f>
        <v/>
      </c>
      <c r="W14">
        <f>HYPERLINK("https://klasma.github.io/Logging_KARLSKRONA/klagomålsmail/A 28411-2023.docx", "A 28411-2023")</f>
        <v/>
      </c>
      <c r="X14">
        <f>HYPERLINK("https://klasma.github.io/Logging_KARLSKRONA/tillsyn/A 28411-2023.docx", "A 28411-2023")</f>
        <v/>
      </c>
      <c r="Y14">
        <f>HYPERLINK("https://klasma.github.io/Logging_KARLSKRONA/tillsynsmail/A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45208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34185-2018.xlsx", "A 34185-2018")</f>
        <v/>
      </c>
      <c r="T15">
        <f>HYPERLINK("https://klasma.github.io/Logging_KARLSKRONA/kartor/A 34185-2018.png", "A 34185-2018")</f>
        <v/>
      </c>
      <c r="V15">
        <f>HYPERLINK("https://klasma.github.io/Logging_KARLSKRONA/klagomål/A 34185-2018.docx", "A 34185-2018")</f>
        <v/>
      </c>
      <c r="W15">
        <f>HYPERLINK("https://klasma.github.io/Logging_KARLSKRONA/klagomålsmail/A 34185-2018.docx", "A 34185-2018")</f>
        <v/>
      </c>
      <c r="X15">
        <f>HYPERLINK("https://klasma.github.io/Logging_KARLSKRONA/tillsyn/A 34185-2018.docx", "A 34185-2018")</f>
        <v/>
      </c>
      <c r="Y15">
        <f>HYPERLINK("https://klasma.github.io/Logging_KARLSKRONA/tillsynsmail/A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45208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2815-2020.xlsx", "A 2815-2020")</f>
        <v/>
      </c>
      <c r="T16">
        <f>HYPERLINK("https://klasma.github.io/Logging_KARLSKRONA/kartor/A 2815-2020.png", "A 2815-2020")</f>
        <v/>
      </c>
      <c r="V16">
        <f>HYPERLINK("https://klasma.github.io/Logging_KARLSKRONA/klagomål/A 2815-2020.docx", "A 2815-2020")</f>
        <v/>
      </c>
      <c r="W16">
        <f>HYPERLINK("https://klasma.github.io/Logging_KARLSKRONA/klagomålsmail/A 2815-2020.docx", "A 2815-2020")</f>
        <v/>
      </c>
      <c r="X16">
        <f>HYPERLINK("https://klasma.github.io/Logging_KARLSKRONA/tillsyn/A 2815-2020.docx", "A 2815-2020")</f>
        <v/>
      </c>
      <c r="Y16">
        <f>HYPERLINK("https://klasma.github.io/Logging_KARLSKRONA/tillsynsmail/A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45208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3428-2020.xlsx", "A 3428-2020")</f>
        <v/>
      </c>
      <c r="T17">
        <f>HYPERLINK("https://klasma.github.io/Logging_KARLSHAMN/kartor/A 3428-2020.png", "A 3428-2020")</f>
        <v/>
      </c>
      <c r="V17">
        <f>HYPERLINK("https://klasma.github.io/Logging_KARLSHAMN/klagomål/A 3428-2020.docx", "A 3428-2020")</f>
        <v/>
      </c>
      <c r="W17">
        <f>HYPERLINK("https://klasma.github.io/Logging_KARLSHAMN/klagomålsmail/A 3428-2020.docx", "A 3428-2020")</f>
        <v/>
      </c>
      <c r="X17">
        <f>HYPERLINK("https://klasma.github.io/Logging_KARLSHAMN/tillsyn/A 3428-2020.docx", "A 3428-2020")</f>
        <v/>
      </c>
      <c r="Y17">
        <f>HYPERLINK("https://klasma.github.io/Logging_KARLSHAMN/tillsynsmail/A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45208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10096-2022.xlsx", "A 10096-2022")</f>
        <v/>
      </c>
      <c r="T18">
        <f>HYPERLINK("https://klasma.github.io/Logging_KARLSHAMN/kartor/A 10096-2022.png", "A 10096-2022")</f>
        <v/>
      </c>
      <c r="V18">
        <f>HYPERLINK("https://klasma.github.io/Logging_KARLSHAMN/klagomål/A 10096-2022.docx", "A 10096-2022")</f>
        <v/>
      </c>
      <c r="W18">
        <f>HYPERLINK("https://klasma.github.io/Logging_KARLSHAMN/klagomålsmail/A 10096-2022.docx", "A 10096-2022")</f>
        <v/>
      </c>
      <c r="X18">
        <f>HYPERLINK("https://klasma.github.io/Logging_KARLSHAMN/tillsyn/A 10096-2022.docx", "A 10096-2022")</f>
        <v/>
      </c>
      <c r="Y18">
        <f>HYPERLINK("https://klasma.github.io/Logging_KARLSHAMN/tillsynsmail/A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45208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62673-2022.xlsx", "A 62673-2022")</f>
        <v/>
      </c>
      <c r="T19">
        <f>HYPERLINK("https://klasma.github.io/Logging_RONNEBY/kartor/A 62673-2022.png", "A 62673-2022")</f>
        <v/>
      </c>
      <c r="V19">
        <f>HYPERLINK("https://klasma.github.io/Logging_RONNEBY/klagomål/A 62673-2022.docx", "A 62673-2022")</f>
        <v/>
      </c>
      <c r="W19">
        <f>HYPERLINK("https://klasma.github.io/Logging_RONNEBY/klagomålsmail/A 62673-2022.docx", "A 62673-2022")</f>
        <v/>
      </c>
      <c r="X19">
        <f>HYPERLINK("https://klasma.github.io/Logging_RONNEBY/tillsyn/A 62673-2022.docx", "A 62673-2022")</f>
        <v/>
      </c>
      <c r="Y19">
        <f>HYPERLINK("https://klasma.github.io/Logging_RONNEBY/tillsynsmail/A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45208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5556-2023.xlsx", "A 5556-2023")</f>
        <v/>
      </c>
      <c r="T20">
        <f>HYPERLINK("https://klasma.github.io/Logging_KARLSKRONA/kartor/A 5556-2023.png", "A 5556-2023")</f>
        <v/>
      </c>
      <c r="V20">
        <f>HYPERLINK("https://klasma.github.io/Logging_KARLSKRONA/klagomål/A 5556-2023.docx", "A 5556-2023")</f>
        <v/>
      </c>
      <c r="W20">
        <f>HYPERLINK("https://klasma.github.io/Logging_KARLSKRONA/klagomålsmail/A 5556-2023.docx", "A 5556-2023")</f>
        <v/>
      </c>
      <c r="X20">
        <f>HYPERLINK("https://klasma.github.io/Logging_KARLSKRONA/tillsyn/A 5556-2023.docx", "A 5556-2023")</f>
        <v/>
      </c>
      <c r="Y20">
        <f>HYPERLINK("https://klasma.github.io/Logging_KARLSKRONA/tillsynsmail/A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45208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16176-2023.xlsx", "A 16176-2023")</f>
        <v/>
      </c>
      <c r="T21">
        <f>HYPERLINK("https://klasma.github.io/Logging_KARLSKRONA/kartor/A 16176-2023.png", "A 16176-2023")</f>
        <v/>
      </c>
      <c r="V21">
        <f>HYPERLINK("https://klasma.github.io/Logging_KARLSKRONA/klagomål/A 16176-2023.docx", "A 16176-2023")</f>
        <v/>
      </c>
      <c r="W21">
        <f>HYPERLINK("https://klasma.github.io/Logging_KARLSKRONA/klagomålsmail/A 16176-2023.docx", "A 16176-2023")</f>
        <v/>
      </c>
      <c r="X21">
        <f>HYPERLINK("https://klasma.github.io/Logging_KARLSKRONA/tillsyn/A 16176-2023.docx", "A 16176-2023")</f>
        <v/>
      </c>
      <c r="Y21">
        <f>HYPERLINK("https://klasma.github.io/Logging_KARLSKRONA/tillsynsmail/A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45208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26956-2023.xlsx", "A 26956-2023")</f>
        <v/>
      </c>
      <c r="T22">
        <f>HYPERLINK("https://klasma.github.io/Logging_RONNEBY/kartor/A 26956-2023.png", "A 26956-2023")</f>
        <v/>
      </c>
      <c r="V22">
        <f>HYPERLINK("https://klasma.github.io/Logging_RONNEBY/klagomål/A 26956-2023.docx", "A 26956-2023")</f>
        <v/>
      </c>
      <c r="W22">
        <f>HYPERLINK("https://klasma.github.io/Logging_RONNEBY/klagomålsmail/A 26956-2023.docx", "A 26956-2023")</f>
        <v/>
      </c>
      <c r="X22">
        <f>HYPERLINK("https://klasma.github.io/Logging_RONNEBY/tillsyn/A 26956-2023.docx", "A 26956-2023")</f>
        <v/>
      </c>
      <c r="Y22">
        <f>HYPERLINK("https://klasma.github.io/Logging_RONNEBY/tillsynsmail/A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45208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44529-2018.xlsx", "A 44529-2018")</f>
        <v/>
      </c>
      <c r="T23">
        <f>HYPERLINK("https://klasma.github.io/Logging_KARLSKRONA/kartor/A 44529-2018.png", "A 44529-2018")</f>
        <v/>
      </c>
      <c r="V23">
        <f>HYPERLINK("https://klasma.github.io/Logging_KARLSKRONA/klagomål/A 44529-2018.docx", "A 44529-2018")</f>
        <v/>
      </c>
      <c r="W23">
        <f>HYPERLINK("https://klasma.github.io/Logging_KARLSKRONA/klagomålsmail/A 44529-2018.docx", "A 44529-2018")</f>
        <v/>
      </c>
      <c r="X23">
        <f>HYPERLINK("https://klasma.github.io/Logging_KARLSKRONA/tillsyn/A 44529-2018.docx", "A 44529-2018")</f>
        <v/>
      </c>
      <c r="Y23">
        <f>HYPERLINK("https://klasma.github.io/Logging_KARLSKRONA/tillsynsmail/A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45208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50115-2018.xlsx", "A 50115-2018")</f>
        <v/>
      </c>
      <c r="T24">
        <f>HYPERLINK("https://klasma.github.io/Logging_KARLSHAMN/kartor/A 50115-2018.png", "A 50115-2018")</f>
        <v/>
      </c>
      <c r="V24">
        <f>HYPERLINK("https://klasma.github.io/Logging_KARLSHAMN/klagomål/A 50115-2018.docx", "A 50115-2018")</f>
        <v/>
      </c>
      <c r="W24">
        <f>HYPERLINK("https://klasma.github.io/Logging_KARLSHAMN/klagomålsmail/A 50115-2018.docx", "A 50115-2018")</f>
        <v/>
      </c>
      <c r="X24">
        <f>HYPERLINK("https://klasma.github.io/Logging_KARLSHAMN/tillsyn/A 50115-2018.docx", "A 50115-2018")</f>
        <v/>
      </c>
      <c r="Y24">
        <f>HYPERLINK("https://klasma.github.io/Logging_KARLSHAMN/tillsynsmail/A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45208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60681-2018.xlsx", "A 60681-2018")</f>
        <v/>
      </c>
      <c r="T25">
        <f>HYPERLINK("https://klasma.github.io/Logging_RONNEBY/kartor/A 60681-2018.png", "A 60681-2018")</f>
        <v/>
      </c>
      <c r="V25">
        <f>HYPERLINK("https://klasma.github.io/Logging_RONNEBY/klagomål/A 60681-2018.docx", "A 60681-2018")</f>
        <v/>
      </c>
      <c r="W25">
        <f>HYPERLINK("https://klasma.github.io/Logging_RONNEBY/klagomålsmail/A 60681-2018.docx", "A 60681-2018")</f>
        <v/>
      </c>
      <c r="X25">
        <f>HYPERLINK("https://klasma.github.io/Logging_RONNEBY/tillsyn/A 60681-2018.docx", "A 60681-2018")</f>
        <v/>
      </c>
      <c r="Y25">
        <f>HYPERLINK("https://klasma.github.io/Logging_RONNEBY/tillsynsmail/A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45208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70663-2018.xlsx", "A 70663-2018")</f>
        <v/>
      </c>
      <c r="T26">
        <f>HYPERLINK("https://klasma.github.io/Logging_KARLSKRONA/kartor/A 70663-2018.png", "A 70663-2018")</f>
        <v/>
      </c>
      <c r="V26">
        <f>HYPERLINK("https://klasma.github.io/Logging_KARLSKRONA/klagomål/A 70663-2018.docx", "A 70663-2018")</f>
        <v/>
      </c>
      <c r="W26">
        <f>HYPERLINK("https://klasma.github.io/Logging_KARLSKRONA/klagomålsmail/A 70663-2018.docx", "A 70663-2018")</f>
        <v/>
      </c>
      <c r="X26">
        <f>HYPERLINK("https://klasma.github.io/Logging_KARLSKRONA/tillsyn/A 70663-2018.docx", "A 70663-2018")</f>
        <v/>
      </c>
      <c r="Y26">
        <f>HYPERLINK("https://klasma.github.io/Logging_KARLSKRONA/tillsynsmail/A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45208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8587-2019.xlsx", "A 8587-2019")</f>
        <v/>
      </c>
      <c r="T27">
        <f>HYPERLINK("https://klasma.github.io/Logging_RONNEBY/kartor/A 8587-2019.png", "A 8587-2019")</f>
        <v/>
      </c>
      <c r="V27">
        <f>HYPERLINK("https://klasma.github.io/Logging_RONNEBY/klagomål/A 8587-2019.docx", "A 8587-2019")</f>
        <v/>
      </c>
      <c r="W27">
        <f>HYPERLINK("https://klasma.github.io/Logging_RONNEBY/klagomålsmail/A 8587-2019.docx", "A 8587-2019")</f>
        <v/>
      </c>
      <c r="X27">
        <f>HYPERLINK("https://klasma.github.io/Logging_RONNEBY/tillsyn/A 8587-2019.docx", "A 8587-2019")</f>
        <v/>
      </c>
      <c r="Y27">
        <f>HYPERLINK("https://klasma.github.io/Logging_RONNEBY/tillsynsmail/A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45208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10579-2019.xlsx", "A 10579-2019")</f>
        <v/>
      </c>
      <c r="T28">
        <f>HYPERLINK("https://klasma.github.io/Logging_RONNEBY/kartor/A 10579-2019.png", "A 10579-2019")</f>
        <v/>
      </c>
      <c r="V28">
        <f>HYPERLINK("https://klasma.github.io/Logging_RONNEBY/klagomål/A 10579-2019.docx", "A 10579-2019")</f>
        <v/>
      </c>
      <c r="W28">
        <f>HYPERLINK("https://klasma.github.io/Logging_RONNEBY/klagomålsmail/A 10579-2019.docx", "A 10579-2019")</f>
        <v/>
      </c>
      <c r="X28">
        <f>HYPERLINK("https://klasma.github.io/Logging_RONNEBY/tillsyn/A 10579-2019.docx", "A 10579-2019")</f>
        <v/>
      </c>
      <c r="Y28">
        <f>HYPERLINK("https://klasma.github.io/Logging_RONNEBY/tillsynsmail/A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45208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13391-2019.xlsx", "A 13391-2019")</f>
        <v/>
      </c>
      <c r="T29">
        <f>HYPERLINK("https://klasma.github.io/Logging_RONNEBY/kartor/A 13391-2019.png", "A 13391-2019")</f>
        <v/>
      </c>
      <c r="V29">
        <f>HYPERLINK("https://klasma.github.io/Logging_RONNEBY/klagomål/A 13391-2019.docx", "A 13391-2019")</f>
        <v/>
      </c>
      <c r="W29">
        <f>HYPERLINK("https://klasma.github.io/Logging_RONNEBY/klagomålsmail/A 13391-2019.docx", "A 13391-2019")</f>
        <v/>
      </c>
      <c r="X29">
        <f>HYPERLINK("https://klasma.github.io/Logging_RONNEBY/tillsyn/A 13391-2019.docx", "A 13391-2019")</f>
        <v/>
      </c>
      <c r="Y29">
        <f>HYPERLINK("https://klasma.github.io/Logging_RONNEBY/tillsynsmail/A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45208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25939-2019.xlsx", "A 25939-2019")</f>
        <v/>
      </c>
      <c r="T30">
        <f>HYPERLINK("https://klasma.github.io/Logging_RONNEBY/kartor/A 25939-2019.png", "A 25939-2019")</f>
        <v/>
      </c>
      <c r="V30">
        <f>HYPERLINK("https://klasma.github.io/Logging_RONNEBY/klagomål/A 25939-2019.docx", "A 25939-2019")</f>
        <v/>
      </c>
      <c r="W30">
        <f>HYPERLINK("https://klasma.github.io/Logging_RONNEBY/klagomålsmail/A 25939-2019.docx", "A 25939-2019")</f>
        <v/>
      </c>
      <c r="X30">
        <f>HYPERLINK("https://klasma.github.io/Logging_RONNEBY/tillsyn/A 25939-2019.docx", "A 25939-2019")</f>
        <v/>
      </c>
      <c r="Y30">
        <f>HYPERLINK("https://klasma.github.io/Logging_RONNEBY/tillsynsmail/A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45208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31451-2019.xlsx", "A 31451-2019")</f>
        <v/>
      </c>
      <c r="T31">
        <f>HYPERLINK("https://klasma.github.io/Logging_RONNEBY/kartor/A 31451-2019.png", "A 31451-2019")</f>
        <v/>
      </c>
      <c r="V31">
        <f>HYPERLINK("https://klasma.github.io/Logging_RONNEBY/klagomål/A 31451-2019.docx", "A 31451-2019")</f>
        <v/>
      </c>
      <c r="W31">
        <f>HYPERLINK("https://klasma.github.io/Logging_RONNEBY/klagomålsmail/A 31451-2019.docx", "A 31451-2019")</f>
        <v/>
      </c>
      <c r="X31">
        <f>HYPERLINK("https://klasma.github.io/Logging_RONNEBY/tillsyn/A 31451-2019.docx", "A 31451-2019")</f>
        <v/>
      </c>
      <c r="Y31">
        <f>HYPERLINK("https://klasma.github.io/Logging_RONNEBY/tillsynsmail/A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45208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45100-2019.xlsx", "A 45100-2019")</f>
        <v/>
      </c>
      <c r="T32">
        <f>HYPERLINK("https://klasma.github.io/Logging_OLOFSTROM/kartor/A 45100-2019.png", "A 45100-2019")</f>
        <v/>
      </c>
      <c r="V32">
        <f>HYPERLINK("https://klasma.github.io/Logging_OLOFSTROM/klagomål/A 45100-2019.docx", "A 45100-2019")</f>
        <v/>
      </c>
      <c r="W32">
        <f>HYPERLINK("https://klasma.github.io/Logging_OLOFSTROM/klagomålsmail/A 45100-2019.docx", "A 45100-2019")</f>
        <v/>
      </c>
      <c r="X32">
        <f>HYPERLINK("https://klasma.github.io/Logging_OLOFSTROM/tillsyn/A 45100-2019.docx", "A 45100-2019")</f>
        <v/>
      </c>
      <c r="Y32">
        <f>HYPERLINK("https://klasma.github.io/Logging_OLOFSTROM/tillsynsmail/A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45208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50855-2019.xlsx", "A 50855-2019")</f>
        <v/>
      </c>
      <c r="T33">
        <f>HYPERLINK("https://klasma.github.io/Logging_OLOFSTROM/kartor/A 50855-2019.png", "A 50855-2019")</f>
        <v/>
      </c>
      <c r="V33">
        <f>HYPERLINK("https://klasma.github.io/Logging_OLOFSTROM/klagomål/A 50855-2019.docx", "A 50855-2019")</f>
        <v/>
      </c>
      <c r="W33">
        <f>HYPERLINK("https://klasma.github.io/Logging_OLOFSTROM/klagomålsmail/A 50855-2019.docx", "A 50855-2019")</f>
        <v/>
      </c>
      <c r="X33">
        <f>HYPERLINK("https://klasma.github.io/Logging_OLOFSTROM/tillsyn/A 50855-2019.docx", "A 50855-2019")</f>
        <v/>
      </c>
      <c r="Y33">
        <f>HYPERLINK("https://klasma.github.io/Logging_OLOFSTROM/tillsynsmail/A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45208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679-2020.xlsx", "A 679-2020")</f>
        <v/>
      </c>
      <c r="T34">
        <f>HYPERLINK("https://klasma.github.io/Logging_RONNEBY/kartor/A 679-2020.png", "A 679-2020")</f>
        <v/>
      </c>
      <c r="V34">
        <f>HYPERLINK("https://klasma.github.io/Logging_RONNEBY/klagomål/A 679-2020.docx", "A 679-2020")</f>
        <v/>
      </c>
      <c r="W34">
        <f>HYPERLINK("https://klasma.github.io/Logging_RONNEBY/klagomålsmail/A 679-2020.docx", "A 679-2020")</f>
        <v/>
      </c>
      <c r="X34">
        <f>HYPERLINK("https://klasma.github.io/Logging_RONNEBY/tillsyn/A 679-2020.docx", "A 679-2020")</f>
        <v/>
      </c>
      <c r="Y34">
        <f>HYPERLINK("https://klasma.github.io/Logging_RONNEBY/tillsynsmail/A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45208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22438-2020.xlsx", "A 22438-2020")</f>
        <v/>
      </c>
      <c r="T35">
        <f>HYPERLINK("https://klasma.github.io/Logging_KARLSKRONA/kartor/A 22438-2020.png", "A 22438-2020")</f>
        <v/>
      </c>
      <c r="V35">
        <f>HYPERLINK("https://klasma.github.io/Logging_KARLSKRONA/klagomål/A 22438-2020.docx", "A 22438-2020")</f>
        <v/>
      </c>
      <c r="W35">
        <f>HYPERLINK("https://klasma.github.io/Logging_KARLSKRONA/klagomålsmail/A 22438-2020.docx", "A 22438-2020")</f>
        <v/>
      </c>
      <c r="X35">
        <f>HYPERLINK("https://klasma.github.io/Logging_KARLSKRONA/tillsyn/A 22438-2020.docx", "A 22438-2020")</f>
        <v/>
      </c>
      <c r="Y35">
        <f>HYPERLINK("https://klasma.github.io/Logging_KARLSKRONA/tillsynsmail/A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45208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24509-2020.xlsx", "A 24509-2020")</f>
        <v/>
      </c>
      <c r="T36">
        <f>HYPERLINK("https://klasma.github.io/Logging_KARLSHAMN/kartor/A 24509-2020.png", "A 24509-2020")</f>
        <v/>
      </c>
      <c r="V36">
        <f>HYPERLINK("https://klasma.github.io/Logging_KARLSHAMN/klagomål/A 24509-2020.docx", "A 24509-2020")</f>
        <v/>
      </c>
      <c r="W36">
        <f>HYPERLINK("https://klasma.github.io/Logging_KARLSHAMN/klagomålsmail/A 24509-2020.docx", "A 24509-2020")</f>
        <v/>
      </c>
      <c r="X36">
        <f>HYPERLINK("https://klasma.github.io/Logging_KARLSHAMN/tillsyn/A 24509-2020.docx", "A 24509-2020")</f>
        <v/>
      </c>
      <c r="Y36">
        <f>HYPERLINK("https://klasma.github.io/Logging_KARLSHAMN/tillsynsmail/A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45208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28730-2020.xlsx", "A 28730-2020")</f>
        <v/>
      </c>
      <c r="T37">
        <f>HYPERLINK("https://klasma.github.io/Logging_KARLSHAMN/kartor/A 28730-2020.png", "A 28730-2020")</f>
        <v/>
      </c>
      <c r="V37">
        <f>HYPERLINK("https://klasma.github.io/Logging_KARLSHAMN/klagomål/A 28730-2020.docx", "A 28730-2020")</f>
        <v/>
      </c>
      <c r="W37">
        <f>HYPERLINK("https://klasma.github.io/Logging_KARLSHAMN/klagomålsmail/A 28730-2020.docx", "A 28730-2020")</f>
        <v/>
      </c>
      <c r="X37">
        <f>HYPERLINK("https://klasma.github.io/Logging_KARLSHAMN/tillsyn/A 28730-2020.docx", "A 28730-2020")</f>
        <v/>
      </c>
      <c r="Y37">
        <f>HYPERLINK("https://klasma.github.io/Logging_KARLSHAMN/tillsynsmail/A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45208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33062-2020.xlsx", "A 33062-2020")</f>
        <v/>
      </c>
      <c r="T38">
        <f>HYPERLINK("https://klasma.github.io/Logging_KARLSKRONA/kartor/A 33062-2020.png", "A 33062-2020")</f>
        <v/>
      </c>
      <c r="V38">
        <f>HYPERLINK("https://klasma.github.io/Logging_KARLSKRONA/klagomål/A 33062-2020.docx", "A 33062-2020")</f>
        <v/>
      </c>
      <c r="W38">
        <f>HYPERLINK("https://klasma.github.io/Logging_KARLSKRONA/klagomålsmail/A 33062-2020.docx", "A 33062-2020")</f>
        <v/>
      </c>
      <c r="X38">
        <f>HYPERLINK("https://klasma.github.io/Logging_KARLSKRONA/tillsyn/A 33062-2020.docx", "A 33062-2020")</f>
        <v/>
      </c>
      <c r="Y38">
        <f>HYPERLINK("https://klasma.github.io/Logging_KARLSKRONA/tillsynsmail/A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45208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34682-2020.xlsx", "A 34682-2020")</f>
        <v/>
      </c>
      <c r="T39">
        <f>HYPERLINK("https://klasma.github.io/Logging_OLOFSTROM/kartor/A 34682-2020.png", "A 34682-2020")</f>
        <v/>
      </c>
      <c r="V39">
        <f>HYPERLINK("https://klasma.github.io/Logging_OLOFSTROM/klagomål/A 34682-2020.docx", "A 34682-2020")</f>
        <v/>
      </c>
      <c r="W39">
        <f>HYPERLINK("https://klasma.github.io/Logging_OLOFSTROM/klagomålsmail/A 34682-2020.docx", "A 34682-2020")</f>
        <v/>
      </c>
      <c r="X39">
        <f>HYPERLINK("https://klasma.github.io/Logging_OLOFSTROM/tillsyn/A 34682-2020.docx", "A 34682-2020")</f>
        <v/>
      </c>
      <c r="Y39">
        <f>HYPERLINK("https://klasma.github.io/Logging_OLOFSTROM/tillsynsmail/A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45208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41063-2020.xlsx", "A 41063-2020")</f>
        <v/>
      </c>
      <c r="T40">
        <f>HYPERLINK("https://klasma.github.io/Logging_OLOFSTROM/kartor/A 41063-2020.png", "A 41063-2020")</f>
        <v/>
      </c>
      <c r="V40">
        <f>HYPERLINK("https://klasma.github.io/Logging_OLOFSTROM/klagomål/A 41063-2020.docx", "A 41063-2020")</f>
        <v/>
      </c>
      <c r="W40">
        <f>HYPERLINK("https://klasma.github.io/Logging_OLOFSTROM/klagomålsmail/A 41063-2020.docx", "A 41063-2020")</f>
        <v/>
      </c>
      <c r="X40">
        <f>HYPERLINK("https://klasma.github.io/Logging_OLOFSTROM/tillsyn/A 41063-2020.docx", "A 41063-2020")</f>
        <v/>
      </c>
      <c r="Y40">
        <f>HYPERLINK("https://klasma.github.io/Logging_OLOFSTROM/tillsynsmail/A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45208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44540-2020.xlsx", "A 44540-2020")</f>
        <v/>
      </c>
      <c r="T41">
        <f>HYPERLINK("https://klasma.github.io/Logging_OLOFSTROM/kartor/A 44540-2020.png", "A 44540-2020")</f>
        <v/>
      </c>
      <c r="V41">
        <f>HYPERLINK("https://klasma.github.io/Logging_OLOFSTROM/klagomål/A 44540-2020.docx", "A 44540-2020")</f>
        <v/>
      </c>
      <c r="W41">
        <f>HYPERLINK("https://klasma.github.io/Logging_OLOFSTROM/klagomålsmail/A 44540-2020.docx", "A 44540-2020")</f>
        <v/>
      </c>
      <c r="X41">
        <f>HYPERLINK("https://klasma.github.io/Logging_OLOFSTROM/tillsyn/A 44540-2020.docx", "A 44540-2020")</f>
        <v/>
      </c>
      <c r="Y41">
        <f>HYPERLINK("https://klasma.github.io/Logging_OLOFSTROM/tillsynsmail/A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45208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50311-2020.xlsx", "A 50311-2020")</f>
        <v/>
      </c>
      <c r="T42">
        <f>HYPERLINK("https://klasma.github.io/Logging_OLOFSTROM/kartor/A 50311-2020.png", "A 50311-2020")</f>
        <v/>
      </c>
      <c r="U42">
        <f>HYPERLINK("https://klasma.github.io/Logging_OLOFSTROM/knärot/A 50311-2020.png", "A 50311-2020")</f>
        <v/>
      </c>
      <c r="V42">
        <f>HYPERLINK("https://klasma.github.io/Logging_OLOFSTROM/klagomål/A 50311-2020.docx", "A 50311-2020")</f>
        <v/>
      </c>
      <c r="W42">
        <f>HYPERLINK("https://klasma.github.io/Logging_OLOFSTROM/klagomålsmail/A 50311-2020.docx", "A 50311-2020")</f>
        <v/>
      </c>
      <c r="X42">
        <f>HYPERLINK("https://klasma.github.io/Logging_OLOFSTROM/tillsyn/A 50311-2020.docx", "A 50311-2020")</f>
        <v/>
      </c>
      <c r="Y42">
        <f>HYPERLINK("https://klasma.github.io/Logging_OLOFSTROM/tillsynsmail/A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45208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52200-2020.xlsx", "A 52200-2020")</f>
        <v/>
      </c>
      <c r="T43">
        <f>HYPERLINK("https://klasma.github.io/Logging_KARLSHAMN/kartor/A 52200-2020.png", "A 52200-2020")</f>
        <v/>
      </c>
      <c r="V43">
        <f>HYPERLINK("https://klasma.github.io/Logging_KARLSHAMN/klagomål/A 52200-2020.docx", "A 52200-2020")</f>
        <v/>
      </c>
      <c r="W43">
        <f>HYPERLINK("https://klasma.github.io/Logging_KARLSHAMN/klagomålsmail/A 52200-2020.docx", "A 52200-2020")</f>
        <v/>
      </c>
      <c r="X43">
        <f>HYPERLINK("https://klasma.github.io/Logging_KARLSHAMN/tillsyn/A 52200-2020.docx", "A 52200-2020")</f>
        <v/>
      </c>
      <c r="Y43">
        <f>HYPERLINK("https://klasma.github.io/Logging_KARLSHAMN/tillsynsmail/A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45208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55714-2020.xlsx", "A 55714-2020")</f>
        <v/>
      </c>
      <c r="T44">
        <f>HYPERLINK("https://klasma.github.io/Logging_KARLSKRONA/kartor/A 55714-2020.png", "A 55714-2020")</f>
        <v/>
      </c>
      <c r="V44">
        <f>HYPERLINK("https://klasma.github.io/Logging_KARLSKRONA/klagomål/A 55714-2020.docx", "A 55714-2020")</f>
        <v/>
      </c>
      <c r="W44">
        <f>HYPERLINK("https://klasma.github.io/Logging_KARLSKRONA/klagomålsmail/A 55714-2020.docx", "A 55714-2020")</f>
        <v/>
      </c>
      <c r="X44">
        <f>HYPERLINK("https://klasma.github.io/Logging_KARLSKRONA/tillsyn/A 55714-2020.docx", "A 55714-2020")</f>
        <v/>
      </c>
      <c r="Y44">
        <f>HYPERLINK("https://klasma.github.io/Logging_KARLSKRONA/tillsynsmail/A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45208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57181-2020.xlsx", "A 57181-2020")</f>
        <v/>
      </c>
      <c r="T45">
        <f>HYPERLINK("https://klasma.github.io/Logging_KARLSKRONA/kartor/A 57181-2020.png", "A 57181-2020")</f>
        <v/>
      </c>
      <c r="V45">
        <f>HYPERLINK("https://klasma.github.io/Logging_KARLSKRONA/klagomål/A 57181-2020.docx", "A 57181-2020")</f>
        <v/>
      </c>
      <c r="W45">
        <f>HYPERLINK("https://klasma.github.io/Logging_KARLSKRONA/klagomålsmail/A 57181-2020.docx", "A 57181-2020")</f>
        <v/>
      </c>
      <c r="X45">
        <f>HYPERLINK("https://klasma.github.io/Logging_KARLSKRONA/tillsyn/A 57181-2020.docx", "A 57181-2020")</f>
        <v/>
      </c>
      <c r="Y45">
        <f>HYPERLINK("https://klasma.github.io/Logging_KARLSKRONA/tillsynsmail/A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45208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58803-2020.xlsx", "A 58803-2020")</f>
        <v/>
      </c>
      <c r="T46">
        <f>HYPERLINK("https://klasma.github.io/Logging_KARLSKRONA/kartor/A 58803-2020.png", "A 58803-2020")</f>
        <v/>
      </c>
      <c r="V46">
        <f>HYPERLINK("https://klasma.github.io/Logging_KARLSKRONA/klagomål/A 58803-2020.docx", "A 58803-2020")</f>
        <v/>
      </c>
      <c r="W46">
        <f>HYPERLINK("https://klasma.github.io/Logging_KARLSKRONA/klagomålsmail/A 58803-2020.docx", "A 58803-2020")</f>
        <v/>
      </c>
      <c r="X46">
        <f>HYPERLINK("https://klasma.github.io/Logging_KARLSKRONA/tillsyn/A 58803-2020.docx", "A 58803-2020")</f>
        <v/>
      </c>
      <c r="Y46">
        <f>HYPERLINK("https://klasma.github.io/Logging_KARLSKRONA/tillsynsmail/A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45208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57676-2020.xlsx", "A 57676-2020")</f>
        <v/>
      </c>
      <c r="T47">
        <f>HYPERLINK("https://klasma.github.io/Logging_KARLSKRONA/kartor/A 57676-2020.png", "A 57676-2020")</f>
        <v/>
      </c>
      <c r="V47">
        <f>HYPERLINK("https://klasma.github.io/Logging_KARLSKRONA/klagomål/A 57676-2020.docx", "A 57676-2020")</f>
        <v/>
      </c>
      <c r="W47">
        <f>HYPERLINK("https://klasma.github.io/Logging_KARLSKRONA/klagomålsmail/A 57676-2020.docx", "A 57676-2020")</f>
        <v/>
      </c>
      <c r="X47">
        <f>HYPERLINK("https://klasma.github.io/Logging_KARLSKRONA/tillsyn/A 57676-2020.docx", "A 57676-2020")</f>
        <v/>
      </c>
      <c r="Y47">
        <f>HYPERLINK("https://klasma.github.io/Logging_KARLSKRONA/tillsynsmail/A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45208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61898-2020.xlsx", "A 61898-2020")</f>
        <v/>
      </c>
      <c r="T48">
        <f>HYPERLINK("https://klasma.github.io/Logging_KARLSKRONA/kartor/A 61898-2020.png", "A 61898-2020")</f>
        <v/>
      </c>
      <c r="V48">
        <f>HYPERLINK("https://klasma.github.io/Logging_KARLSKRONA/klagomål/A 61898-2020.docx", "A 61898-2020")</f>
        <v/>
      </c>
      <c r="W48">
        <f>HYPERLINK("https://klasma.github.io/Logging_KARLSKRONA/klagomålsmail/A 61898-2020.docx", "A 61898-2020")</f>
        <v/>
      </c>
      <c r="X48">
        <f>HYPERLINK("https://klasma.github.io/Logging_KARLSKRONA/tillsyn/A 61898-2020.docx", "A 61898-2020")</f>
        <v/>
      </c>
      <c r="Y48">
        <f>HYPERLINK("https://klasma.github.io/Logging_KARLSKRONA/tillsynsmail/A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45208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6932-2021.xlsx", "A 6932-2021")</f>
        <v/>
      </c>
      <c r="T49">
        <f>HYPERLINK("https://klasma.github.io/Logging_KARLSKRONA/kartor/A 6932-2021.png", "A 6932-2021")</f>
        <v/>
      </c>
      <c r="V49">
        <f>HYPERLINK("https://klasma.github.io/Logging_KARLSKRONA/klagomål/A 6932-2021.docx", "A 6932-2021")</f>
        <v/>
      </c>
      <c r="W49">
        <f>HYPERLINK("https://klasma.github.io/Logging_KARLSKRONA/klagomålsmail/A 6932-2021.docx", "A 6932-2021")</f>
        <v/>
      </c>
      <c r="X49">
        <f>HYPERLINK("https://klasma.github.io/Logging_KARLSKRONA/tillsyn/A 6932-2021.docx", "A 6932-2021")</f>
        <v/>
      </c>
      <c r="Y49">
        <f>HYPERLINK("https://klasma.github.io/Logging_KARLSKRONA/tillsynsmail/A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45208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15365-2021.xlsx", "A 15365-2021")</f>
        <v/>
      </c>
      <c r="T50">
        <f>HYPERLINK("https://klasma.github.io/Logging_RONNEBY/kartor/A 15365-2021.png", "A 15365-2021")</f>
        <v/>
      </c>
      <c r="V50">
        <f>HYPERLINK("https://klasma.github.io/Logging_RONNEBY/klagomål/A 15365-2021.docx", "A 15365-2021")</f>
        <v/>
      </c>
      <c r="W50">
        <f>HYPERLINK("https://klasma.github.io/Logging_RONNEBY/klagomålsmail/A 15365-2021.docx", "A 15365-2021")</f>
        <v/>
      </c>
      <c r="X50">
        <f>HYPERLINK("https://klasma.github.io/Logging_RONNEBY/tillsyn/A 15365-2021.docx", "A 15365-2021")</f>
        <v/>
      </c>
      <c r="Y50">
        <f>HYPERLINK("https://klasma.github.io/Logging_RONNEBY/tillsynsmail/A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45208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17360-2021.xlsx", "A 17360-2021")</f>
        <v/>
      </c>
      <c r="T51">
        <f>HYPERLINK("https://klasma.github.io/Logging_RONNEBY/kartor/A 17360-2021.png", "A 17360-2021")</f>
        <v/>
      </c>
      <c r="V51">
        <f>HYPERLINK("https://klasma.github.io/Logging_RONNEBY/klagomål/A 17360-2021.docx", "A 17360-2021")</f>
        <v/>
      </c>
      <c r="W51">
        <f>HYPERLINK("https://klasma.github.io/Logging_RONNEBY/klagomålsmail/A 17360-2021.docx", "A 17360-2021")</f>
        <v/>
      </c>
      <c r="X51">
        <f>HYPERLINK("https://klasma.github.io/Logging_RONNEBY/tillsyn/A 17360-2021.docx", "A 17360-2021")</f>
        <v/>
      </c>
      <c r="Y51">
        <f>HYPERLINK("https://klasma.github.io/Logging_RONNEBY/tillsynsmail/A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45208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18370-2021.xlsx", "A 18370-2021")</f>
        <v/>
      </c>
      <c r="T52">
        <f>HYPERLINK("https://klasma.github.io/Logging_RONNEBY/kartor/A 18370-2021.png", "A 18370-2021")</f>
        <v/>
      </c>
      <c r="U52">
        <f>HYPERLINK("https://klasma.github.io/Logging_RONNEBY/knärot/A 18370-2021.png", "A 18370-2021")</f>
        <v/>
      </c>
      <c r="V52">
        <f>HYPERLINK("https://klasma.github.io/Logging_RONNEBY/klagomål/A 18370-2021.docx", "A 18370-2021")</f>
        <v/>
      </c>
      <c r="W52">
        <f>HYPERLINK("https://klasma.github.io/Logging_RONNEBY/klagomålsmail/A 18370-2021.docx", "A 18370-2021")</f>
        <v/>
      </c>
      <c r="X52">
        <f>HYPERLINK("https://klasma.github.io/Logging_RONNEBY/tillsyn/A 18370-2021.docx", "A 18370-2021")</f>
        <v/>
      </c>
      <c r="Y52">
        <f>HYPERLINK("https://klasma.github.io/Logging_RONNEBY/tillsynsmail/A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45208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20040-2021.xlsx", "A 20040-2021")</f>
        <v/>
      </c>
      <c r="T53">
        <f>HYPERLINK("https://klasma.github.io/Logging_OLOFSTROM/kartor/A 20040-2021.png", "A 20040-2021")</f>
        <v/>
      </c>
      <c r="V53">
        <f>HYPERLINK("https://klasma.github.io/Logging_OLOFSTROM/klagomål/A 20040-2021.docx", "A 20040-2021")</f>
        <v/>
      </c>
      <c r="W53">
        <f>HYPERLINK("https://klasma.github.io/Logging_OLOFSTROM/klagomålsmail/A 20040-2021.docx", "A 20040-2021")</f>
        <v/>
      </c>
      <c r="X53">
        <f>HYPERLINK("https://klasma.github.io/Logging_OLOFSTROM/tillsyn/A 20040-2021.docx", "A 20040-2021")</f>
        <v/>
      </c>
      <c r="Y53">
        <f>HYPERLINK("https://klasma.github.io/Logging_OLOFSTROM/tillsynsmail/A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45208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25955-2021.xlsx", "A 25955-2021")</f>
        <v/>
      </c>
      <c r="T54">
        <f>HYPERLINK("https://klasma.github.io/Logging_RONNEBY/kartor/A 25955-2021.png", "A 25955-2021")</f>
        <v/>
      </c>
      <c r="V54">
        <f>HYPERLINK("https://klasma.github.io/Logging_RONNEBY/klagomål/A 25955-2021.docx", "A 25955-2021")</f>
        <v/>
      </c>
      <c r="W54">
        <f>HYPERLINK("https://klasma.github.io/Logging_RONNEBY/klagomålsmail/A 25955-2021.docx", "A 25955-2021")</f>
        <v/>
      </c>
      <c r="X54">
        <f>HYPERLINK("https://klasma.github.io/Logging_RONNEBY/tillsyn/A 25955-2021.docx", "A 25955-2021")</f>
        <v/>
      </c>
      <c r="Y54">
        <f>HYPERLINK("https://klasma.github.io/Logging_RONNEBY/tillsynsmail/A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45208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37115-2021.xlsx", "A 37115-2021")</f>
        <v/>
      </c>
      <c r="T55">
        <f>HYPERLINK("https://klasma.github.io/Logging_KARLSHAMN/kartor/A 37115-2021.png", "A 37115-2021")</f>
        <v/>
      </c>
      <c r="V55">
        <f>HYPERLINK("https://klasma.github.io/Logging_KARLSHAMN/klagomål/A 37115-2021.docx", "A 37115-2021")</f>
        <v/>
      </c>
      <c r="W55">
        <f>HYPERLINK("https://klasma.github.io/Logging_KARLSHAMN/klagomålsmail/A 37115-2021.docx", "A 37115-2021")</f>
        <v/>
      </c>
      <c r="X55">
        <f>HYPERLINK("https://klasma.github.io/Logging_KARLSHAMN/tillsyn/A 37115-2021.docx", "A 37115-2021")</f>
        <v/>
      </c>
      <c r="Y55">
        <f>HYPERLINK("https://klasma.github.io/Logging_KARLSHAMN/tillsynsmail/A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45208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38709-2021.xlsx", "A 38709-2021")</f>
        <v/>
      </c>
      <c r="T56">
        <f>HYPERLINK("https://klasma.github.io/Logging_OLOFSTROM/kartor/A 38709-2021.png", "A 38709-2021")</f>
        <v/>
      </c>
      <c r="V56">
        <f>HYPERLINK("https://klasma.github.io/Logging_OLOFSTROM/klagomål/A 38709-2021.docx", "A 38709-2021")</f>
        <v/>
      </c>
      <c r="W56">
        <f>HYPERLINK("https://klasma.github.io/Logging_OLOFSTROM/klagomålsmail/A 38709-2021.docx", "A 38709-2021")</f>
        <v/>
      </c>
      <c r="X56">
        <f>HYPERLINK("https://klasma.github.io/Logging_OLOFSTROM/tillsyn/A 38709-2021.docx", "A 38709-2021")</f>
        <v/>
      </c>
      <c r="Y56">
        <f>HYPERLINK("https://klasma.github.io/Logging_OLOFSTROM/tillsynsmail/A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45208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41708-2021.xlsx", "A 41708-2021")</f>
        <v/>
      </c>
      <c r="T57">
        <f>HYPERLINK("https://klasma.github.io/Logging_RONNEBY/kartor/A 41708-2021.png", "A 41708-2021")</f>
        <v/>
      </c>
      <c r="V57">
        <f>HYPERLINK("https://klasma.github.io/Logging_RONNEBY/klagomål/A 41708-2021.docx", "A 41708-2021")</f>
        <v/>
      </c>
      <c r="W57">
        <f>HYPERLINK("https://klasma.github.io/Logging_RONNEBY/klagomålsmail/A 41708-2021.docx", "A 41708-2021")</f>
        <v/>
      </c>
      <c r="X57">
        <f>HYPERLINK("https://klasma.github.io/Logging_RONNEBY/tillsyn/A 41708-2021.docx", "A 41708-2021")</f>
        <v/>
      </c>
      <c r="Y57">
        <f>HYPERLINK("https://klasma.github.io/Logging_RONNEBY/tillsynsmail/A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45208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46709-2021.xlsx", "A 46709-2021")</f>
        <v/>
      </c>
      <c r="T58">
        <f>HYPERLINK("https://klasma.github.io/Logging_KARLSKRONA/kartor/A 46709-2021.png", "A 46709-2021")</f>
        <v/>
      </c>
      <c r="V58">
        <f>HYPERLINK("https://klasma.github.io/Logging_KARLSKRONA/klagomål/A 46709-2021.docx", "A 46709-2021")</f>
        <v/>
      </c>
      <c r="W58">
        <f>HYPERLINK("https://klasma.github.io/Logging_KARLSKRONA/klagomålsmail/A 46709-2021.docx", "A 46709-2021")</f>
        <v/>
      </c>
      <c r="X58">
        <f>HYPERLINK("https://klasma.github.io/Logging_KARLSKRONA/tillsyn/A 46709-2021.docx", "A 46709-2021")</f>
        <v/>
      </c>
      <c r="Y58">
        <f>HYPERLINK("https://klasma.github.io/Logging_KARLSKRONA/tillsynsmail/A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45208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49902-2021.xlsx", "A 49902-2021")</f>
        <v/>
      </c>
      <c r="T59">
        <f>HYPERLINK("https://klasma.github.io/Logging_KARLSHAMN/kartor/A 49902-2021.png", "A 49902-2021")</f>
        <v/>
      </c>
      <c r="V59">
        <f>HYPERLINK("https://klasma.github.io/Logging_KARLSHAMN/klagomål/A 49902-2021.docx", "A 49902-2021")</f>
        <v/>
      </c>
      <c r="W59">
        <f>HYPERLINK("https://klasma.github.io/Logging_KARLSHAMN/klagomålsmail/A 49902-2021.docx", "A 49902-2021")</f>
        <v/>
      </c>
      <c r="X59">
        <f>HYPERLINK("https://klasma.github.io/Logging_KARLSHAMN/tillsyn/A 49902-2021.docx", "A 49902-2021")</f>
        <v/>
      </c>
      <c r="Y59">
        <f>HYPERLINK("https://klasma.github.io/Logging_KARLSHAMN/tillsynsmail/A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45208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52837-2021.xlsx", "A 52837-2021")</f>
        <v/>
      </c>
      <c r="T60">
        <f>HYPERLINK("https://klasma.github.io/Logging_KARLSKRONA/kartor/A 52837-2021.png", "A 52837-2021")</f>
        <v/>
      </c>
      <c r="V60">
        <f>HYPERLINK("https://klasma.github.io/Logging_KARLSKRONA/klagomål/A 52837-2021.docx", "A 52837-2021")</f>
        <v/>
      </c>
      <c r="W60">
        <f>HYPERLINK("https://klasma.github.io/Logging_KARLSKRONA/klagomålsmail/A 52837-2021.docx", "A 52837-2021")</f>
        <v/>
      </c>
      <c r="X60">
        <f>HYPERLINK("https://klasma.github.io/Logging_KARLSKRONA/tillsyn/A 52837-2021.docx", "A 52837-2021")</f>
        <v/>
      </c>
      <c r="Y60">
        <f>HYPERLINK("https://klasma.github.io/Logging_KARLSKRONA/tillsynsmail/A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45208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69282-2021.xlsx", "A 69282-2021")</f>
        <v/>
      </c>
      <c r="T61">
        <f>HYPERLINK("https://klasma.github.io/Logging_KARLSKRONA/kartor/A 69282-2021.png", "A 69282-2021")</f>
        <v/>
      </c>
      <c r="V61">
        <f>HYPERLINK("https://klasma.github.io/Logging_KARLSKRONA/klagomål/A 69282-2021.docx", "A 69282-2021")</f>
        <v/>
      </c>
      <c r="W61">
        <f>HYPERLINK("https://klasma.github.io/Logging_KARLSKRONA/klagomålsmail/A 69282-2021.docx", "A 69282-2021")</f>
        <v/>
      </c>
      <c r="X61">
        <f>HYPERLINK("https://klasma.github.io/Logging_KARLSKRONA/tillsyn/A 69282-2021.docx", "A 69282-2021")</f>
        <v/>
      </c>
      <c r="Y61">
        <f>HYPERLINK("https://klasma.github.io/Logging_KARLSKRONA/tillsynsmail/A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45208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5497-2022.xlsx", "A 5497-2022")</f>
        <v/>
      </c>
      <c r="T62">
        <f>HYPERLINK("https://klasma.github.io/Logging_KARLSHAMN/kartor/A 5497-2022.png", "A 5497-2022")</f>
        <v/>
      </c>
      <c r="V62">
        <f>HYPERLINK("https://klasma.github.io/Logging_KARLSHAMN/klagomål/A 5497-2022.docx", "A 5497-2022")</f>
        <v/>
      </c>
      <c r="W62">
        <f>HYPERLINK("https://klasma.github.io/Logging_KARLSHAMN/klagomålsmail/A 5497-2022.docx", "A 5497-2022")</f>
        <v/>
      </c>
      <c r="X62">
        <f>HYPERLINK("https://klasma.github.io/Logging_KARLSHAMN/tillsyn/A 5497-2022.docx", "A 5497-2022")</f>
        <v/>
      </c>
      <c r="Y62">
        <f>HYPERLINK("https://klasma.github.io/Logging_KARLSHAMN/tillsynsmail/A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45208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14598-2022.xlsx", "A 14598-2022")</f>
        <v/>
      </c>
      <c r="T63">
        <f>HYPERLINK("https://klasma.github.io/Logging_KARLSHAMN/kartor/A 14598-2022.png", "A 14598-2022")</f>
        <v/>
      </c>
      <c r="V63">
        <f>HYPERLINK("https://klasma.github.io/Logging_KARLSHAMN/klagomål/A 14598-2022.docx", "A 14598-2022")</f>
        <v/>
      </c>
      <c r="W63">
        <f>HYPERLINK("https://klasma.github.io/Logging_KARLSHAMN/klagomålsmail/A 14598-2022.docx", "A 14598-2022")</f>
        <v/>
      </c>
      <c r="X63">
        <f>HYPERLINK("https://klasma.github.io/Logging_KARLSHAMN/tillsyn/A 14598-2022.docx", "A 14598-2022")</f>
        <v/>
      </c>
      <c r="Y63">
        <f>HYPERLINK("https://klasma.github.io/Logging_KARLSHAMN/tillsynsmail/A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45208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24816-2022.xlsx", "A 24816-2022")</f>
        <v/>
      </c>
      <c r="T64">
        <f>HYPERLINK("https://klasma.github.io/Logging_KARLSKRONA/kartor/A 24816-2022.png", "A 24816-2022")</f>
        <v/>
      </c>
      <c r="V64">
        <f>HYPERLINK("https://klasma.github.io/Logging_KARLSKRONA/klagomål/A 24816-2022.docx", "A 24816-2022")</f>
        <v/>
      </c>
      <c r="W64">
        <f>HYPERLINK("https://klasma.github.io/Logging_KARLSKRONA/klagomålsmail/A 24816-2022.docx", "A 24816-2022")</f>
        <v/>
      </c>
      <c r="X64">
        <f>HYPERLINK("https://klasma.github.io/Logging_KARLSKRONA/tillsyn/A 24816-2022.docx", "A 24816-2022")</f>
        <v/>
      </c>
      <c r="Y64">
        <f>HYPERLINK("https://klasma.github.io/Logging_KARLSKRONA/tillsynsmail/A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45208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27704-2022.xlsx", "A 27704-2022")</f>
        <v/>
      </c>
      <c r="T65">
        <f>HYPERLINK("https://klasma.github.io/Logging_KARLSHAMN/kartor/A 27704-2022.png", "A 27704-2022")</f>
        <v/>
      </c>
      <c r="V65">
        <f>HYPERLINK("https://klasma.github.io/Logging_KARLSHAMN/klagomål/A 27704-2022.docx", "A 27704-2022")</f>
        <v/>
      </c>
      <c r="W65">
        <f>HYPERLINK("https://klasma.github.io/Logging_KARLSHAMN/klagomålsmail/A 27704-2022.docx", "A 27704-2022")</f>
        <v/>
      </c>
      <c r="X65">
        <f>HYPERLINK("https://klasma.github.io/Logging_KARLSHAMN/tillsyn/A 27704-2022.docx", "A 27704-2022")</f>
        <v/>
      </c>
      <c r="Y65">
        <f>HYPERLINK("https://klasma.github.io/Logging_KARLSHAMN/tillsynsmail/A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45208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43368-2022.xlsx", "A 43368-2022")</f>
        <v/>
      </c>
      <c r="T66">
        <f>HYPERLINK("https://klasma.github.io/Logging_OLOFSTROM/kartor/A 43368-2022.png", "A 43368-2022")</f>
        <v/>
      </c>
      <c r="V66">
        <f>HYPERLINK("https://klasma.github.io/Logging_OLOFSTROM/klagomål/A 43368-2022.docx", "A 43368-2022")</f>
        <v/>
      </c>
      <c r="W66">
        <f>HYPERLINK("https://klasma.github.io/Logging_OLOFSTROM/klagomålsmail/A 43368-2022.docx", "A 43368-2022")</f>
        <v/>
      </c>
      <c r="X66">
        <f>HYPERLINK("https://klasma.github.io/Logging_OLOFSTROM/tillsyn/A 43368-2022.docx", "A 43368-2022")</f>
        <v/>
      </c>
      <c r="Y66">
        <f>HYPERLINK("https://klasma.github.io/Logging_OLOFSTROM/tillsynsmail/A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45208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53806-2022.xlsx", "A 53806-2022")</f>
        <v/>
      </c>
      <c r="T67">
        <f>HYPERLINK("https://klasma.github.io/Logging_OLOFSTROM/kartor/A 53806-2022.png", "A 53806-2022")</f>
        <v/>
      </c>
      <c r="V67">
        <f>HYPERLINK("https://klasma.github.io/Logging_OLOFSTROM/klagomål/A 53806-2022.docx", "A 53806-2022")</f>
        <v/>
      </c>
      <c r="W67">
        <f>HYPERLINK("https://klasma.github.io/Logging_OLOFSTROM/klagomålsmail/A 53806-2022.docx", "A 53806-2022")</f>
        <v/>
      </c>
      <c r="X67">
        <f>HYPERLINK("https://klasma.github.io/Logging_OLOFSTROM/tillsyn/A 53806-2022.docx", "A 53806-2022")</f>
        <v/>
      </c>
      <c r="Y67">
        <f>HYPERLINK("https://klasma.github.io/Logging_OLOFSTROM/tillsynsmail/A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45208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58405-2022.xlsx", "A 58405-2022")</f>
        <v/>
      </c>
      <c r="T68">
        <f>HYPERLINK("https://klasma.github.io/Logging_KARLSHAMN/kartor/A 58405-2022.png", "A 58405-2022")</f>
        <v/>
      </c>
      <c r="V68">
        <f>HYPERLINK("https://klasma.github.io/Logging_KARLSHAMN/klagomål/A 58405-2022.docx", "A 58405-2022")</f>
        <v/>
      </c>
      <c r="W68">
        <f>HYPERLINK("https://klasma.github.io/Logging_KARLSHAMN/klagomålsmail/A 58405-2022.docx", "A 58405-2022")</f>
        <v/>
      </c>
      <c r="X68">
        <f>HYPERLINK("https://klasma.github.io/Logging_KARLSHAMN/tillsyn/A 58405-2022.docx", "A 58405-2022")</f>
        <v/>
      </c>
      <c r="Y68">
        <f>HYPERLINK("https://klasma.github.io/Logging_KARLSHAMN/tillsynsmail/A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45208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2573-2023.xlsx", "A 2573-2023")</f>
        <v/>
      </c>
      <c r="T69">
        <f>HYPERLINK("https://klasma.github.io/Logging_KARLSHAMN/kartor/A 2573-2023.png", "A 2573-2023")</f>
        <v/>
      </c>
      <c r="V69">
        <f>HYPERLINK("https://klasma.github.io/Logging_KARLSHAMN/klagomål/A 2573-2023.docx", "A 2573-2023")</f>
        <v/>
      </c>
      <c r="W69">
        <f>HYPERLINK("https://klasma.github.io/Logging_KARLSHAMN/klagomålsmail/A 2573-2023.docx", "A 2573-2023")</f>
        <v/>
      </c>
      <c r="X69">
        <f>HYPERLINK("https://klasma.github.io/Logging_KARLSHAMN/tillsyn/A 2573-2023.docx", "A 2573-2023")</f>
        <v/>
      </c>
      <c r="Y69">
        <f>HYPERLINK("https://klasma.github.io/Logging_KARLSHAMN/tillsynsmail/A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45208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4028-2023.xlsx", "A 4028-2023")</f>
        <v/>
      </c>
      <c r="T70">
        <f>HYPERLINK("https://klasma.github.io/Logging_RONNEBY/kartor/A 4028-2023.png", "A 4028-2023")</f>
        <v/>
      </c>
      <c r="V70">
        <f>HYPERLINK("https://klasma.github.io/Logging_RONNEBY/klagomål/A 4028-2023.docx", "A 4028-2023")</f>
        <v/>
      </c>
      <c r="W70">
        <f>HYPERLINK("https://klasma.github.io/Logging_RONNEBY/klagomålsmail/A 4028-2023.docx", "A 4028-2023")</f>
        <v/>
      </c>
      <c r="X70">
        <f>HYPERLINK("https://klasma.github.io/Logging_RONNEBY/tillsyn/A 4028-2023.docx", "A 4028-2023")</f>
        <v/>
      </c>
      <c r="Y70">
        <f>HYPERLINK("https://klasma.github.io/Logging_RONNEBY/tillsynsmail/A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45208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10064-2023.xlsx", "A 10064-2023")</f>
        <v/>
      </c>
      <c r="T71">
        <f>HYPERLINK("https://klasma.github.io/Logging_RONNEBY/kartor/A 10064-2023.png", "A 10064-2023")</f>
        <v/>
      </c>
      <c r="V71">
        <f>HYPERLINK("https://klasma.github.io/Logging_RONNEBY/klagomål/A 10064-2023.docx", "A 10064-2023")</f>
        <v/>
      </c>
      <c r="W71">
        <f>HYPERLINK("https://klasma.github.io/Logging_RONNEBY/klagomålsmail/A 10064-2023.docx", "A 10064-2023")</f>
        <v/>
      </c>
      <c r="X71">
        <f>HYPERLINK("https://klasma.github.io/Logging_RONNEBY/tillsyn/A 10064-2023.docx", "A 10064-2023")</f>
        <v/>
      </c>
      <c r="Y71">
        <f>HYPERLINK("https://klasma.github.io/Logging_RONNEBY/tillsynsmail/A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45208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12131-2023.xlsx", "A 12131-2023")</f>
        <v/>
      </c>
      <c r="T72">
        <f>HYPERLINK("https://klasma.github.io/Logging_RONNEBY/kartor/A 12131-2023.png", "A 12131-2023")</f>
        <v/>
      </c>
      <c r="V72">
        <f>HYPERLINK("https://klasma.github.io/Logging_RONNEBY/klagomål/A 12131-2023.docx", "A 12131-2023")</f>
        <v/>
      </c>
      <c r="W72">
        <f>HYPERLINK("https://klasma.github.io/Logging_RONNEBY/klagomålsmail/A 12131-2023.docx", "A 12131-2023")</f>
        <v/>
      </c>
      <c r="X72">
        <f>HYPERLINK("https://klasma.github.io/Logging_RONNEBY/tillsyn/A 12131-2023.docx", "A 12131-2023")</f>
        <v/>
      </c>
      <c r="Y72">
        <f>HYPERLINK("https://klasma.github.io/Logging_RONNEBY/tillsynsmail/A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45208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14940-2023.xlsx", "A 14940-2023")</f>
        <v/>
      </c>
      <c r="T73">
        <f>HYPERLINK("https://klasma.github.io/Logging_RONNEBY/kartor/A 14940-2023.png", "A 14940-2023")</f>
        <v/>
      </c>
      <c r="V73">
        <f>HYPERLINK("https://klasma.github.io/Logging_RONNEBY/klagomål/A 14940-2023.docx", "A 14940-2023")</f>
        <v/>
      </c>
      <c r="W73">
        <f>HYPERLINK("https://klasma.github.io/Logging_RONNEBY/klagomålsmail/A 14940-2023.docx", "A 14940-2023")</f>
        <v/>
      </c>
      <c r="X73">
        <f>HYPERLINK("https://klasma.github.io/Logging_RONNEBY/tillsyn/A 14940-2023.docx", "A 14940-2023")</f>
        <v/>
      </c>
      <c r="Y73">
        <f>HYPERLINK("https://klasma.github.io/Logging_RONNEBY/tillsynsmail/A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45208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16893-2023.xlsx", "A 16893-2023")</f>
        <v/>
      </c>
      <c r="T74">
        <f>HYPERLINK("https://klasma.github.io/Logging_KARLSHAMN/kartor/A 16893-2023.png", "A 16893-2023")</f>
        <v/>
      </c>
      <c r="V74">
        <f>HYPERLINK("https://klasma.github.io/Logging_KARLSHAMN/klagomål/A 16893-2023.docx", "A 16893-2023")</f>
        <v/>
      </c>
      <c r="W74">
        <f>HYPERLINK("https://klasma.github.io/Logging_KARLSHAMN/klagomålsmail/A 16893-2023.docx", "A 16893-2023")</f>
        <v/>
      </c>
      <c r="X74">
        <f>HYPERLINK("https://klasma.github.io/Logging_KARLSHAMN/tillsyn/A 16893-2023.docx", "A 16893-2023")</f>
        <v/>
      </c>
      <c r="Y74">
        <f>HYPERLINK("https://klasma.github.io/Logging_KARLSHAMN/tillsynsmail/A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45208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17849-2023.xlsx", "A 17849-2023")</f>
        <v/>
      </c>
      <c r="T75">
        <f>HYPERLINK("https://klasma.github.io/Logging_KARLSKRONA/kartor/A 17849-2023.png", "A 17849-2023")</f>
        <v/>
      </c>
      <c r="V75">
        <f>HYPERLINK("https://klasma.github.io/Logging_KARLSKRONA/klagomål/A 17849-2023.docx", "A 17849-2023")</f>
        <v/>
      </c>
      <c r="W75">
        <f>HYPERLINK("https://klasma.github.io/Logging_KARLSKRONA/klagomålsmail/A 17849-2023.docx", "A 17849-2023")</f>
        <v/>
      </c>
      <c r="X75">
        <f>HYPERLINK("https://klasma.github.io/Logging_KARLSKRONA/tillsyn/A 17849-2023.docx", "A 17849-2023")</f>
        <v/>
      </c>
      <c r="Y75">
        <f>HYPERLINK("https://klasma.github.io/Logging_KARLSKRONA/tillsynsmail/A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45208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21769-2023.xlsx", "A 21769-2023")</f>
        <v/>
      </c>
      <c r="T76">
        <f>HYPERLINK("https://klasma.github.io/Logging_SOLVESBORG/kartor/A 21769-2023.png", "A 21769-2023")</f>
        <v/>
      </c>
      <c r="V76">
        <f>HYPERLINK("https://klasma.github.io/Logging_SOLVESBORG/klagomål/A 21769-2023.docx", "A 21769-2023")</f>
        <v/>
      </c>
      <c r="W76">
        <f>HYPERLINK("https://klasma.github.io/Logging_SOLVESBORG/klagomålsmail/A 21769-2023.docx", "A 21769-2023")</f>
        <v/>
      </c>
      <c r="X76">
        <f>HYPERLINK("https://klasma.github.io/Logging_SOLVESBORG/tillsyn/A 21769-2023.docx", "A 21769-2023")</f>
        <v/>
      </c>
      <c r="Y76">
        <f>HYPERLINK("https://klasma.github.io/Logging_SOLVESBORG/tillsynsmail/A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45208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27979-2023.xlsx", "A 27979-2023")</f>
        <v/>
      </c>
      <c r="T77">
        <f>HYPERLINK("https://klasma.github.io/Logging_OLOFSTROM/kartor/A 27979-2023.png", "A 27979-2023")</f>
        <v/>
      </c>
      <c r="V77">
        <f>HYPERLINK("https://klasma.github.io/Logging_OLOFSTROM/klagomål/A 27979-2023.docx", "A 27979-2023")</f>
        <v/>
      </c>
      <c r="W77">
        <f>HYPERLINK("https://klasma.github.io/Logging_OLOFSTROM/klagomålsmail/A 27979-2023.docx", "A 27979-2023")</f>
        <v/>
      </c>
      <c r="X77">
        <f>HYPERLINK("https://klasma.github.io/Logging_OLOFSTROM/tillsyn/A 27979-2023.docx", "A 27979-2023")</f>
        <v/>
      </c>
      <c r="Y77">
        <f>HYPERLINK("https://klasma.github.io/Logging_OLOFSTROM/tillsynsmail/A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45208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33549-2023.xlsx", "A 33549-2023")</f>
        <v/>
      </c>
      <c r="T78">
        <f>HYPERLINK("https://klasma.github.io/Logging_KARLSHAMN/kartor/A 33549-2023.png", "A 33549-2023")</f>
        <v/>
      </c>
      <c r="V78">
        <f>HYPERLINK("https://klasma.github.io/Logging_KARLSHAMN/klagomål/A 33549-2023.docx", "A 33549-2023")</f>
        <v/>
      </c>
      <c r="W78">
        <f>HYPERLINK("https://klasma.github.io/Logging_KARLSHAMN/klagomålsmail/A 33549-2023.docx", "A 33549-2023")</f>
        <v/>
      </c>
      <c r="X78">
        <f>HYPERLINK("https://klasma.github.io/Logging_KARLSHAMN/tillsyn/A 33549-2023.docx", "A 33549-2023")</f>
        <v/>
      </c>
      <c r="Y78">
        <f>HYPERLINK("https://klasma.github.io/Logging_KARLSHAMN/tillsynsmail/A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45208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32281-2023.xlsx", "A 32281-2023")</f>
        <v/>
      </c>
      <c r="T79">
        <f>HYPERLINK("https://klasma.github.io/Logging_RONNEBY/kartor/A 32281-2023.png", "A 32281-2023")</f>
        <v/>
      </c>
      <c r="U79">
        <f>HYPERLINK("https://klasma.github.io/Logging_RONNEBY/knärot/A 32281-2023.png", "A 32281-2023")</f>
        <v/>
      </c>
      <c r="V79">
        <f>HYPERLINK("https://klasma.github.io/Logging_RONNEBY/klagomål/A 32281-2023.docx", "A 32281-2023")</f>
        <v/>
      </c>
      <c r="W79">
        <f>HYPERLINK("https://klasma.github.io/Logging_RONNEBY/klagomålsmail/A 32281-2023.docx", "A 32281-2023")</f>
        <v/>
      </c>
      <c r="X79">
        <f>HYPERLINK("https://klasma.github.io/Logging_RONNEBY/tillsyn/A 32281-2023.docx", "A 32281-2023")</f>
        <v/>
      </c>
      <c r="Y79">
        <f>HYPERLINK("https://klasma.github.io/Logging_RONNEBY/tillsynsmail/A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45208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35060-2023.xlsx", "A 35060-2023")</f>
        <v/>
      </c>
      <c r="T80">
        <f>HYPERLINK("https://klasma.github.io/Logging_RONNEBY/kartor/A 35060-2023.png", "A 35060-2023")</f>
        <v/>
      </c>
      <c r="V80">
        <f>HYPERLINK("https://klasma.github.io/Logging_RONNEBY/klagomål/A 35060-2023.docx", "A 35060-2023")</f>
        <v/>
      </c>
      <c r="W80">
        <f>HYPERLINK("https://klasma.github.io/Logging_RONNEBY/klagomålsmail/A 35060-2023.docx", "A 35060-2023")</f>
        <v/>
      </c>
      <c r="X80">
        <f>HYPERLINK("https://klasma.github.io/Logging_RONNEBY/tillsyn/A 35060-2023.docx", "A 35060-2023")</f>
        <v/>
      </c>
      <c r="Y80">
        <f>HYPERLINK("https://klasma.github.io/Logging_RONNEBY/tillsynsmail/A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45208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36463-2023.xlsx", "A 36463-2023")</f>
        <v/>
      </c>
      <c r="T81">
        <f>HYPERLINK("https://klasma.github.io/Logging_RONNEBY/kartor/A 36463-2023.png", "A 36463-2023")</f>
        <v/>
      </c>
      <c r="V81">
        <f>HYPERLINK("https://klasma.github.io/Logging_RONNEBY/klagomål/A 36463-2023.docx", "A 36463-2023")</f>
        <v/>
      </c>
      <c r="W81">
        <f>HYPERLINK("https://klasma.github.io/Logging_RONNEBY/klagomålsmail/A 36463-2023.docx", "A 36463-2023")</f>
        <v/>
      </c>
      <c r="X81">
        <f>HYPERLINK("https://klasma.github.io/Logging_RONNEBY/tillsyn/A 36463-2023.docx", "A 36463-2023")</f>
        <v/>
      </c>
      <c r="Y81">
        <f>HYPERLINK("https://klasma.github.io/Logging_RONNEBY/tillsynsmail/A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45208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45208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45208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45208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45208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45208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45208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45208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45208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45208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45208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45208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45208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45208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45208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45208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45208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45208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45208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45208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45208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45208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45208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45208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45208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45208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45208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45208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45208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45208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45208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45208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45208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45208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45208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45208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45208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45208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45208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45208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45208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45208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45208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45208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45208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45208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45208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45208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45208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45208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45208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45208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45208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45208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45208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45208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45208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45208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45208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45208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45208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45208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45208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45208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45208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45208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45208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45208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45208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45208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45208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45208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45208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45208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45208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45208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45208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45208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45208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45208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45208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45208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45208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45208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45208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45208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45208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45208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45208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45208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45208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45208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45208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45208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45208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45208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45208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45208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45208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45208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45208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45208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45208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45208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45208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45208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45208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45208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45208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45208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45208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45208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45208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45208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45208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45208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45208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45208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45208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45208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45208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45208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45208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45208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45208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45208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45208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45208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45208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45208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45208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45208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45208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45208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45208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45208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45208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45208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45208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45208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45208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45208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45208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45208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45208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45208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45208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45208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45208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45208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45208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45208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45208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45208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45208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45208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45208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45208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45208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45208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45208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45208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45208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45208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45208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45208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45208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45208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45208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45208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45208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45208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45208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45208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45208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45208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45208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45208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45208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45208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45208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45208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45208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45208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45208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45208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45208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45208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45208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45208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45208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45208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45208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45208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45208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45208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45208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45208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45208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45208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45208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45208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45208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45208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45208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45208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45208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45208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45208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45208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45208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45208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45208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45208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45208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45208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45208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45208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45208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45208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45208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45208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45208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45208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45208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45208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45208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45208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45208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45208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45208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45208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45208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45208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45208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45208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45208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45208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45208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45208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45208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45208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45208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45208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45208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45208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45208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45208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45208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45208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45208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45208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45208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45208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45208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45208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45208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45208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45208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45208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45208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45208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45208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45208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45208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45208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45208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45208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45208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45208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45208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45208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45208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45208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45208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45208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45208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45208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45208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45208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45208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45208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45208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45208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45208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45208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45208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45208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45208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45208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45208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45208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45208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45208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45208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45208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45208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45208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45208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45208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45208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45208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45208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45208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45208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45208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45208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45208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45208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45208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45208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45208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45208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45208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45208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45208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45208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45208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45208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45208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45208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45208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45208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45208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45208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45208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45208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45208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45208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45208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45208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45208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45208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45208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45208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45208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45208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45208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45208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45208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45208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45208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45208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45208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45208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45208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45208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45208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45208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45208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45208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45208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45208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45208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45208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45208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45208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45208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45208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45208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45208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45208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45208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45208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45208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45208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45208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45208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45208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45208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45208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45208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45208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45208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45208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45208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45208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45208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45208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45208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45208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45208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45208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45208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45208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45208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45208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45208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45208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45208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45208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45208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45208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45208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45208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45208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45208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45208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45208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45208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45208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45208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45208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45208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45208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45208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45208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45208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45208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45208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45208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45208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45208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45208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45208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45208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45208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45208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45208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45208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45208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45208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45208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45208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45208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45208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45208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45208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45208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45208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45208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45208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45208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45208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45208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45208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45208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45208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45208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45208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45208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45208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45208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45208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45208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45208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45208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45208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45208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45208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45208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45208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45208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45208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45208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45208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45208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45208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45208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45208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45208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45208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45208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45208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45208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45208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45208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45208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45208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45208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45208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45208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45208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45208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45208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45208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45208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45208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45208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45208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45208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45208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45208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45208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45208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45208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45208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45208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45208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45208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45208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45208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45208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45208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45208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45208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45208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45208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45208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45208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45208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45208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45208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45208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45208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45208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45208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45208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45208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45208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45208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45208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45208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45208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45208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45208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45208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45208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45208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45208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45208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45208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45208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45208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45208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45208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45208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45208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45208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45208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45208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45208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45208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45208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45208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45208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45208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45208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45208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45208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45208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45208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45208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45208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45208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45208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45208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45208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45208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45208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45208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45208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45208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45208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45208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45208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45208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45208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45208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45208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45208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45208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45208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45208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45208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45208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45208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45208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45208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45208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45208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45208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45208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45208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45208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45208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45208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45208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45208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45208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45208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45208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45208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45208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45208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45208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45208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45208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45208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45208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45208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45208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45208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45208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45208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45208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45208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45208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45208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45208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45208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45208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45208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45208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45208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45208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45208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45208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45208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45208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45208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45208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45208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45208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45208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45208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45208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45208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45208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45208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45208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45208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45208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45208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45208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45208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45208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45208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45208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45208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45208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45208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45208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45208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45208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45208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45208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45208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45208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45208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45208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45208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45208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45208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45208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45208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45208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45208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45208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45208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45208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45208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45208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45208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45208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45208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45208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45208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45208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45208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45208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45208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45208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45208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45208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45208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45208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45208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45208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45208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45208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45208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45208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45208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45208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45208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45208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45208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45208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45208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45208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45208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45208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45208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45208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45208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45208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45208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45208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45208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45208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45208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45208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45208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45208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45208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45208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45208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45208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45208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45208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45208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45208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45208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45208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45208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45208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45208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63192-2019.png", "A 63192-2019")</f>
        <v/>
      </c>
      <c r="V789">
        <f>HYPERLINK("https://klasma.github.io/Logging_KARLSHAMN/klagomål/A 63192-2019.docx", "A 63192-2019")</f>
        <v/>
      </c>
      <c r="W789">
        <f>HYPERLINK("https://klasma.github.io/Logging_KARLSHAMN/klagomålsmail/A 63192-2019.docx", "A 63192-2019")</f>
        <v/>
      </c>
      <c r="X789">
        <f>HYPERLINK("https://klasma.github.io/Logging_KARLSHAMN/tillsyn/A 63192-2019.docx", "A 63192-2019")</f>
        <v/>
      </c>
      <c r="Y789">
        <f>HYPERLINK("https://klasma.github.io/Logging_KARLSHAMN/tillsynsmail/A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45208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45208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45208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45208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45208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45208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45208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45208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45208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45208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45208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45208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45208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45208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67560-2019.png", "A 67560-2019")</f>
        <v/>
      </c>
      <c r="V803">
        <f>HYPERLINK("https://klasma.github.io/Logging_OLOFSTROM/klagomål/A 67560-2019.docx", "A 67560-2019")</f>
        <v/>
      </c>
      <c r="W803">
        <f>HYPERLINK("https://klasma.github.io/Logging_OLOFSTROM/klagomålsmail/A 67560-2019.docx", "A 67560-2019")</f>
        <v/>
      </c>
      <c r="X803">
        <f>HYPERLINK("https://klasma.github.io/Logging_OLOFSTROM/tillsyn/A 67560-2019.docx", "A 67560-2019")</f>
        <v/>
      </c>
      <c r="Y803">
        <f>HYPERLINK("https://klasma.github.io/Logging_OLOFSTROM/tillsynsmail/A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45208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45208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45208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45208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45208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45208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45208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45208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45208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45208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45208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45208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45208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45208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45208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45208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45208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45208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45208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45208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45208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45208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45208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45208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45208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45208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45208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45208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45208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45208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45208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45208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45208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45208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45208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45208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45208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45208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45208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45208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45208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45208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45208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45208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45208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45208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45208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45208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45208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45208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45208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45208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45208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45208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45208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45208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45208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45208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45208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45208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45208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45208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45208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45208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45208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45208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45208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45208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45208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45208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45208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45208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45208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45208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45208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45208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45208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45208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45208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45208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45208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45208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45208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45208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45208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45208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45208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45208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45208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45208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45208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45208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45208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45208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45208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45208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45208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45208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45208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45208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45208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45208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45208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45208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45208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45208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45208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45208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45208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45208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45208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45208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45208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45208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45208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45208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45208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45208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45208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45208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45208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45208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45208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45208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45208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45208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45208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45208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45208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45208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45208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45208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45208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45208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45208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45208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45208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45208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45208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45208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45208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45208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45208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45208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45208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45208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45208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45208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45208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45208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45208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45208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45208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45208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45208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45208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45208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45208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45208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45208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45208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45208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45208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45208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45208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45208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45208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45208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45208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45208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45208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45208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45208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45208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45208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45208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45208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45208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45208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45208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45208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45208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45208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45208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45208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45208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45208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45208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45208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45208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45208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45208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45208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45208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45208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45208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45208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45208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45208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45208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45208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45208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45208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45208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45208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45208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45208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45208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45208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45208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45208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45208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45208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45208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45208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45208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45208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45208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45208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45208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45208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45208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45208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45208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45208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45208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45208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45208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45208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45208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45208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45208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45208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45208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45208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45208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45208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45208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45208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45208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45208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45208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45208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45208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45208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45208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45208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45208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45208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45208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45208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45208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45208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45208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45208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45208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45208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45208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45208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45208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45208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45208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45208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45208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45208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45208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45208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45208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45208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45208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45208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45208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45208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45208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45208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45208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45208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45208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45208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45208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45208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45208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45208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45208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45208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45208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45208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45208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45208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45208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45208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45208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45208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45208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45208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45208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45208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45208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45208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45208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45208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45208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45208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45208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45208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45208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45208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45208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45208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45208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45208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45208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45208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45208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45208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45208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45208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45208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45208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45208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45208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45208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45208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45208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45208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45208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45208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45208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45208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45208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45208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45208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45208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45208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45208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45208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45208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45208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45208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45208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45208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45208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45208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45208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45208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45208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45208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45208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45208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45208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45208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45208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45208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45208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45208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45208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45208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45208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45208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45208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45208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45208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45208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45208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45208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45208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45208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45208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45208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45208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45208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45208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45208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45208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45208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45208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45208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45208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45208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45208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45208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45208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45208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45208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45208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45208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45208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45208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45208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45208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45208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45208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45208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45208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45208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45208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45208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45208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45208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45208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45208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45208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45208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45208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45208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45208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45208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45208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45208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45208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45208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45208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45208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45208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45208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45208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45208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45208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45208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45208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45208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45208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45208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45208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45208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45208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45208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45208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45208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45208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45208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45208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45208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45208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45208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45208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45208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45208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45208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45208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45208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45208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45208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45208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45208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45208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45208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45208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45208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45208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45208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45208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45208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45208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45208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45208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45208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45208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45208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45208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45208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45208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45208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45208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45208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45208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45208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45208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45208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45208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45208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45208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45208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45208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45208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45208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45208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45208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45208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45208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45208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45208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45208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45208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45208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45208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45208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45208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45208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45208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45208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45208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45208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45208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45208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45208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45208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45208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45208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45208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45208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45208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45208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45208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45208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45208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45208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45208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45208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45208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45208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45208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45208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45208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45208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45208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45208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45208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45208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45208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45208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45208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45208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45208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45208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45208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45208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45208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45208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45208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45208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45208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45208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45208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45208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45208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45208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45208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45208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45208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45208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45208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45208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45208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45208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45208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45208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45208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45208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45208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45208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45208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45208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45208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45208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45208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45208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45208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45208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45208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45208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45208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45208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45208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45208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45208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45208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45208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45208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45208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45208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45208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45208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45208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45208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45208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45208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45208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45208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45208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45208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45208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45208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45208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45208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45208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45208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45208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45208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45208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45208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45208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45208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45208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45208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45208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45208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45208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45208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45208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45208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45208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45208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45208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45208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45208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45208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45208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45208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45208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45208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45208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45208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45208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45208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45208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45208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45208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45208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45208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45208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45208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45208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45208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45208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45208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45208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45208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45208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45208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45208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45208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45208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45208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45208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45208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45208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45208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45208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45208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45208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45208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45208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45208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45208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45208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45208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45208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45208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45208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45208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45208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45208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45208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45208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45208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45208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45208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45208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45208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45208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45208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45208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45208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45208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45208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45208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45208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45208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45208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45208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45208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45208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45208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45208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45208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45208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45208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45208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45208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45208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45208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45208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45208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45208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45208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45208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45208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45208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45208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45208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45208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45208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45208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45208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45208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45208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45208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45208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45208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45208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45208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45208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45208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45208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45208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45208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45208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45208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45208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45208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45208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45208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45208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45208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45208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45208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45208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45208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45208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45208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45208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45208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45208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45208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45208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45208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45208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45208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45208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45208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45208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45208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45208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45208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45208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45208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45208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45208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45208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45208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45208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45208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45208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45208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45208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45208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45208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45208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45208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45208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45208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45208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45208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45208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45208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45208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45208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45208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45208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45208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45208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45208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45208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45208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45208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45208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45208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45208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45208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45208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45208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45208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45208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45208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45208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45208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45208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45208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45208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45208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45208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45208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45208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45208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45208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45208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45208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45208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45208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45208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45208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45208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45208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45208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45208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45208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45208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45208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45208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45208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45208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45208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45208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45208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45208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45208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45208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45208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45208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45208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45208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45208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45208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45208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45208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45208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45208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45208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45208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45208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45208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45208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45208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45208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45208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45208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45208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45208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45208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45208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45208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45208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45208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45208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45208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45208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45208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45208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45208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45208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45208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45208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45208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45208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45208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45208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45208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45208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45208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45208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45208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45208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45208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45208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45208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45208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45208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45208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45208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45208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45208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45208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45208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45208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45208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45208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45208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45208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45208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45208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45208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45208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45208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45208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45208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45208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45208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45208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45208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45208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45208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45208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45208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45208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45208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45208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45208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45208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45208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45208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45208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45208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45208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45208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45208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45208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45208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45208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45208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45208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45208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45208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45208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45208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45208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45208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45208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45208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45208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45208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45208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45208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45208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45208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45208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45208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45208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45208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45208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45208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45208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45208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45208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45208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45208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45208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45208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45208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45208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45208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45208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45208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45208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45208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45208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45208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45208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45208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45208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45208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45208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45208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45208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45208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45208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45208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45208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45208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45208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45208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45208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45208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45208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45208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45208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45208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45208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45208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45208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45208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45208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45208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45208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45208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45208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45208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45208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45208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45208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45208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45208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45208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45208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45208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45208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45208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45208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45208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45208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45208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45208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45208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45208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45208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45208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45208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45208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45208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45208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45208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45208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45208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45208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45208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45208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45208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45208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45208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45208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45208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45208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45208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45208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45208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45208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45208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45208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45208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45208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45208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45208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45208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45208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45208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45208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45208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45208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45208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45208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45208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45208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45208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45208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45208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45208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45208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45208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45208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45208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45208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45208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45208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45208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45208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45208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45208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45208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45208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45208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45208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45208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45208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45208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45208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45208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45208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45208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45208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45208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45208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45208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45208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45208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45208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45208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45208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45208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45208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45208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45208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45208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45208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45208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45208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45208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45208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45208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45208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45208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45208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45208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45208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45208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45208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45208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45208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45208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45208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45208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45208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45208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45208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45208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45208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45208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45208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45208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45208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45208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45208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45208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45208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45208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45208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45208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45208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45208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45208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45208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45208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45208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45208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45208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45208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45208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45208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45208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45208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45208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45208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45208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45208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45208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45208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45208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45208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45208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45208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45208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45208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45208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45208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45208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45208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45208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45208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45208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45208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45208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45208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45208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45208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45208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45208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45208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45208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45208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45208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45208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45208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45208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45208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45208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45208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45208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45208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45208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45208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45208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45208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45208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45208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45208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45208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45208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45208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45208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45208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45208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45208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45208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45208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45208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45208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45208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45208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45208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45208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45208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45208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45208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45208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45208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45208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45208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45208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45208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45208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45208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45208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45208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45208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45208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45208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45208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45208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45208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45208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45208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45208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45208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45208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45208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45208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45208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45208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45208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45208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45208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45208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45208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45208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45208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45208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45208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45208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45208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45208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45208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45208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45208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45208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45208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45208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45208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45208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45208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45208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45208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45208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45208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45208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45208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45208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45208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45208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45208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45208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45208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45208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45208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45208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45208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45208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45208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45208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45208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45208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45208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45208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45208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45208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45208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45208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45208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45208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45208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45208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45208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45208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45208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45208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45208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45208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45208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45208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45208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45208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45208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45208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45208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45208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45208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45208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45208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45208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45208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45208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45208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45208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45208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45208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45208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45208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45208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45208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45208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45208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45208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45208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45208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45208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45208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45208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45208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45208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45208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45208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45208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45208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45208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45208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45208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45208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45208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45208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45208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45208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45208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45208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45208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45208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45208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45208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45208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45208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45208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45208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45208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45208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45208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45208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45208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45208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45208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45208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45208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45208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45208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45208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45208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45208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45208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45208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45208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45208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45208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45208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45208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45208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45208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45208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45208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45208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45208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45208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45208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45208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45208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45208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45208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45208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45208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45208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45208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45208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43146-2023</t>
        </is>
      </c>
      <c r="B2151" s="1" t="n">
        <v>45183</v>
      </c>
      <c r="C2151" s="1" t="n">
        <v>45208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45367-2023</t>
        </is>
      </c>
      <c r="B2152" s="1" t="n">
        <v>45193</v>
      </c>
      <c r="C2152" s="1" t="n">
        <v>45208</v>
      </c>
      <c r="D2152" t="inlineStr">
        <is>
          <t>BLEKINGE LÄN</t>
        </is>
      </c>
      <c r="E2152" t="inlineStr">
        <is>
          <t>RONNEBY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45407-2023</t>
        </is>
      </c>
      <c r="B2153" s="1" t="n">
        <v>45194</v>
      </c>
      <c r="C2153" s="1" t="n">
        <v>45208</v>
      </c>
      <c r="D2153" t="inlineStr">
        <is>
          <t>BLEKINGE LÄN</t>
        </is>
      </c>
      <c r="E2153" t="inlineStr">
        <is>
          <t>RONNEBY</t>
        </is>
      </c>
      <c r="G2153" t="n">
        <v>6.3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45413-2023</t>
        </is>
      </c>
      <c r="B2154" s="1" t="n">
        <v>45194</v>
      </c>
      <c r="C2154" s="1" t="n">
        <v>45208</v>
      </c>
      <c r="D2154" t="inlineStr">
        <is>
          <t>BLEKINGE LÄN</t>
        </is>
      </c>
      <c r="E2154" t="inlineStr">
        <is>
          <t>RONNEBY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45402-2023</t>
        </is>
      </c>
      <c r="B2155" s="1" t="n">
        <v>45194</v>
      </c>
      <c r="C2155" s="1" t="n">
        <v>45208</v>
      </c>
      <c r="D2155" t="inlineStr">
        <is>
          <t>BLEKINGE LÄN</t>
        </is>
      </c>
      <c r="E2155" t="inlineStr">
        <is>
          <t>RONNEBY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45409-2023</t>
        </is>
      </c>
      <c r="B2156" s="1" t="n">
        <v>45194</v>
      </c>
      <c r="C2156" s="1" t="n">
        <v>45208</v>
      </c>
      <c r="D2156" t="inlineStr">
        <is>
          <t>BLEKINGE LÄN</t>
        </is>
      </c>
      <c r="E2156" t="inlineStr">
        <is>
          <t>RONNEBY</t>
        </is>
      </c>
      <c r="G2156" t="n">
        <v>2.7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45411-2023</t>
        </is>
      </c>
      <c r="B2157" s="1" t="n">
        <v>45194</v>
      </c>
      <c r="C2157" s="1" t="n">
        <v>45208</v>
      </c>
      <c r="D2157" t="inlineStr">
        <is>
          <t>BLEKINGE LÄN</t>
        </is>
      </c>
      <c r="E2157" t="inlineStr">
        <is>
          <t>RONNEBY</t>
        </is>
      </c>
      <c r="G2157" t="n">
        <v>1.7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45688-2023</t>
        </is>
      </c>
      <c r="B2158" s="1" t="n">
        <v>45195</v>
      </c>
      <c r="C2158" s="1" t="n">
        <v>45208</v>
      </c>
      <c r="D2158" t="inlineStr">
        <is>
          <t>BLEKINGE LÄN</t>
        </is>
      </c>
      <c r="E2158" t="inlineStr">
        <is>
          <t>OLOFSTRÖM</t>
        </is>
      </c>
      <c r="G2158" t="n">
        <v>6.7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45689-2023</t>
        </is>
      </c>
      <c r="B2159" s="1" t="n">
        <v>45195</v>
      </c>
      <c r="C2159" s="1" t="n">
        <v>45208</v>
      </c>
      <c r="D2159" t="inlineStr">
        <is>
          <t>BLEKINGE LÄN</t>
        </is>
      </c>
      <c r="E2159" t="inlineStr">
        <is>
          <t>OLOFSTRÖM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46168-2023</t>
        </is>
      </c>
      <c r="B2160" s="1" t="n">
        <v>45196</v>
      </c>
      <c r="C2160" s="1" t="n">
        <v>45208</v>
      </c>
      <c r="D2160" t="inlineStr">
        <is>
          <t>BLEKINGE LÄN</t>
        </is>
      </c>
      <c r="E2160" t="inlineStr">
        <is>
          <t>RONNEBY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46167-2023</t>
        </is>
      </c>
      <c r="B2161" s="1" t="n">
        <v>45196</v>
      </c>
      <c r="C2161" s="1" t="n">
        <v>45208</v>
      </c>
      <c r="D2161" t="inlineStr">
        <is>
          <t>BLEKINGE LÄN</t>
        </is>
      </c>
      <c r="E2161" t="inlineStr">
        <is>
          <t>RONNEBY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46500-2023</t>
        </is>
      </c>
      <c r="B2162" s="1" t="n">
        <v>45197</v>
      </c>
      <c r="C2162" s="1" t="n">
        <v>45208</v>
      </c>
      <c r="D2162" t="inlineStr">
        <is>
          <t>BLEKINGE LÄN</t>
        </is>
      </c>
      <c r="E2162" t="inlineStr">
        <is>
          <t>SÖLVESBORG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46531-2023</t>
        </is>
      </c>
      <c r="B2163" s="1" t="n">
        <v>45197</v>
      </c>
      <c r="C2163" s="1" t="n">
        <v>45208</v>
      </c>
      <c r="D2163" t="inlineStr">
        <is>
          <t>BLEKINGE LÄN</t>
        </is>
      </c>
      <c r="E2163" t="inlineStr">
        <is>
          <t>OLOFSTRÖM</t>
        </is>
      </c>
      <c r="G2163" t="n">
        <v>2.7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46434-2023</t>
        </is>
      </c>
      <c r="B2164" s="1" t="n">
        <v>45197</v>
      </c>
      <c r="C2164" s="1" t="n">
        <v>45208</v>
      </c>
      <c r="D2164" t="inlineStr">
        <is>
          <t>BLEKINGE LÄN</t>
        </is>
      </c>
      <c r="E2164" t="inlineStr">
        <is>
          <t>RONNEBY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46361-2023</t>
        </is>
      </c>
      <c r="B2165" s="1" t="n">
        <v>45197</v>
      </c>
      <c r="C2165" s="1" t="n">
        <v>45208</v>
      </c>
      <c r="D2165" t="inlineStr">
        <is>
          <t>BLEKINGE LÄN</t>
        </is>
      </c>
      <c r="E2165" t="inlineStr">
        <is>
          <t>OLOFSTRÖM</t>
        </is>
      </c>
      <c r="G2165" t="n">
        <v>3.5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>
      <c r="A2166" t="inlineStr">
        <is>
          <t>A 47851-2023</t>
        </is>
      </c>
      <c r="B2166" s="1" t="n">
        <v>45204</v>
      </c>
      <c r="C2166" s="1" t="n">
        <v>45208</v>
      </c>
      <c r="D2166" t="inlineStr">
        <is>
          <t>BLEKINGE LÄN</t>
        </is>
      </c>
      <c r="E2166" t="inlineStr">
        <is>
          <t>KARLSHAMN</t>
        </is>
      </c>
      <c r="G2166" t="n">
        <v>6.8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2023-10-09T05:50:58Z</dcterms:created>
  <dcterms:modified xmlns:dcterms="http://purl.org/dc/terms/" xmlns:xsi="http://www.w3.org/2001/XMLSchema-instance" xsi:type="dcterms:W3CDTF">2023-10-09T05:51:08Z</dcterms:modified>
</cp:coreProperties>
</file>